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640" tabRatio="622" activeTab="1"/>
  </bookViews>
  <sheets>
    <sheet name="MODELO" sheetId="1" r:id="rId1"/>
    <sheet name="EJEMPLO" sheetId="2" r:id="rId2"/>
  </sheets>
  <definedNames>
    <definedName name="_xlnm._FilterDatabase" localSheetId="0" hidden="1">MODELO!$A$4:$WWQ$4</definedName>
    <definedName name="_xlnm.Print_Area" localSheetId="0">MODELO!$A$1:$AL$24</definedName>
  </definedNames>
  <calcPr calcId="145621"/>
</workbook>
</file>

<file path=xl/calcChain.xml><?xml version="1.0" encoding="utf-8"?>
<calcChain xmlns="http://schemas.openxmlformats.org/spreadsheetml/2006/main">
  <c r="Z64" i="2" l="1"/>
  <c r="Z63" i="2"/>
  <c r="Z62" i="2"/>
  <c r="Z61" i="2"/>
  <c r="Z56" i="2"/>
  <c r="Z55" i="2"/>
  <c r="AA54" i="2"/>
  <c r="Z54" i="2"/>
  <c r="AB53" i="2"/>
  <c r="Z53" i="2"/>
  <c r="AH52" i="2"/>
  <c r="AK46" i="2"/>
  <c r="AE46" i="2"/>
  <c r="Y46" i="2"/>
  <c r="V46" i="2"/>
  <c r="U46" i="2"/>
  <c r="T46" i="2"/>
  <c r="P46" i="2"/>
  <c r="M46" i="2"/>
  <c r="L46" i="2"/>
  <c r="AG44" i="2"/>
  <c r="R44" i="2"/>
  <c r="S44" i="2" s="1"/>
  <c r="O44" i="2"/>
  <c r="N44" i="2"/>
  <c r="AG43" i="2"/>
  <c r="AD43" i="2"/>
  <c r="N43" i="2"/>
  <c r="AG42" i="2"/>
  <c r="AD42" i="2"/>
  <c r="R42" i="2"/>
  <c r="S42" i="2" s="1"/>
  <c r="O42" i="2"/>
  <c r="N42" i="2"/>
  <c r="AG41" i="2"/>
  <c r="Q41" i="2"/>
  <c r="N41" i="2"/>
  <c r="AG40" i="2"/>
  <c r="R40" i="2"/>
  <c r="S40" i="2" s="1"/>
  <c r="O40" i="2"/>
  <c r="N40" i="2"/>
  <c r="AG39" i="2"/>
  <c r="N39" i="2"/>
  <c r="AG38" i="2"/>
  <c r="R38" i="2"/>
  <c r="S38" i="2" s="1"/>
  <c r="O38" i="2"/>
  <c r="N38" i="2"/>
  <c r="AG37" i="2"/>
  <c r="Q37" i="2"/>
  <c r="N37" i="2"/>
  <c r="AG36" i="2"/>
  <c r="N36" i="2"/>
  <c r="AG35" i="2"/>
  <c r="AD35" i="2"/>
  <c r="R35" i="2"/>
  <c r="S35" i="2" s="1"/>
  <c r="O35" i="2"/>
  <c r="N35" i="2"/>
  <c r="AG34" i="2"/>
  <c r="AD34" i="2"/>
  <c r="N34" i="2"/>
  <c r="AG33" i="2"/>
  <c r="AD33" i="2"/>
  <c r="R33" i="2"/>
  <c r="S33" i="2" s="1"/>
  <c r="O33" i="2"/>
  <c r="N33" i="2"/>
  <c r="AG32" i="2"/>
  <c r="AD32" i="2"/>
  <c r="N32" i="2"/>
  <c r="AG31" i="2"/>
  <c r="R31" i="2"/>
  <c r="S31" i="2" s="1"/>
  <c r="O31" i="2"/>
  <c r="N31" i="2"/>
  <c r="AG30" i="2"/>
  <c r="AD30" i="2"/>
  <c r="N30" i="2"/>
  <c r="AG29" i="2"/>
  <c r="AD29" i="2"/>
  <c r="R29" i="2"/>
  <c r="S29" i="2" s="1"/>
  <c r="O29" i="2"/>
  <c r="N29" i="2"/>
  <c r="AG28" i="2"/>
  <c r="Q28" i="2"/>
  <c r="N28" i="2"/>
  <c r="AG27" i="2"/>
  <c r="R27" i="2"/>
  <c r="S27" i="2" s="1"/>
  <c r="O27" i="2"/>
  <c r="N27" i="2"/>
  <c r="AG26" i="2"/>
  <c r="N26" i="2"/>
  <c r="AG25" i="2"/>
  <c r="AD25" i="2"/>
  <c r="R25" i="2"/>
  <c r="S25" i="2" s="1"/>
  <c r="O25" i="2"/>
  <c r="N25" i="2"/>
  <c r="AG24" i="2"/>
  <c r="Q24" i="2"/>
  <c r="N24" i="2"/>
  <c r="AG23" i="2"/>
  <c r="R23" i="2"/>
  <c r="S23" i="2" s="1"/>
  <c r="O23" i="2"/>
  <c r="N23" i="2"/>
  <c r="AG22" i="2"/>
  <c r="AD22" i="2"/>
  <c r="Q22" i="2"/>
  <c r="N22" i="2"/>
  <c r="AG21" i="2"/>
  <c r="AD21" i="2"/>
  <c r="R21" i="2"/>
  <c r="S21" i="2" s="1"/>
  <c r="O21" i="2"/>
  <c r="N21" i="2"/>
  <c r="AG20" i="2"/>
  <c r="N20" i="2"/>
  <c r="AG19" i="2"/>
  <c r="AD19" i="2"/>
  <c r="R19" i="2"/>
  <c r="S19" i="2" s="1"/>
  <c r="O19" i="2"/>
  <c r="N19" i="2"/>
  <c r="AG18" i="2"/>
  <c r="Q18" i="2"/>
  <c r="N18" i="2"/>
  <c r="AG17" i="2"/>
  <c r="AD17" i="2"/>
  <c r="N17" i="2"/>
  <c r="AG16" i="2"/>
  <c r="AD16" i="2"/>
  <c r="R16" i="2"/>
  <c r="S16" i="2" s="1"/>
  <c r="O16" i="2"/>
  <c r="N16" i="2"/>
  <c r="AG15" i="2"/>
  <c r="AD15" i="2"/>
  <c r="N15" i="2"/>
  <c r="AG14" i="2"/>
  <c r="R14" i="2"/>
  <c r="S14" i="2" s="1"/>
  <c r="O14" i="2"/>
  <c r="N14" i="2"/>
  <c r="AG13" i="2"/>
  <c r="AD13" i="2"/>
  <c r="N13" i="2"/>
  <c r="AG12" i="2"/>
  <c r="AD12" i="2"/>
  <c r="R12" i="2"/>
  <c r="S12" i="2" s="1"/>
  <c r="O12" i="2"/>
  <c r="N12" i="2"/>
  <c r="AG11" i="2"/>
  <c r="AD11" i="2"/>
  <c r="N11" i="2"/>
  <c r="AG10" i="2"/>
  <c r="R10" i="2"/>
  <c r="S10" i="2" s="1"/>
  <c r="O10" i="2"/>
  <c r="N10" i="2"/>
  <c r="AG9" i="2"/>
  <c r="AD9" i="2"/>
  <c r="N9" i="2"/>
  <c r="AG8" i="2"/>
  <c r="AD8" i="2"/>
  <c r="R8" i="2"/>
  <c r="S8" i="2" s="1"/>
  <c r="O8" i="2"/>
  <c r="N8" i="2"/>
  <c r="AG7" i="2"/>
  <c r="N7" i="2"/>
  <c r="AG6" i="2"/>
  <c r="R6" i="2"/>
  <c r="S6" i="2" s="1"/>
  <c r="O6" i="2"/>
  <c r="N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AG5" i="2"/>
  <c r="AD5" i="2"/>
  <c r="N5" i="2"/>
  <c r="N46" i="2" s="1"/>
  <c r="AL2" i="2"/>
  <c r="Q5" i="2" l="1"/>
  <c r="Q9" i="2"/>
  <c r="W9" i="2" s="1"/>
  <c r="Q11" i="2"/>
  <c r="W11" i="2" s="1"/>
  <c r="Q13" i="2"/>
  <c r="W13" i="2" s="1"/>
  <c r="Q17" i="2"/>
  <c r="Q7" i="2"/>
  <c r="W7" i="2" s="1"/>
  <c r="Q15" i="2"/>
  <c r="W15" i="2" s="1"/>
  <c r="R17" i="2"/>
  <c r="S17" i="2" s="1"/>
  <c r="R20" i="2"/>
  <c r="S20" i="2" s="1"/>
  <c r="O20" i="2"/>
  <c r="R26" i="2"/>
  <c r="S26" i="2" s="1"/>
  <c r="O26" i="2"/>
  <c r="R30" i="2"/>
  <c r="S30" i="2" s="1"/>
  <c r="O30" i="2"/>
  <c r="R32" i="2"/>
  <c r="S32" i="2" s="1"/>
  <c r="O32" i="2"/>
  <c r="R34" i="2"/>
  <c r="S34" i="2" s="1"/>
  <c r="O34" i="2"/>
  <c r="R36" i="2"/>
  <c r="S36" i="2" s="1"/>
  <c r="O36" i="2"/>
  <c r="R43" i="2"/>
  <c r="S43" i="2" s="1"/>
  <c r="O43" i="2"/>
  <c r="X43" i="2" s="1"/>
  <c r="Q43" i="2"/>
  <c r="W43" i="2" s="1"/>
  <c r="AA55" i="2"/>
  <c r="AB54" i="2"/>
  <c r="O5" i="2"/>
  <c r="R5" i="2"/>
  <c r="W5" i="2"/>
  <c r="AG46" i="2"/>
  <c r="Q6" i="2"/>
  <c r="W6" i="2" s="1"/>
  <c r="O7" i="2"/>
  <c r="X7" i="2" s="1"/>
  <c r="R7" i="2"/>
  <c r="S7" i="2" s="1"/>
  <c r="Q8" i="2"/>
  <c r="W8" i="2" s="1"/>
  <c r="O9" i="2"/>
  <c r="X9" i="2" s="1"/>
  <c r="R9" i="2"/>
  <c r="S9" i="2" s="1"/>
  <c r="Q10" i="2"/>
  <c r="W10" i="2" s="1"/>
  <c r="O11" i="2"/>
  <c r="X11" i="2" s="1"/>
  <c r="R11" i="2"/>
  <c r="S11" i="2" s="1"/>
  <c r="Q12" i="2"/>
  <c r="W12" i="2" s="1"/>
  <c r="O13" i="2"/>
  <c r="X13" i="2" s="1"/>
  <c r="R13" i="2"/>
  <c r="S13" i="2" s="1"/>
  <c r="Q14" i="2"/>
  <c r="W14" i="2" s="1"/>
  <c r="O15" i="2"/>
  <c r="X15" i="2" s="1"/>
  <c r="R15" i="2"/>
  <c r="S15" i="2" s="1"/>
  <c r="Q16" i="2"/>
  <c r="W16" i="2" s="1"/>
  <c r="O17" i="2"/>
  <c r="X17" i="2" s="1"/>
  <c r="W17" i="2"/>
  <c r="W18" i="2"/>
  <c r="R18" i="2"/>
  <c r="S18" i="2" s="1"/>
  <c r="O18" i="2"/>
  <c r="Q20" i="2"/>
  <c r="W20" i="2" s="1"/>
  <c r="X20" i="2"/>
  <c r="W22" i="2"/>
  <c r="R22" i="2"/>
  <c r="S22" i="2" s="1"/>
  <c r="O22" i="2"/>
  <c r="W24" i="2"/>
  <c r="R24" i="2"/>
  <c r="S24" i="2" s="1"/>
  <c r="O24" i="2"/>
  <c r="X24" i="2" s="1"/>
  <c r="Q26" i="2"/>
  <c r="X26" i="2" s="1"/>
  <c r="W28" i="2"/>
  <c r="R28" i="2"/>
  <c r="S28" i="2" s="1"/>
  <c r="O28" i="2"/>
  <c r="X28" i="2" s="1"/>
  <c r="Q30" i="2"/>
  <c r="W30" i="2" s="1"/>
  <c r="Q32" i="2"/>
  <c r="W32" i="2" s="1"/>
  <c r="X32" i="2"/>
  <c r="Q34" i="2"/>
  <c r="W34" i="2" s="1"/>
  <c r="Q36" i="2"/>
  <c r="W36" i="2" s="1"/>
  <c r="X36" i="2"/>
  <c r="R39" i="2"/>
  <c r="S39" i="2" s="1"/>
  <c r="O39" i="2"/>
  <c r="X39" i="2"/>
  <c r="Q39" i="2"/>
  <c r="W39" i="2" s="1"/>
  <c r="Q19" i="2"/>
  <c r="W19" i="2" s="1"/>
  <c r="Q21" i="2"/>
  <c r="W21" i="2" s="1"/>
  <c r="Q23" i="2"/>
  <c r="W23" i="2" s="1"/>
  <c r="Q25" i="2"/>
  <c r="W25" i="2" s="1"/>
  <c r="Q27" i="2"/>
  <c r="W27" i="2" s="1"/>
  <c r="Q29" i="2"/>
  <c r="W29" i="2" s="1"/>
  <c r="Q31" i="2"/>
  <c r="W31" i="2" s="1"/>
  <c r="Q33" i="2"/>
  <c r="W33" i="2" s="1"/>
  <c r="Q35" i="2"/>
  <c r="W35" i="2" s="1"/>
  <c r="W37" i="2"/>
  <c r="R37" i="2"/>
  <c r="S37" i="2" s="1"/>
  <c r="O37" i="2"/>
  <c r="W41" i="2"/>
  <c r="R41" i="2"/>
  <c r="S41" i="2" s="1"/>
  <c r="O41" i="2"/>
  <c r="Q38" i="2"/>
  <c r="W38" i="2" s="1"/>
  <c r="Q40" i="2"/>
  <c r="W40" i="2" s="1"/>
  <c r="Q42" i="2"/>
  <c r="W42" i="2" s="1"/>
  <c r="Q44" i="2"/>
  <c r="W44" i="2" s="1"/>
  <c r="AC39" i="2" l="1"/>
  <c r="AA39" i="2"/>
  <c r="AJ39" i="2"/>
  <c r="AL39" i="2" s="1"/>
  <c r="AB39" i="2"/>
  <c r="Z34" i="2"/>
  <c r="AH34" i="2" s="1"/>
  <c r="AJ34" i="2"/>
  <c r="AL34" i="2" s="1"/>
  <c r="Z32" i="2"/>
  <c r="AH32" i="2" s="1"/>
  <c r="AJ32" i="2"/>
  <c r="AL32" i="2" s="1"/>
  <c r="AC7" i="2"/>
  <c r="AA7" i="2"/>
  <c r="AJ7" i="2"/>
  <c r="AL7" i="2" s="1"/>
  <c r="AB7" i="2"/>
  <c r="Z13" i="2"/>
  <c r="AH13" i="2" s="1"/>
  <c r="AI13" i="2" s="1"/>
  <c r="AJ13" i="2"/>
  <c r="AL13" i="2" s="1"/>
  <c r="Z9" i="2"/>
  <c r="AH9" i="2" s="1"/>
  <c r="AI9" i="2" s="1"/>
  <c r="AJ9" i="2"/>
  <c r="AL9" i="2" s="1"/>
  <c r="AJ36" i="2"/>
  <c r="AL36" i="2" s="1"/>
  <c r="AC36" i="2"/>
  <c r="AA36" i="2"/>
  <c r="AD36" i="2" s="1"/>
  <c r="AH36" i="2" s="1"/>
  <c r="AB36" i="2"/>
  <c r="Z30" i="2"/>
  <c r="AH30" i="2" s="1"/>
  <c r="AJ30" i="2"/>
  <c r="AL30" i="2" s="1"/>
  <c r="AC20" i="2"/>
  <c r="AA20" i="2"/>
  <c r="AF58" i="2"/>
  <c r="AB20" i="2"/>
  <c r="AJ20" i="2"/>
  <c r="AL20" i="2" s="1"/>
  <c r="Z43" i="2"/>
  <c r="AH43" i="2" s="1"/>
  <c r="AI43" i="2" s="1"/>
  <c r="AJ43" i="2"/>
  <c r="AL43" i="2" s="1"/>
  <c r="Z15" i="2"/>
  <c r="AH15" i="2" s="1"/>
  <c r="AI15" i="2" s="1"/>
  <c r="AJ15" i="2"/>
  <c r="AL15" i="2" s="1"/>
  <c r="Z11" i="2"/>
  <c r="AH11" i="2" s="1"/>
  <c r="AI11" i="2" s="1"/>
  <c r="AJ11" i="2"/>
  <c r="AL11" i="2" s="1"/>
  <c r="AJ38" i="2"/>
  <c r="AL38" i="2" s="1"/>
  <c r="AB38" i="2"/>
  <c r="AA38" i="2"/>
  <c r="AD38" i="2" s="1"/>
  <c r="AH38" i="2" s="1"/>
  <c r="AC38" i="2"/>
  <c r="X42" i="2"/>
  <c r="AI42" i="2" s="1"/>
  <c r="AJ31" i="2"/>
  <c r="AL31" i="2" s="1"/>
  <c r="AB31" i="2"/>
  <c r="AA31" i="2"/>
  <c r="AC31" i="2"/>
  <c r="AJ23" i="2"/>
  <c r="AL23" i="2" s="1"/>
  <c r="AB23" i="2"/>
  <c r="AC23" i="2"/>
  <c r="AA23" i="2"/>
  <c r="AD23" i="2" s="1"/>
  <c r="AH23" i="2" s="1"/>
  <c r="AJ19" i="2"/>
  <c r="AL19" i="2" s="1"/>
  <c r="Z19" i="2"/>
  <c r="AH19" i="2" s="1"/>
  <c r="AI36" i="2"/>
  <c r="X35" i="2"/>
  <c r="AI32" i="2"/>
  <c r="X31" i="2"/>
  <c r="AC28" i="2"/>
  <c r="AA28" i="2"/>
  <c r="AJ28" i="2"/>
  <c r="AL28" i="2" s="1"/>
  <c r="AB28" i="2"/>
  <c r="AC24" i="2"/>
  <c r="AA24" i="2"/>
  <c r="AJ24" i="2"/>
  <c r="AL24" i="2" s="1"/>
  <c r="AB24" i="2"/>
  <c r="X19" i="2"/>
  <c r="AJ17" i="2"/>
  <c r="AL17" i="2" s="1"/>
  <c r="Z17" i="2"/>
  <c r="AH17" i="2" s="1"/>
  <c r="AI17" i="2" s="1"/>
  <c r="AJ16" i="2"/>
  <c r="AL16" i="2" s="1"/>
  <c r="Z16" i="2"/>
  <c r="AH16" i="2" s="1"/>
  <c r="AJ12" i="2"/>
  <c r="AL12" i="2" s="1"/>
  <c r="Z12" i="2"/>
  <c r="AH12" i="2" s="1"/>
  <c r="AJ8" i="2"/>
  <c r="AL8" i="2" s="1"/>
  <c r="Z8" i="2"/>
  <c r="AH8" i="2" s="1"/>
  <c r="R46" i="2"/>
  <c r="S5" i="2"/>
  <c r="S46" i="2" s="1"/>
  <c r="W26" i="2"/>
  <c r="X27" i="2"/>
  <c r="X21" i="2"/>
  <c r="AI21" i="2" s="1"/>
  <c r="Q46" i="2"/>
  <c r="X14" i="2"/>
  <c r="X10" i="2"/>
  <c r="AJ42" i="2"/>
  <c r="AL42" i="2" s="1"/>
  <c r="Z42" i="2"/>
  <c r="AH42" i="2" s="1"/>
  <c r="X38" i="2"/>
  <c r="AI38" i="2" s="1"/>
  <c r="AJ35" i="2"/>
  <c r="AL35" i="2" s="1"/>
  <c r="Z35" i="2"/>
  <c r="AH35" i="2" s="1"/>
  <c r="AJ27" i="2"/>
  <c r="AL27" i="2" s="1"/>
  <c r="AB27" i="2"/>
  <c r="AC27" i="2"/>
  <c r="AA27" i="2"/>
  <c r="AD27" i="2" s="1"/>
  <c r="AH27" i="2" s="1"/>
  <c r="AJ44" i="2"/>
  <c r="AL44" i="2" s="1"/>
  <c r="AB44" i="2"/>
  <c r="AA44" i="2"/>
  <c r="AC44" i="2"/>
  <c r="AJ40" i="2"/>
  <c r="AL40" i="2" s="1"/>
  <c r="AB40" i="2"/>
  <c r="AC40" i="2"/>
  <c r="AA40" i="2"/>
  <c r="AD40" i="2" s="1"/>
  <c r="AH40" i="2" s="1"/>
  <c r="X44" i="2"/>
  <c r="X41" i="2"/>
  <c r="AC41" i="2"/>
  <c r="AA41" i="2"/>
  <c r="AJ41" i="2"/>
  <c r="AL41" i="2" s="1"/>
  <c r="AB41" i="2"/>
  <c r="X37" i="2"/>
  <c r="AC37" i="2"/>
  <c r="AA37" i="2"/>
  <c r="AJ37" i="2"/>
  <c r="AL37" i="2" s="1"/>
  <c r="AB37" i="2"/>
  <c r="AJ33" i="2"/>
  <c r="AL33" i="2" s="1"/>
  <c r="Z33" i="2"/>
  <c r="AH33" i="2" s="1"/>
  <c r="AJ29" i="2"/>
  <c r="AL29" i="2" s="1"/>
  <c r="Z29" i="2"/>
  <c r="AH29" i="2" s="1"/>
  <c r="AJ25" i="2"/>
  <c r="AL25" i="2" s="1"/>
  <c r="Z25" i="2"/>
  <c r="AH25" i="2" s="1"/>
  <c r="AJ21" i="2"/>
  <c r="AL21" i="2" s="1"/>
  <c r="Z21" i="2"/>
  <c r="AH21" i="2" s="1"/>
  <c r="X34" i="2"/>
  <c r="AI34" i="2" s="1"/>
  <c r="X33" i="2"/>
  <c r="AI33" i="2" s="1"/>
  <c r="X30" i="2"/>
  <c r="AI30" i="2" s="1"/>
  <c r="X29" i="2"/>
  <c r="AI29" i="2" s="1"/>
  <c r="X25" i="2"/>
  <c r="AI25" i="2" s="1"/>
  <c r="X22" i="2"/>
  <c r="Z22" i="2"/>
  <c r="AH22" i="2" s="1"/>
  <c r="AJ22" i="2"/>
  <c r="AL22" i="2" s="1"/>
  <c r="X18" i="2"/>
  <c r="AC18" i="2"/>
  <c r="AA18" i="2"/>
  <c r="AJ18" i="2"/>
  <c r="AL18" i="2" s="1"/>
  <c r="AB18" i="2"/>
  <c r="AF55" i="2"/>
  <c r="AJ14" i="2"/>
  <c r="AL14" i="2" s="1"/>
  <c r="AB14" i="2"/>
  <c r="AC14" i="2"/>
  <c r="AA14" i="2"/>
  <c r="AF57" i="2"/>
  <c r="AJ10" i="2"/>
  <c r="AL10" i="2" s="1"/>
  <c r="AB10" i="2"/>
  <c r="AC10" i="2"/>
  <c r="AA10" i="2"/>
  <c r="AD10" i="2" s="1"/>
  <c r="AJ6" i="2"/>
  <c r="AL6" i="2" s="1"/>
  <c r="AB6" i="2"/>
  <c r="AF56" i="2"/>
  <c r="AA6" i="2"/>
  <c r="AC6" i="2"/>
  <c r="AF53" i="2"/>
  <c r="AH53" i="2" s="1"/>
  <c r="W46" i="2"/>
  <c r="AF51" i="2" s="1"/>
  <c r="AH51" i="2" s="1"/>
  <c r="Z5" i="2"/>
  <c r="AJ5" i="2"/>
  <c r="O46" i="2"/>
  <c r="AA56" i="2"/>
  <c r="AB55" i="2"/>
  <c r="X40" i="2"/>
  <c r="AI40" i="2" s="1"/>
  <c r="X23" i="2"/>
  <c r="AI23" i="2" s="1"/>
  <c r="X5" i="2"/>
  <c r="X12" i="2"/>
  <c r="AI12" i="2" s="1"/>
  <c r="X16" i="2"/>
  <c r="AI16" i="2" s="1"/>
  <c r="X8" i="2"/>
  <c r="AI8" i="2" s="1"/>
  <c r="X6" i="2"/>
  <c r="AD6" i="2" l="1"/>
  <c r="AH10" i="2"/>
  <c r="AD18" i="2"/>
  <c r="AH18" i="2" s="1"/>
  <c r="AI18" i="2" s="1"/>
  <c r="AD41" i="2"/>
  <c r="AH41" i="2" s="1"/>
  <c r="AI41" i="2" s="1"/>
  <c r="AC26" i="2"/>
  <c r="AA26" i="2"/>
  <c r="AD26" i="2" s="1"/>
  <c r="AH26" i="2" s="1"/>
  <c r="AI26" i="2" s="1"/>
  <c r="AJ26" i="2"/>
  <c r="AL26" i="2" s="1"/>
  <c r="AB26" i="2"/>
  <c r="AB46" i="2" s="1"/>
  <c r="AD28" i="2"/>
  <c r="AH28" i="2" s="1"/>
  <c r="AI28" i="2" s="1"/>
  <c r="AD7" i="2"/>
  <c r="AH7" i="2" s="1"/>
  <c r="AI7" i="2" s="1"/>
  <c r="AD39" i="2"/>
  <c r="AH39" i="2" s="1"/>
  <c r="AI39" i="2" s="1"/>
  <c r="Z46" i="2"/>
  <c r="AH5" i="2"/>
  <c r="X46" i="2"/>
  <c r="N52" i="2" s="1"/>
  <c r="AI5" i="2"/>
  <c r="AA61" i="2"/>
  <c r="AB56" i="2"/>
  <c r="AJ46" i="2"/>
  <c r="AL5" i="2"/>
  <c r="AL46" i="2" s="1"/>
  <c r="AC46" i="2"/>
  <c r="AD14" i="2"/>
  <c r="AF59" i="2"/>
  <c r="AI22" i="2"/>
  <c r="AD37" i="2"/>
  <c r="AH37" i="2" s="1"/>
  <c r="AI37" i="2" s="1"/>
  <c r="AI44" i="2"/>
  <c r="AD44" i="2"/>
  <c r="AH44" i="2" s="1"/>
  <c r="AI10" i="2"/>
  <c r="AI27" i="2"/>
  <c r="AI19" i="2"/>
  <c r="AD24" i="2"/>
  <c r="AH24" i="2" s="1"/>
  <c r="AI24" i="2" s="1"/>
  <c r="AI35" i="2"/>
  <c r="AD31" i="2"/>
  <c r="AH31" i="2" s="1"/>
  <c r="AI31" i="2" s="1"/>
  <c r="AD20" i="2"/>
  <c r="AH57" i="2" l="1"/>
  <c r="AH56" i="2"/>
  <c r="AH6" i="2"/>
  <c r="AI6" i="2" s="1"/>
  <c r="AI46" i="2" s="1"/>
  <c r="AD46" i="2"/>
  <c r="AH58" i="2"/>
  <c r="AH20" i="2"/>
  <c r="AI20" i="2" s="1"/>
  <c r="AH55" i="2"/>
  <c r="AH59" i="2" s="1"/>
  <c r="AH63" i="2" s="1"/>
  <c r="AH65" i="2" s="1"/>
  <c r="AH14" i="2"/>
  <c r="AI14" i="2" s="1"/>
  <c r="AA62" i="2"/>
  <c r="AB61" i="2"/>
  <c r="AH46" i="2"/>
  <c r="AA46" i="2"/>
  <c r="AA63" i="2" l="1"/>
  <c r="AB62" i="2"/>
  <c r="AA64" i="2" l="1"/>
  <c r="AB64" i="2" s="1"/>
  <c r="AB63" i="2"/>
  <c r="AK5" i="1" l="1"/>
  <c r="AI5" i="1"/>
  <c r="AH5" i="1"/>
  <c r="AG5" i="1"/>
  <c r="V5" i="1"/>
  <c r="U5" i="1"/>
  <c r="P5" i="1"/>
  <c r="O5" i="1"/>
  <c r="N5" i="1"/>
  <c r="L5" i="1"/>
  <c r="K5" i="1"/>
</calcChain>
</file>

<file path=xl/sharedStrings.xml><?xml version="1.0" encoding="utf-8"?>
<sst xmlns="http://schemas.openxmlformats.org/spreadsheetml/2006/main" count="307" uniqueCount="176">
  <si>
    <t>*-----------------------------------------------------------------------------------------------    D E S C U E N T O S    ----------------------------------------------------------------------------------------------------------------*</t>
  </si>
  <si>
    <t>*-----------------------------    A P O R T A C I O N E S  -----------------------------*</t>
  </si>
  <si>
    <t>Nro</t>
  </si>
  <si>
    <t>Apellidos y Nombres</t>
  </si>
  <si>
    <t>Nro. de D.N.I.</t>
  </si>
  <si>
    <t>CUSSP</t>
  </si>
  <si>
    <t>Regimen Pensionario</t>
  </si>
  <si>
    <t>Tipo Comision AFP</t>
  </si>
  <si>
    <t>Dias</t>
  </si>
  <si>
    <t>Horas</t>
  </si>
  <si>
    <t>Sld/Basico</t>
  </si>
  <si>
    <t>CtsLiquid.</t>
  </si>
  <si>
    <t>Asig.Fam.</t>
  </si>
  <si>
    <t>Vaca.Liqui.</t>
  </si>
  <si>
    <t>Movilidad</t>
  </si>
  <si>
    <t>Total Ingresos Afectos</t>
  </si>
  <si>
    <t>TOTAL REM.</t>
  </si>
  <si>
    <t>Essalud Vida</t>
  </si>
  <si>
    <t>S.N.P.</t>
  </si>
  <si>
    <t>Fondo/Pen</t>
  </si>
  <si>
    <t>Pol/Seguro</t>
  </si>
  <si>
    <t>Com/Porcen</t>
  </si>
  <si>
    <t>Total AFP</t>
  </si>
  <si>
    <t>TOTAL DSCT</t>
  </si>
  <si>
    <t>TOTAL NETO   PAGAR</t>
  </si>
  <si>
    <t>Essalud</t>
  </si>
  <si>
    <t>TOTAL APORTES</t>
  </si>
  <si>
    <t>PRIMA</t>
  </si>
  <si>
    <t>FLUJO</t>
  </si>
  <si>
    <t>ONP</t>
  </si>
  <si>
    <t>x</t>
  </si>
  <si>
    <t>MIXTA</t>
  </si>
  <si>
    <t>PROFUTURO</t>
  </si>
  <si>
    <t>HABITAT</t>
  </si>
  <si>
    <t>INTEGRA</t>
  </si>
  <si>
    <t>Nombre</t>
  </si>
  <si>
    <t>TIPO</t>
  </si>
  <si>
    <t>Fondo</t>
  </si>
  <si>
    <t>Comis Flujo</t>
  </si>
  <si>
    <t>Seguro</t>
  </si>
  <si>
    <t>Total</t>
  </si>
  <si>
    <t>Tope</t>
  </si>
  <si>
    <t>Importe</t>
  </si>
  <si>
    <t>SCTR</t>
  </si>
  <si>
    <t>A.F.P.</t>
  </si>
  <si>
    <t>Comis Mixta</t>
  </si>
  <si>
    <t>RIVERA CAYLLAHUA FLORA MERCEDES</t>
  </si>
  <si>
    <t>547260FRCEL3</t>
  </si>
  <si>
    <t>LAZARTE FLORES KARINA MARCIA</t>
  </si>
  <si>
    <t>29512248</t>
  </si>
  <si>
    <t>568330KLFAR3</t>
  </si>
  <si>
    <t>RAMOS CHOQUE NOLBERTA JULIA</t>
  </si>
  <si>
    <t>Destajo</t>
  </si>
  <si>
    <t>Jornal</t>
  </si>
  <si>
    <t>CHOQUE RAMOS JOSE LUIS</t>
  </si>
  <si>
    <t>41248319</t>
  </si>
  <si>
    <t>600001JCRQO3</t>
  </si>
  <si>
    <t>Bonific. Extraord. Ley 30334</t>
  </si>
  <si>
    <t>Gratific. Ley 30334</t>
  </si>
  <si>
    <t>Refrigerio</t>
  </si>
  <si>
    <t>ESSALUD</t>
  </si>
  <si>
    <t>SANDOVAL CRUZ SANDOR</t>
  </si>
  <si>
    <t>43584023</t>
  </si>
  <si>
    <t>GALLEGOS OCOLA MARIA CONCEPCION</t>
  </si>
  <si>
    <t>30825211</t>
  </si>
  <si>
    <t>MAGAN PALOMINO VERONICA MELINA</t>
  </si>
  <si>
    <t>04748035</t>
  </si>
  <si>
    <t>581020VMPAO0</t>
  </si>
  <si>
    <t>MANRIQUE DELGADO PATRICIA OMAYRA</t>
  </si>
  <si>
    <t>45544035</t>
  </si>
  <si>
    <t>PFUÑO TUNQUIPA MARIBEL</t>
  </si>
  <si>
    <t>47593497</t>
  </si>
  <si>
    <t>NAVARRETE SUCA JACKELINE ROSARIO</t>
  </si>
  <si>
    <t>47886318</t>
  </si>
  <si>
    <t>PONCE DIAZ JOHN PAUL</t>
  </si>
  <si>
    <t>41921937</t>
  </si>
  <si>
    <t>QUISPE NOVA JACINTA NILDA</t>
  </si>
  <si>
    <t>29569301</t>
  </si>
  <si>
    <t>CHAMBI SAAVEDRA ISABEL MARIA</t>
  </si>
  <si>
    <t>30837644</t>
  </si>
  <si>
    <t>LUQUE CUENTAS BEATRIZ</t>
  </si>
  <si>
    <t>29368789</t>
  </si>
  <si>
    <t>536020BLCUN7</t>
  </si>
  <si>
    <t>PUMA NOA HERMANISA EMILIANA</t>
  </si>
  <si>
    <t>573710HPNAA9</t>
  </si>
  <si>
    <t>CCALLA YAPU OMAR</t>
  </si>
  <si>
    <t>71003022</t>
  </si>
  <si>
    <t>338511OCYLU6</t>
  </si>
  <si>
    <t>ORURO QUISPE JORGE ANTONIO</t>
  </si>
  <si>
    <t>43560461</t>
  </si>
  <si>
    <t>F. INGRESO</t>
  </si>
  <si>
    <t>F. NACIMIENTO</t>
  </si>
  <si>
    <t>ALATA MAMANI YOLI</t>
  </si>
  <si>
    <t>COTO MAMANI CARMEN ROSA</t>
  </si>
  <si>
    <t>01/06/2013</t>
  </si>
  <si>
    <t>09/01/2013</t>
  </si>
  <si>
    <t>ARCA ASTUDILLO ARNULFO</t>
  </si>
  <si>
    <t>00244363</t>
  </si>
  <si>
    <t>569771AAAAU0</t>
  </si>
  <si>
    <t>RIVERA MAMANI ANGEL FRANCISCO</t>
  </si>
  <si>
    <t>PRIETO MEDINA NICOLAS</t>
  </si>
  <si>
    <t>80488923</t>
  </si>
  <si>
    <t>546721NPMEI7</t>
  </si>
  <si>
    <t>MAMANI QUINAYA CARMEN ANGELICA</t>
  </si>
  <si>
    <t>531280CMQAN3</t>
  </si>
  <si>
    <t>SOTOMAYOR GONZALES EDSON LARRY</t>
  </si>
  <si>
    <t>46082287</t>
  </si>
  <si>
    <t>628341ESGOZ4</t>
  </si>
  <si>
    <t>HUILLCA QUINTANILLA LADY YNES</t>
  </si>
  <si>
    <t>45026607</t>
  </si>
  <si>
    <t>ILACHOQUE PAGA KATHERIN MARYZELA</t>
  </si>
  <si>
    <t>48548954</t>
  </si>
  <si>
    <t>GARCIA DEL CASTILLO VIVIANA</t>
  </si>
  <si>
    <t>42898785</t>
  </si>
  <si>
    <t>304150VGCCT6</t>
  </si>
  <si>
    <t>Renta de 5ta</t>
  </si>
  <si>
    <t>PARARI GARCIA JOHN JOSE CRISTHIAN</t>
  </si>
  <si>
    <t>72431670</t>
  </si>
  <si>
    <t>QUISPE CANAZA MARISOL</t>
  </si>
  <si>
    <t>47544455</t>
  </si>
  <si>
    <t>ARENAS LUQUE KAREN LELIA</t>
  </si>
  <si>
    <t>46932907</t>
  </si>
  <si>
    <t>CONDORI CONDORI BEDER JHON</t>
  </si>
  <si>
    <t>43185355</t>
  </si>
  <si>
    <t>CANASTA NAVIDAD</t>
  </si>
  <si>
    <t>ENTREGA CANASTA</t>
  </si>
  <si>
    <t>PRESTAMOS</t>
  </si>
  <si>
    <t>MACHACA COILA JIMMY JHONSON</t>
  </si>
  <si>
    <t>71781145</t>
  </si>
  <si>
    <t>636261JMCHL8</t>
  </si>
  <si>
    <t>SUPO HUAYNACHO FRIDA LILI</t>
  </si>
  <si>
    <t>41352794</t>
  </si>
  <si>
    <t>599380FSHOY0</t>
  </si>
  <si>
    <t>RAMIREZ APAZA NATALIA ALEJANDRA</t>
  </si>
  <si>
    <t>48931683</t>
  </si>
  <si>
    <t>644720NRAIZ4</t>
  </si>
  <si>
    <t>GUTIERREZ QUICARA CESAR AUGUSTO</t>
  </si>
  <si>
    <t>48764996</t>
  </si>
  <si>
    <t>348881CGQIC4</t>
  </si>
  <si>
    <t>TORRES HUAMAN EDGAR AUGUSTO</t>
  </si>
  <si>
    <t>76509410</t>
  </si>
  <si>
    <t>649111ETHRM7</t>
  </si>
  <si>
    <t>MACHACA COILA WILSON EDWIN</t>
  </si>
  <si>
    <t>48540961</t>
  </si>
  <si>
    <t>643841WMCHL2</t>
  </si>
  <si>
    <t>SEMANA 26 DEL 28 DE JUNIO 2017 AL 04 DE JULIO 2017</t>
  </si>
  <si>
    <t>PRADO VELASQUEZ LEYDY</t>
  </si>
  <si>
    <t>42178587</t>
  </si>
  <si>
    <t>LUPINTA QUICAÑA EMILY</t>
  </si>
  <si>
    <t>74301711</t>
  </si>
  <si>
    <t>S.C.T.R. PRIVADO</t>
  </si>
  <si>
    <t>FLORES NINA ELVIS KENYI</t>
  </si>
  <si>
    <t>47021677</t>
  </si>
  <si>
    <t>636601EFNRA5</t>
  </si>
  <si>
    <t>Canasta Navidad</t>
  </si>
  <si>
    <t>Otros</t>
  </si>
  <si>
    <t>Adelantos</t>
  </si>
  <si>
    <t>S.C.T.R.</t>
  </si>
  <si>
    <t>0121</t>
  </si>
  <si>
    <t>0904</t>
  </si>
  <si>
    <t>0201</t>
  </si>
  <si>
    <t>0118</t>
  </si>
  <si>
    <t>0406</t>
  </si>
  <si>
    <t>0312</t>
  </si>
  <si>
    <t>0903</t>
  </si>
  <si>
    <t>0607</t>
  </si>
  <si>
    <t>0605</t>
  </si>
  <si>
    <t>0701</t>
  </si>
  <si>
    <t>0706</t>
  </si>
  <si>
    <t>0804</t>
  </si>
  <si>
    <t>0604</t>
  </si>
  <si>
    <t>0601</t>
  </si>
  <si>
    <t>0608</t>
  </si>
  <si>
    <t>0606</t>
  </si>
  <si>
    <t>0909</t>
  </si>
  <si>
    <t>DATO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</si>
</sst>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 * #,##0.0000_ ;_ * \-#,##0.0000_ ;_ * &quot;-&quot;??_ ;_ @_ "/>
    <numFmt numFmtId="166" formatCode="#,##0.0000_ ;\-#,##0.0000\ 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4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310">
    <xf numFmtId="0" fontId="0" fillId="0" borderId="0" xfId="0"/>
    <xf numFmtId="0" fontId="6" fillId="0" borderId="0" xfId="2" applyNumberFormat="1" applyFont="1" applyFill="1" applyBorder="1" applyAlignment="1" applyProtection="1"/>
    <xf numFmtId="0" fontId="6" fillId="0" borderId="0" xfId="2" applyNumberFormat="1" applyFont="1" applyFill="1" applyBorder="1" applyAlignment="1" applyProtection="1">
      <alignment horizontal="left"/>
    </xf>
    <xf numFmtId="0" fontId="6" fillId="0" borderId="0" xfId="2" applyFont="1" applyFill="1" applyAlignment="1">
      <alignment horizontal="centerContinuous" vertical="center"/>
    </xf>
    <xf numFmtId="43" fontId="6" fillId="0" borderId="0" xfId="10" applyFont="1" applyFill="1" applyAlignment="1">
      <alignment horizontal="centerContinuous" vertical="center"/>
    </xf>
    <xf numFmtId="43" fontId="6" fillId="0" borderId="0" xfId="10" applyFont="1" applyFill="1" applyAlignment="1">
      <alignment horizontal="right" vertical="center"/>
    </xf>
    <xf numFmtId="0" fontId="6" fillId="0" borderId="0" xfId="2" applyNumberFormat="1" applyFont="1" applyFill="1" applyBorder="1" applyAlignment="1" applyProtection="1">
      <alignment horizontal="right"/>
    </xf>
    <xf numFmtId="43" fontId="6" fillId="0" borderId="0" xfId="10" applyFont="1" applyFill="1" applyBorder="1" applyAlignment="1" applyProtection="1">
      <alignment horizontal="right"/>
    </xf>
    <xf numFmtId="10" fontId="8" fillId="0" borderId="0" xfId="2" applyNumberFormat="1" applyFont="1" applyFill="1" applyBorder="1" applyAlignment="1" applyProtection="1">
      <alignment horizontal="center"/>
    </xf>
    <xf numFmtId="9" fontId="8" fillId="0" borderId="0" xfId="2" applyNumberFormat="1" applyFont="1" applyFill="1" applyBorder="1" applyAlignment="1" applyProtection="1">
      <alignment horizontal="center"/>
    </xf>
    <xf numFmtId="9" fontId="6" fillId="0" borderId="0" xfId="2" applyNumberFormat="1" applyFont="1" applyFill="1" applyBorder="1" applyAlignment="1" applyProtection="1"/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9" fontId="8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Border="1" applyAlignment="1" applyProtection="1"/>
    <xf numFmtId="43" fontId="6" fillId="0" borderId="0" xfId="10" applyFont="1" applyFill="1" applyBorder="1" applyAlignment="1" applyProtection="1">
      <alignment horizontal="center"/>
    </xf>
    <xf numFmtId="9" fontId="6" fillId="0" borderId="0" xfId="2" applyNumberFormat="1" applyFont="1" applyFill="1" applyAlignment="1">
      <alignment horizontal="center" vertical="center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3" borderId="4" xfId="2" applyNumberFormat="1" applyFont="1" applyFill="1" applyBorder="1" applyAlignment="1">
      <alignment horizontal="center" vertical="center" wrapText="1"/>
    </xf>
    <xf numFmtId="0" fontId="7" fillId="8" borderId="2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43" fontId="11" fillId="0" borderId="7" xfId="7" applyNumberFormat="1" applyFont="1" applyFill="1" applyBorder="1"/>
    <xf numFmtId="43" fontId="6" fillId="0" borderId="11" xfId="7" applyNumberFormat="1" applyFont="1" applyFill="1" applyBorder="1" applyAlignment="1">
      <alignment horizontal="right" vertical="center"/>
    </xf>
    <xf numFmtId="43" fontId="9" fillId="0" borderId="11" xfId="7" applyNumberFormat="1" applyFont="1" applyFill="1" applyBorder="1"/>
    <xf numFmtId="43" fontId="11" fillId="0" borderId="11" xfId="7" applyNumberFormat="1" applyFont="1" applyFill="1" applyBorder="1"/>
    <xf numFmtId="43" fontId="11" fillId="0" borderId="9" xfId="7" applyNumberFormat="1" applyFont="1" applyFill="1" applyBorder="1"/>
    <xf numFmtId="43" fontId="11" fillId="0" borderId="10" xfId="7" applyNumberFormat="1" applyFont="1" applyFill="1" applyBorder="1"/>
    <xf numFmtId="0" fontId="9" fillId="0" borderId="13" xfId="7" applyNumberFormat="1" applyFont="1" applyFill="1" applyBorder="1" applyAlignment="1">
      <alignment horizontal="center"/>
    </xf>
    <xf numFmtId="43" fontId="6" fillId="0" borderId="14" xfId="7" applyFont="1" applyFill="1" applyBorder="1" applyAlignment="1">
      <alignment horizontal="right" vertical="center"/>
    </xf>
    <xf numFmtId="43" fontId="9" fillId="0" borderId="14" xfId="7" applyFont="1" applyFill="1" applyBorder="1"/>
    <xf numFmtId="43" fontId="11" fillId="0" borderId="14" xfId="7" applyFont="1" applyFill="1" applyBorder="1"/>
    <xf numFmtId="43" fontId="11" fillId="0" borderId="15" xfId="7" applyFont="1" applyFill="1" applyBorder="1"/>
    <xf numFmtId="43" fontId="11" fillId="8" borderId="13" xfId="7" applyFont="1" applyFill="1" applyBorder="1"/>
    <xf numFmtId="43" fontId="11" fillId="0" borderId="13" xfId="7" applyFont="1" applyFill="1" applyBorder="1"/>
    <xf numFmtId="43" fontId="11" fillId="0" borderId="16" xfId="7" applyFont="1" applyFill="1" applyBorder="1"/>
    <xf numFmtId="43" fontId="11" fillId="5" borderId="13" xfId="7" applyFont="1" applyFill="1" applyBorder="1" applyAlignment="1">
      <alignment horizontal="right"/>
    </xf>
    <xf numFmtId="43" fontId="13" fillId="8" borderId="19" xfId="7" applyFont="1" applyFill="1" applyBorder="1" applyAlignment="1">
      <alignment horizontal="right"/>
    </xf>
    <xf numFmtId="43" fontId="13" fillId="0" borderId="19" xfId="7" applyFont="1" applyFill="1" applyBorder="1" applyAlignment="1">
      <alignment horizontal="right"/>
    </xf>
    <xf numFmtId="43" fontId="13" fillId="5" borderId="19" xfId="7" applyFont="1" applyFill="1" applyBorder="1" applyAlignment="1">
      <alignment horizontal="right"/>
    </xf>
    <xf numFmtId="43" fontId="13" fillId="0" borderId="30" xfId="7" applyFont="1" applyFill="1" applyBorder="1" applyAlignment="1">
      <alignment horizontal="right"/>
    </xf>
    <xf numFmtId="0" fontId="11" fillId="0" borderId="0" xfId="7" applyNumberFormat="1" applyFont="1" applyFill="1" applyBorder="1" applyAlignment="1">
      <alignment horizontal="center"/>
    </xf>
    <xf numFmtId="43" fontId="11" fillId="0" borderId="0" xfId="7" applyFont="1" applyFill="1" applyBorder="1" applyAlignment="1">
      <alignment horizontal="center"/>
    </xf>
    <xf numFmtId="43" fontId="11" fillId="0" borderId="0" xfId="7" applyFont="1" applyFill="1" applyBorder="1" applyAlignment="1">
      <alignment horizontal="right"/>
    </xf>
    <xf numFmtId="43" fontId="11" fillId="0" borderId="0" xfId="10" applyFont="1" applyFill="1" applyAlignment="1">
      <alignment horizontal="right"/>
    </xf>
    <xf numFmtId="0" fontId="9" fillId="0" borderId="0" xfId="7" applyNumberFormat="1" applyFont="1" applyFill="1" applyBorder="1"/>
    <xf numFmtId="0" fontId="9" fillId="0" borderId="0" xfId="0" applyFont="1" applyFill="1" applyBorder="1"/>
    <xf numFmtId="0" fontId="9" fillId="0" borderId="0" xfId="0" applyFont="1" applyFill="1"/>
    <xf numFmtId="43" fontId="9" fillId="0" borderId="0" xfId="10" applyFont="1" applyFill="1"/>
    <xf numFmtId="43" fontId="11" fillId="0" borderId="0" xfId="7" applyFont="1" applyFill="1"/>
    <xf numFmtId="0" fontId="10" fillId="5" borderId="21" xfId="0" applyFont="1" applyFill="1" applyBorder="1" applyAlignment="1">
      <alignment horizontal="center"/>
    </xf>
    <xf numFmtId="10" fontId="11" fillId="0" borderId="25" xfId="1" applyNumberFormat="1" applyFont="1" applyFill="1" applyBorder="1" applyAlignment="1">
      <alignment horizontal="center"/>
    </xf>
    <xf numFmtId="10" fontId="10" fillId="0" borderId="25" xfId="1" applyNumberFormat="1" applyFont="1" applyFill="1" applyBorder="1" applyAlignment="1">
      <alignment horizontal="center"/>
    </xf>
    <xf numFmtId="10" fontId="11" fillId="0" borderId="26" xfId="1" applyNumberFormat="1" applyFont="1" applyFill="1" applyBorder="1" applyAlignment="1">
      <alignment horizontal="center"/>
    </xf>
    <xf numFmtId="10" fontId="11" fillId="4" borderId="6" xfId="1" applyNumberFormat="1" applyFont="1" applyFill="1" applyBorder="1" applyAlignment="1">
      <alignment horizontal="center"/>
    </xf>
    <xf numFmtId="43" fontId="11" fillId="0" borderId="28" xfId="7" applyFont="1" applyFill="1" applyBorder="1" applyAlignment="1">
      <alignment horizontal="center"/>
    </xf>
    <xf numFmtId="43" fontId="11" fillId="0" borderId="29" xfId="7" applyFont="1" applyFill="1" applyBorder="1" applyAlignment="1">
      <alignment horizontal="center"/>
    </xf>
    <xf numFmtId="2" fontId="9" fillId="0" borderId="0" xfId="0" applyNumberFormat="1" applyFont="1" applyFill="1" applyBorder="1"/>
    <xf numFmtId="10" fontId="11" fillId="0" borderId="11" xfId="1" applyNumberFormat="1" applyFont="1" applyFill="1" applyBorder="1" applyAlignment="1">
      <alignment horizontal="center"/>
    </xf>
    <xf numFmtId="10" fontId="10" fillId="0" borderId="11" xfId="1" applyNumberFormat="1" applyFont="1" applyFill="1" applyBorder="1" applyAlignment="1">
      <alignment horizontal="center"/>
    </xf>
    <xf numFmtId="10" fontId="11" fillId="0" borderId="9" xfId="1" applyNumberFormat="1" applyFont="1" applyFill="1" applyBorder="1" applyAlignment="1">
      <alignment horizontal="center"/>
    </xf>
    <xf numFmtId="10" fontId="11" fillId="4" borderId="8" xfId="1" applyNumberFormat="1" applyFont="1" applyFill="1" applyBorder="1" applyAlignment="1">
      <alignment horizontal="center"/>
    </xf>
    <xf numFmtId="43" fontId="11" fillId="0" borderId="10" xfId="7" applyFont="1" applyFill="1" applyBorder="1" applyAlignment="1">
      <alignment horizontal="center"/>
    </xf>
    <xf numFmtId="43" fontId="11" fillId="0" borderId="27" xfId="7" applyFont="1" applyFill="1" applyBorder="1" applyAlignment="1">
      <alignment horizontal="center"/>
    </xf>
    <xf numFmtId="43" fontId="11" fillId="0" borderId="0" xfId="7" applyFont="1" applyFill="1" applyBorder="1" applyAlignment="1">
      <alignment horizontal="left"/>
    </xf>
    <xf numFmtId="43" fontId="11" fillId="0" borderId="0" xfId="7" applyFont="1" applyFill="1" applyBorder="1"/>
    <xf numFmtId="43" fontId="11" fillId="0" borderId="0" xfId="7" applyFont="1" applyFill="1" applyAlignment="1">
      <alignment horizontal="center"/>
    </xf>
    <xf numFmtId="43" fontId="11" fillId="0" borderId="0" xfId="7" applyFont="1" applyFill="1" applyAlignment="1">
      <alignment horizontal="left"/>
    </xf>
    <xf numFmtId="43" fontId="11" fillId="0" borderId="18" xfId="7" applyFont="1" applyFill="1" applyBorder="1"/>
    <xf numFmtId="0" fontId="8" fillId="5" borderId="21" xfId="0" applyFont="1" applyFill="1" applyBorder="1" applyAlignment="1">
      <alignment horizontal="center"/>
    </xf>
    <xf numFmtId="10" fontId="8" fillId="0" borderId="25" xfId="1" applyNumberFormat="1" applyFont="1" applyFill="1" applyBorder="1" applyAlignment="1">
      <alignment horizontal="center"/>
    </xf>
    <xf numFmtId="10" fontId="8" fillId="0" borderId="11" xfId="1" applyNumberFormat="1" applyFont="1" applyFill="1" applyBorder="1" applyAlignment="1">
      <alignment horizontal="center"/>
    </xf>
    <xf numFmtId="0" fontId="6" fillId="0" borderId="11" xfId="5" applyNumberFormat="1" applyFont="1" applyFill="1" applyBorder="1" applyAlignment="1">
      <alignment horizontal="left" vertical="center"/>
    </xf>
    <xf numFmtId="0" fontId="6" fillId="0" borderId="14" xfId="4" applyNumberFormat="1" applyFont="1" applyFill="1" applyBorder="1" applyAlignment="1">
      <alignment horizontal="center" vertical="center"/>
    </xf>
    <xf numFmtId="0" fontId="7" fillId="3" borderId="31" xfId="2" applyNumberFormat="1" applyFont="1" applyFill="1" applyBorder="1" applyAlignment="1">
      <alignment horizontal="center" vertical="center" wrapText="1"/>
    </xf>
    <xf numFmtId="0" fontId="9" fillId="0" borderId="10" xfId="7" applyNumberFormat="1" applyFont="1" applyFill="1" applyBorder="1"/>
    <xf numFmtId="0" fontId="9" fillId="0" borderId="16" xfId="7" applyNumberFormat="1" applyFont="1" applyFill="1" applyBorder="1"/>
    <xf numFmtId="43" fontId="13" fillId="0" borderId="32" xfId="7" applyFont="1" applyFill="1" applyBorder="1" applyAlignment="1">
      <alignment horizontal="right"/>
    </xf>
    <xf numFmtId="43" fontId="9" fillId="0" borderId="35" xfId="7" applyNumberFormat="1" applyFont="1" applyFill="1" applyBorder="1"/>
    <xf numFmtId="43" fontId="11" fillId="0" borderId="35" xfId="7" applyNumberFormat="1" applyFont="1" applyFill="1" applyBorder="1"/>
    <xf numFmtId="43" fontId="6" fillId="0" borderId="35" xfId="7" applyNumberFormat="1" applyFont="1" applyFill="1" applyBorder="1" applyAlignment="1">
      <alignment horizontal="right" vertical="center"/>
    </xf>
    <xf numFmtId="43" fontId="11" fillId="0" borderId="36" xfId="7" applyNumberFormat="1" applyFont="1" applyFill="1" applyBorder="1"/>
    <xf numFmtId="43" fontId="11" fillId="0" borderId="34" xfId="7" applyNumberFormat="1" applyFont="1" applyFill="1" applyBorder="1"/>
    <xf numFmtId="0" fontId="6" fillId="0" borderId="0" xfId="2" applyNumberFormat="1" applyFont="1" applyFill="1" applyBorder="1" applyAlignment="1" applyProtection="1">
      <alignment horizontal="center"/>
    </xf>
    <xf numFmtId="49" fontId="9" fillId="0" borderId="11" xfId="7" applyNumberFormat="1" applyFont="1" applyFill="1" applyBorder="1" applyAlignment="1">
      <alignment horizontal="center"/>
    </xf>
    <xf numFmtId="49" fontId="9" fillId="0" borderId="11" xfId="7" applyNumberFormat="1" applyFont="1" applyFill="1" applyBorder="1" applyAlignment="1">
      <alignment horizontal="left"/>
    </xf>
    <xf numFmtId="0" fontId="9" fillId="0" borderId="11" xfId="7" applyNumberFormat="1" applyFont="1" applyFill="1" applyBorder="1" applyAlignment="1">
      <alignment horizontal="left"/>
    </xf>
    <xf numFmtId="49" fontId="9" fillId="0" borderId="14" xfId="7" applyNumberFormat="1" applyFont="1" applyFill="1" applyBorder="1" applyAlignment="1">
      <alignment horizontal="center"/>
    </xf>
    <xf numFmtId="49" fontId="9" fillId="0" borderId="14" xfId="7" applyNumberFormat="1" applyFont="1" applyFill="1" applyBorder="1" applyAlignment="1">
      <alignment horizontal="left"/>
    </xf>
    <xf numFmtId="49" fontId="9" fillId="0" borderId="7" xfId="7" applyNumberFormat="1" applyFont="1" applyFill="1" applyBorder="1" applyAlignment="1">
      <alignment horizontal="center"/>
    </xf>
    <xf numFmtId="0" fontId="7" fillId="0" borderId="7" xfId="5" applyNumberFormat="1" applyFont="1" applyFill="1" applyBorder="1" applyAlignment="1">
      <alignment horizontal="center" vertical="center"/>
    </xf>
    <xf numFmtId="0" fontId="6" fillId="0" borderId="7" xfId="4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43" fontId="9" fillId="0" borderId="0" xfId="0" applyNumberFormat="1" applyFont="1" applyFill="1"/>
    <xf numFmtId="0" fontId="9" fillId="0" borderId="0" xfId="0" applyFont="1" applyFill="1" applyAlignment="1">
      <alignment horizontal="right"/>
    </xf>
    <xf numFmtId="10" fontId="9" fillId="0" borderId="0" xfId="0" applyNumberFormat="1" applyFont="1" applyFill="1"/>
    <xf numFmtId="43" fontId="9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9" fillId="0" borderId="25" xfId="0" applyFont="1" applyFill="1" applyBorder="1"/>
    <xf numFmtId="0" fontId="9" fillId="0" borderId="12" xfId="0" applyFont="1" applyFill="1" applyBorder="1" applyAlignment="1">
      <alignment horizontal="center"/>
    </xf>
    <xf numFmtId="0" fontId="9" fillId="0" borderId="11" xfId="0" applyFont="1" applyFill="1" applyBorder="1"/>
    <xf numFmtId="2" fontId="9" fillId="0" borderId="0" xfId="0" applyNumberFormat="1" applyFont="1" applyFill="1"/>
    <xf numFmtId="0" fontId="9" fillId="0" borderId="0" xfId="0" applyFont="1" applyFill="1" applyBorder="1" applyAlignment="1">
      <alignment horizontal="right"/>
    </xf>
    <xf numFmtId="10" fontId="9" fillId="0" borderId="0" xfId="0" applyNumberFormat="1" applyFont="1" applyFill="1" applyBorder="1" applyAlignment="1">
      <alignment horizontal="center"/>
    </xf>
    <xf numFmtId="0" fontId="9" fillId="0" borderId="17" xfId="0" applyFont="1" applyFill="1" applyBorder="1"/>
    <xf numFmtId="0" fontId="9" fillId="0" borderId="14" xfId="0" applyFont="1" applyFill="1" applyBorder="1"/>
    <xf numFmtId="10" fontId="9" fillId="0" borderId="14" xfId="0" applyNumberFormat="1" applyFont="1" applyFill="1" applyBorder="1"/>
    <xf numFmtId="10" fontId="9" fillId="0" borderId="15" xfId="0" applyNumberFormat="1" applyFont="1" applyFill="1" applyBorder="1"/>
    <xf numFmtId="10" fontId="9" fillId="0" borderId="13" xfId="0" applyNumberFormat="1" applyFont="1" applyFill="1" applyBorder="1"/>
    <xf numFmtId="10" fontId="9" fillId="0" borderId="0" xfId="0" applyNumberFormat="1" applyFont="1" applyFill="1" applyBorder="1"/>
    <xf numFmtId="43" fontId="9" fillId="0" borderId="2" xfId="0" applyNumberFormat="1" applyFont="1" applyFill="1" applyBorder="1"/>
    <xf numFmtId="43" fontId="13" fillId="6" borderId="2" xfId="7" applyFont="1" applyFill="1" applyBorder="1"/>
    <xf numFmtId="165" fontId="9" fillId="0" borderId="0" xfId="0" applyNumberFormat="1" applyFont="1" applyFill="1" applyAlignment="1">
      <alignment horizontal="right"/>
    </xf>
    <xf numFmtId="14" fontId="9" fillId="0" borderId="11" xfId="0" applyNumberFormat="1" applyFont="1" applyBorder="1" applyAlignment="1">
      <alignment horizontal="center" vertical="center" wrapText="1"/>
    </xf>
    <xf numFmtId="43" fontId="11" fillId="0" borderId="43" xfId="7" applyFont="1" applyFill="1" applyBorder="1"/>
    <xf numFmtId="0" fontId="9" fillId="0" borderId="44" xfId="7" applyNumberFormat="1" applyFont="1" applyFill="1" applyBorder="1"/>
    <xf numFmtId="14" fontId="6" fillId="0" borderId="7" xfId="5" applyNumberFormat="1" applyFont="1" applyFill="1" applyBorder="1" applyAlignment="1">
      <alignment horizontal="center" vertical="center"/>
    </xf>
    <xf numFmtId="14" fontId="9" fillId="0" borderId="11" xfId="0" applyNumberFormat="1" applyFont="1" applyFill="1" applyBorder="1" applyAlignment="1">
      <alignment horizontal="center"/>
    </xf>
    <xf numFmtId="0" fontId="6" fillId="0" borderId="35" xfId="5" applyNumberFormat="1" applyFont="1" applyFill="1" applyBorder="1" applyAlignment="1">
      <alignment horizontal="left" vertical="center"/>
    </xf>
    <xf numFmtId="0" fontId="8" fillId="0" borderId="11" xfId="5" applyNumberFormat="1" applyFont="1" applyFill="1" applyBorder="1" applyAlignment="1">
      <alignment horizontal="center" vertical="center"/>
    </xf>
    <xf numFmtId="0" fontId="7" fillId="0" borderId="46" xfId="4" applyNumberFormat="1" applyFont="1" applyFill="1" applyBorder="1" applyAlignment="1">
      <alignment horizontal="center" vertical="center"/>
    </xf>
    <xf numFmtId="0" fontId="8" fillId="0" borderId="9" xfId="4" applyNumberFormat="1" applyFont="1" applyFill="1" applyBorder="1" applyAlignment="1">
      <alignment horizontal="center" vertical="center"/>
    </xf>
    <xf numFmtId="0" fontId="10" fillId="0" borderId="9" xfId="5" applyNumberFormat="1" applyFont="1" applyFill="1" applyBorder="1" applyAlignment="1">
      <alignment horizontal="center" vertical="center"/>
    </xf>
    <xf numFmtId="0" fontId="8" fillId="0" borderId="9" xfId="5" applyNumberFormat="1" applyFont="1" applyFill="1" applyBorder="1" applyAlignment="1">
      <alignment horizontal="center" vertical="center"/>
    </xf>
    <xf numFmtId="0" fontId="12" fillId="0" borderId="9" xfId="5" applyNumberFormat="1" applyFont="1" applyFill="1" applyBorder="1" applyAlignment="1">
      <alignment horizontal="center" vertical="center"/>
    </xf>
    <xf numFmtId="0" fontId="7" fillId="0" borderId="9" xfId="5" applyNumberFormat="1" applyFont="1" applyFill="1" applyBorder="1" applyAlignment="1">
      <alignment horizontal="center" vertical="center"/>
    </xf>
    <xf numFmtId="0" fontId="6" fillId="0" borderId="15" xfId="4" applyNumberFormat="1" applyFont="1" applyFill="1" applyBorder="1" applyAlignment="1">
      <alignment horizontal="center" vertical="center"/>
    </xf>
    <xf numFmtId="0" fontId="7" fillId="3" borderId="38" xfId="2" applyNumberFormat="1" applyFont="1" applyFill="1" applyBorder="1" applyAlignment="1">
      <alignment horizontal="center" vertical="center" wrapText="1"/>
    </xf>
    <xf numFmtId="1" fontId="7" fillId="0" borderId="12" xfId="4" applyNumberFormat="1" applyFont="1" applyFill="1" applyBorder="1" applyAlignment="1">
      <alignment horizontal="center"/>
    </xf>
    <xf numFmtId="2" fontId="7" fillId="0" borderId="27" xfId="4" applyNumberFormat="1" applyFont="1" applyFill="1" applyBorder="1" applyAlignment="1">
      <alignment horizontal="center"/>
    </xf>
    <xf numFmtId="1" fontId="7" fillId="0" borderId="39" xfId="4" applyNumberFormat="1" applyFont="1" applyFill="1" applyBorder="1" applyAlignment="1">
      <alignment horizontal="center"/>
    </xf>
    <xf numFmtId="2" fontId="7" fillId="0" borderId="37" xfId="4" applyNumberFormat="1" applyFont="1" applyFill="1" applyBorder="1" applyAlignment="1">
      <alignment horizontal="center"/>
    </xf>
    <xf numFmtId="1" fontId="7" fillId="0" borderId="17" xfId="4" applyNumberFormat="1" applyFont="1" applyFill="1" applyBorder="1" applyAlignment="1">
      <alignment horizontal="center"/>
    </xf>
    <xf numFmtId="2" fontId="7" fillId="0" borderId="18" xfId="4" applyNumberFormat="1" applyFont="1" applyFill="1" applyBorder="1" applyAlignment="1">
      <alignment horizontal="center"/>
    </xf>
    <xf numFmtId="0" fontId="9" fillId="0" borderId="34" xfId="7" applyNumberFormat="1" applyFont="1" applyFill="1" applyBorder="1"/>
    <xf numFmtId="49" fontId="9" fillId="0" borderId="35" xfId="7" applyNumberFormat="1" applyFont="1" applyFill="1" applyBorder="1" applyAlignment="1">
      <alignment horizontal="center"/>
    </xf>
    <xf numFmtId="0" fontId="10" fillId="0" borderId="11" xfId="5" applyNumberFormat="1" applyFont="1" applyFill="1" applyBorder="1" applyAlignment="1">
      <alignment horizontal="center" vertical="center"/>
    </xf>
    <xf numFmtId="14" fontId="9" fillId="0" borderId="11" xfId="0" applyNumberFormat="1" applyFont="1" applyFill="1" applyBorder="1"/>
    <xf numFmtId="14" fontId="9" fillId="0" borderId="35" xfId="0" applyNumberFormat="1" applyFont="1" applyFill="1" applyBorder="1" applyAlignment="1">
      <alignment horizontal="center"/>
    </xf>
    <xf numFmtId="49" fontId="9" fillId="0" borderId="35" xfId="7" applyNumberFormat="1" applyFont="1" applyFill="1" applyBorder="1" applyAlignment="1">
      <alignment horizontal="left"/>
    </xf>
    <xf numFmtId="14" fontId="9" fillId="0" borderId="7" xfId="0" applyNumberFormat="1" applyFont="1" applyFill="1" applyBorder="1"/>
    <xf numFmtId="43" fontId="7" fillId="4" borderId="11" xfId="7" applyNumberFormat="1" applyFont="1" applyFill="1" applyBorder="1" applyAlignment="1">
      <alignment horizontal="right" vertical="center"/>
    </xf>
    <xf numFmtId="14" fontId="9" fillId="0" borderId="0" xfId="0" applyNumberFormat="1" applyFont="1" applyFill="1" applyAlignment="1">
      <alignment horizontal="center"/>
    </xf>
    <xf numFmtId="14" fontId="9" fillId="0" borderId="35" xfId="0" applyNumberFormat="1" applyFont="1" applyFill="1" applyBorder="1"/>
    <xf numFmtId="0" fontId="12" fillId="2" borderId="45" xfId="7" applyNumberFormat="1" applyFont="1" applyFill="1" applyBorder="1" applyAlignment="1">
      <alignment horizontal="center"/>
    </xf>
    <xf numFmtId="0" fontId="12" fillId="2" borderId="8" xfId="7" applyNumberFormat="1" applyFont="1" applyFill="1" applyBorder="1" applyAlignment="1">
      <alignment horizontal="center"/>
    </xf>
    <xf numFmtId="43" fontId="11" fillId="0" borderId="48" xfId="7" applyNumberFormat="1" applyFont="1" applyFill="1" applyBorder="1"/>
    <xf numFmtId="43" fontId="11" fillId="0" borderId="50" xfId="7" applyFont="1" applyFill="1" applyBorder="1"/>
    <xf numFmtId="43" fontId="13" fillId="0" borderId="1" xfId="7" applyFont="1" applyFill="1" applyBorder="1" applyAlignment="1">
      <alignment horizontal="right"/>
    </xf>
    <xf numFmtId="43" fontId="11" fillId="0" borderId="44" xfId="7" applyNumberFormat="1" applyFont="1" applyFill="1" applyBorder="1"/>
    <xf numFmtId="0" fontId="7" fillId="9" borderId="2" xfId="2" applyNumberFormat="1" applyFont="1" applyFill="1" applyBorder="1" applyAlignment="1">
      <alignment horizontal="center" vertical="center" wrapText="1"/>
    </xf>
    <xf numFmtId="43" fontId="13" fillId="0" borderId="8" xfId="7" applyNumberFormat="1" applyFont="1" applyFill="1" applyBorder="1"/>
    <xf numFmtId="43" fontId="13" fillId="0" borderId="33" xfId="7" applyNumberFormat="1" applyFont="1" applyFill="1" applyBorder="1"/>
    <xf numFmtId="43" fontId="13" fillId="0" borderId="13" xfId="7" applyFont="1" applyFill="1" applyBorder="1"/>
    <xf numFmtId="43" fontId="11" fillId="0" borderId="46" xfId="7" applyNumberFormat="1" applyFont="1" applyFill="1" applyBorder="1"/>
    <xf numFmtId="0" fontId="7" fillId="9" borderId="3" xfId="2" applyNumberFormat="1" applyFont="1" applyFill="1" applyBorder="1" applyAlignment="1">
      <alignment horizontal="center" vertical="center" wrapText="1"/>
    </xf>
    <xf numFmtId="43" fontId="7" fillId="0" borderId="8" xfId="7" applyNumberFormat="1" applyFont="1" applyFill="1" applyBorder="1" applyAlignment="1">
      <alignment horizontal="right" vertical="center"/>
    </xf>
    <xf numFmtId="43" fontId="7" fillId="0" borderId="13" xfId="7" applyFont="1" applyFill="1" applyBorder="1" applyAlignment="1">
      <alignment horizontal="right" vertical="center"/>
    </xf>
    <xf numFmtId="0" fontId="12" fillId="9" borderId="2" xfId="2" applyNumberFormat="1" applyFont="1" applyFill="1" applyBorder="1" applyAlignment="1">
      <alignment horizontal="center" vertical="center" wrapText="1"/>
    </xf>
    <xf numFmtId="43" fontId="12" fillId="0" borderId="8" xfId="7" applyNumberFormat="1" applyFont="1" applyFill="1" applyBorder="1" applyAlignment="1">
      <alignment horizontal="right" vertical="center"/>
    </xf>
    <xf numFmtId="43" fontId="12" fillId="0" borderId="33" xfId="7" applyNumberFormat="1" applyFont="1" applyFill="1" applyBorder="1" applyAlignment="1">
      <alignment horizontal="right" vertical="center"/>
    </xf>
    <xf numFmtId="43" fontId="12" fillId="0" borderId="13" xfId="7" applyFont="1" applyFill="1" applyBorder="1" applyAlignment="1">
      <alignment horizontal="right" vertical="center"/>
    </xf>
    <xf numFmtId="43" fontId="12" fillId="0" borderId="19" xfId="7" applyFont="1" applyFill="1" applyBorder="1" applyAlignment="1">
      <alignment horizontal="right"/>
    </xf>
    <xf numFmtId="0" fontId="7" fillId="9" borderId="47" xfId="2" applyNumberFormat="1" applyFont="1" applyFill="1" applyBorder="1" applyAlignment="1">
      <alignment horizontal="center" vertical="center" wrapText="1"/>
    </xf>
    <xf numFmtId="0" fontId="7" fillId="9" borderId="40" xfId="2" applyNumberFormat="1" applyFont="1" applyFill="1" applyBorder="1" applyAlignment="1">
      <alignment horizontal="center" vertical="center" wrapText="1"/>
    </xf>
    <xf numFmtId="43" fontId="12" fillId="0" borderId="48" xfId="7" applyNumberFormat="1" applyFont="1" applyFill="1" applyBorder="1" applyAlignment="1">
      <alignment horizontal="right" vertical="center"/>
    </xf>
    <xf numFmtId="43" fontId="12" fillId="0" borderId="50" xfId="7" applyFont="1" applyFill="1" applyBorder="1" applyAlignment="1">
      <alignment horizontal="right" vertical="center"/>
    </xf>
    <xf numFmtId="43" fontId="13" fillId="8" borderId="8" xfId="7" applyNumberFormat="1" applyFont="1" applyFill="1" applyBorder="1"/>
    <xf numFmtId="43" fontId="13" fillId="5" borderId="8" xfId="7" applyNumberFormat="1" applyFont="1" applyFill="1" applyBorder="1" applyAlignment="1">
      <alignment horizontal="right"/>
    </xf>
    <xf numFmtId="43" fontId="13" fillId="0" borderId="41" xfId="7" applyNumberFormat="1" applyFont="1" applyFill="1" applyBorder="1"/>
    <xf numFmtId="43" fontId="13" fillId="0" borderId="10" xfId="7" applyNumberFormat="1" applyFont="1" applyFill="1" applyBorder="1"/>
    <xf numFmtId="43" fontId="13" fillId="0" borderId="42" xfId="7" applyNumberFormat="1" applyFont="1" applyFill="1" applyBorder="1"/>
    <xf numFmtId="43" fontId="12" fillId="0" borderId="27" xfId="7" applyNumberFormat="1" applyFont="1" applyFill="1" applyBorder="1" applyAlignment="1">
      <alignment horizontal="right" vertical="center"/>
    </xf>
    <xf numFmtId="43" fontId="12" fillId="0" borderId="18" xfId="7" applyFont="1" applyFill="1" applyBorder="1" applyAlignment="1">
      <alignment horizontal="right" vertical="center"/>
    </xf>
    <xf numFmtId="0" fontId="12" fillId="0" borderId="0" xfId="0" applyFont="1" applyFill="1"/>
    <xf numFmtId="0" fontId="8" fillId="0" borderId="0" xfId="0" applyFont="1" applyFill="1" applyBorder="1"/>
    <xf numFmtId="43" fontId="13" fillId="8" borderId="33" xfId="7" applyNumberFormat="1" applyFont="1" applyFill="1" applyBorder="1"/>
    <xf numFmtId="43" fontId="12" fillId="0" borderId="49" xfId="7" applyNumberFormat="1" applyFont="1" applyFill="1" applyBorder="1" applyAlignment="1">
      <alignment horizontal="right" vertical="center"/>
    </xf>
    <xf numFmtId="43" fontId="12" fillId="0" borderId="37" xfId="7" applyNumberFormat="1" applyFont="1" applyFill="1" applyBorder="1" applyAlignment="1">
      <alignment horizontal="right" vertical="center"/>
    </xf>
    <xf numFmtId="43" fontId="13" fillId="5" borderId="33" xfId="7" applyNumberFormat="1" applyFont="1" applyFill="1" applyBorder="1" applyAlignment="1">
      <alignment horizontal="right"/>
    </xf>
    <xf numFmtId="43" fontId="13" fillId="0" borderId="34" xfId="7" applyNumberFormat="1" applyFont="1" applyFill="1" applyBorder="1"/>
    <xf numFmtId="0" fontId="6" fillId="0" borderId="0" xfId="2" applyNumberFormat="1" applyFont="1" applyFill="1" applyBorder="1" applyAlignment="1" applyProtection="1">
      <alignment horizontal="center"/>
    </xf>
    <xf numFmtId="43" fontId="13" fillId="0" borderId="27" xfId="7" applyNumberFormat="1" applyFont="1" applyFill="1" applyBorder="1"/>
    <xf numFmtId="43" fontId="13" fillId="0" borderId="37" xfId="7" applyNumberFormat="1" applyFont="1" applyFill="1" applyBorder="1"/>
    <xf numFmtId="0" fontId="9" fillId="0" borderId="11" xfId="7" applyNumberFormat="1" applyFont="1" applyFill="1" applyBorder="1"/>
    <xf numFmtId="0" fontId="6" fillId="0" borderId="11" xfId="4" applyNumberFormat="1" applyFont="1" applyFill="1" applyBorder="1" applyAlignment="1">
      <alignment horizontal="center" vertical="center"/>
    </xf>
    <xf numFmtId="43" fontId="9" fillId="0" borderId="11" xfId="7" applyFont="1" applyFill="1" applyBorder="1"/>
    <xf numFmtId="43" fontId="6" fillId="0" borderId="11" xfId="7" applyFont="1" applyFill="1" applyBorder="1" applyAlignment="1">
      <alignment horizontal="right" vertical="center"/>
    </xf>
    <xf numFmtId="43" fontId="11" fillId="0" borderId="11" xfId="7" applyFont="1" applyFill="1" applyBorder="1"/>
    <xf numFmtId="0" fontId="9" fillId="0" borderId="11" xfId="0" applyFont="1" applyFill="1" applyBorder="1" applyAlignment="1">
      <alignment horizontal="center"/>
    </xf>
    <xf numFmtId="43" fontId="13" fillId="0" borderId="11" xfId="10" applyFont="1" applyFill="1" applyBorder="1" applyAlignment="1">
      <alignment horizontal="right"/>
    </xf>
    <xf numFmtId="43" fontId="13" fillId="0" borderId="11" xfId="7" applyFont="1" applyFill="1" applyBorder="1" applyAlignment="1">
      <alignment horizontal="right"/>
    </xf>
    <xf numFmtId="49" fontId="9" fillId="0" borderId="11" xfId="0" applyNumberFormat="1" applyFont="1" applyFill="1" applyBorder="1" applyAlignment="1">
      <alignment horizontal="center"/>
    </xf>
    <xf numFmtId="0" fontId="11" fillId="0" borderId="11" xfId="7" applyNumberFormat="1" applyFont="1" applyFill="1" applyBorder="1" applyAlignment="1">
      <alignment horizontal="center"/>
    </xf>
    <xf numFmtId="43" fontId="11" fillId="0" borderId="11" xfId="7" applyFont="1" applyFill="1" applyBorder="1" applyAlignment="1">
      <alignment horizontal="center"/>
    </xf>
    <xf numFmtId="0" fontId="9" fillId="0" borderId="12" xfId="7" applyNumberFormat="1" applyFont="1" applyFill="1" applyBorder="1" applyAlignment="1">
      <alignment horizontal="center"/>
    </xf>
    <xf numFmtId="0" fontId="9" fillId="0" borderId="12" xfId="7" applyNumberFormat="1" applyFont="1" applyFill="1" applyBorder="1"/>
    <xf numFmtId="0" fontId="9" fillId="0" borderId="1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8" xfId="0" applyFont="1" applyFill="1" applyBorder="1"/>
    <xf numFmtId="0" fontId="14" fillId="10" borderId="24" xfId="2" applyNumberFormat="1" applyFont="1" applyFill="1" applyBorder="1" applyAlignment="1">
      <alignment horizontal="center" vertical="center" wrapText="1"/>
    </xf>
    <xf numFmtId="0" fontId="14" fillId="10" borderId="25" xfId="2" applyNumberFormat="1" applyFont="1" applyFill="1" applyBorder="1" applyAlignment="1">
      <alignment horizontal="center" vertical="center" wrapText="1"/>
    </xf>
    <xf numFmtId="0" fontId="14" fillId="10" borderId="29" xfId="2" applyNumberFormat="1" applyFont="1" applyFill="1" applyBorder="1" applyAlignment="1">
      <alignment horizontal="center" vertical="center" wrapText="1"/>
    </xf>
    <xf numFmtId="0" fontId="14" fillId="10" borderId="28" xfId="2" applyNumberFormat="1" applyFont="1" applyFill="1" applyBorder="1" applyAlignment="1">
      <alignment horizontal="center" vertical="center" wrapText="1"/>
    </xf>
    <xf numFmtId="0" fontId="14" fillId="10" borderId="26" xfId="2" applyNumberFormat="1" applyFont="1" applyFill="1" applyBorder="1" applyAlignment="1">
      <alignment horizontal="center" vertical="center" wrapText="1"/>
    </xf>
    <xf numFmtId="43" fontId="11" fillId="0" borderId="9" xfId="7" applyFont="1" applyFill="1" applyBorder="1"/>
    <xf numFmtId="43" fontId="13" fillId="0" borderId="9" xfId="7" applyFont="1" applyFill="1" applyBorder="1" applyAlignment="1">
      <alignment horizontal="right"/>
    </xf>
    <xf numFmtId="43" fontId="11" fillId="0" borderId="9" xfId="7" applyFont="1" applyFill="1" applyBorder="1" applyAlignment="1">
      <alignment horizontal="center"/>
    </xf>
    <xf numFmtId="0" fontId="9" fillId="0" borderId="9" xfId="0" applyFont="1" applyFill="1" applyBorder="1"/>
    <xf numFmtId="0" fontId="9" fillId="0" borderId="15" xfId="0" applyFont="1" applyFill="1" applyBorder="1"/>
    <xf numFmtId="43" fontId="12" fillId="0" borderId="10" xfId="7" applyFont="1" applyFill="1" applyBorder="1" applyAlignment="1">
      <alignment horizontal="right" vertical="center"/>
    </xf>
    <xf numFmtId="43" fontId="12" fillId="0" borderId="10" xfId="7" applyFont="1" applyFill="1" applyBorder="1" applyAlignment="1">
      <alignment horizontal="right"/>
    </xf>
    <xf numFmtId="0" fontId="9" fillId="0" borderId="10" xfId="0" applyFont="1" applyFill="1" applyBorder="1"/>
    <xf numFmtId="0" fontId="9" fillId="0" borderId="16" xfId="0" applyFont="1" applyFill="1" applyBorder="1"/>
    <xf numFmtId="0" fontId="14" fillId="10" borderId="6" xfId="2" applyNumberFormat="1" applyFont="1" applyFill="1" applyBorder="1" applyAlignment="1">
      <alignment horizontal="center" vertical="center" wrapText="1"/>
    </xf>
    <xf numFmtId="43" fontId="7" fillId="0" borderId="8" xfId="7" applyFont="1" applyFill="1" applyBorder="1" applyAlignment="1">
      <alignment horizontal="right" vertical="center"/>
    </xf>
    <xf numFmtId="43" fontId="13" fillId="0" borderId="8" xfId="7" applyFont="1" applyFill="1" applyBorder="1" applyAlignment="1">
      <alignment horizontal="right"/>
    </xf>
    <xf numFmtId="43" fontId="11" fillId="0" borderId="8" xfId="7" applyFont="1" applyFill="1" applyBorder="1" applyAlignment="1">
      <alignment horizontal="center"/>
    </xf>
    <xf numFmtId="0" fontId="9" fillId="0" borderId="8" xfId="0" applyFont="1" applyFill="1" applyBorder="1"/>
    <xf numFmtId="0" fontId="9" fillId="0" borderId="13" xfId="0" applyFont="1" applyFill="1" applyBorder="1"/>
    <xf numFmtId="43" fontId="13" fillId="0" borderId="9" xfId="10" applyFont="1" applyFill="1" applyBorder="1" applyAlignment="1">
      <alignment horizontal="right"/>
    </xf>
    <xf numFmtId="43" fontId="13" fillId="11" borderId="8" xfId="7" applyFont="1" applyFill="1" applyBorder="1"/>
    <xf numFmtId="43" fontId="13" fillId="11" borderId="8" xfId="7" applyFont="1" applyFill="1" applyBorder="1" applyAlignment="1">
      <alignment horizontal="right"/>
    </xf>
    <xf numFmtId="43" fontId="13" fillId="11" borderId="8" xfId="7" applyFont="1" applyFill="1" applyBorder="1" applyAlignment="1">
      <alignment horizontal="center"/>
    </xf>
    <xf numFmtId="0" fontId="12" fillId="11" borderId="8" xfId="0" applyFont="1" applyFill="1" applyBorder="1"/>
    <xf numFmtId="49" fontId="9" fillId="0" borderId="9" xfId="7" applyNumberFormat="1" applyFont="1" applyFill="1" applyBorder="1" applyAlignment="1">
      <alignment horizontal="left"/>
    </xf>
    <xf numFmtId="0" fontId="9" fillId="0" borderId="9" xfId="0" applyFont="1" applyFill="1" applyBorder="1" applyAlignment="1">
      <alignment horizontal="center"/>
    </xf>
    <xf numFmtId="49" fontId="9" fillId="0" borderId="9" xfId="0" applyNumberFormat="1" applyFont="1" applyFill="1" applyBorder="1" applyAlignment="1">
      <alignment horizontal="left"/>
    </xf>
    <xf numFmtId="43" fontId="11" fillId="0" borderId="9" xfId="7" applyFont="1" applyFill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43" fontId="14" fillId="10" borderId="28" xfId="10" applyFont="1" applyFill="1" applyBorder="1" applyAlignment="1">
      <alignment horizontal="center" vertical="center" wrapText="1"/>
    </xf>
    <xf numFmtId="43" fontId="7" fillId="11" borderId="10" xfId="10" applyFont="1" applyFill="1" applyBorder="1" applyAlignment="1">
      <alignment horizontal="right" vertical="center"/>
    </xf>
    <xf numFmtId="43" fontId="13" fillId="11" borderId="10" xfId="10" applyFont="1" applyFill="1" applyBorder="1" applyAlignment="1">
      <alignment horizontal="right"/>
    </xf>
    <xf numFmtId="43" fontId="11" fillId="0" borderId="16" xfId="10" applyFont="1" applyFill="1" applyBorder="1" applyAlignment="1">
      <alignment horizontal="right"/>
    </xf>
    <xf numFmtId="43" fontId="7" fillId="0" borderId="8" xfId="10" applyFont="1" applyFill="1" applyBorder="1" applyAlignment="1">
      <alignment horizontal="center"/>
    </xf>
    <xf numFmtId="43" fontId="13" fillId="0" borderId="8" xfId="10" applyFont="1" applyFill="1" applyBorder="1" applyAlignment="1">
      <alignment horizontal="right"/>
    </xf>
    <xf numFmtId="43" fontId="11" fillId="0" borderId="8" xfId="10" applyFont="1" applyFill="1" applyBorder="1" applyAlignment="1">
      <alignment horizontal="center"/>
    </xf>
    <xf numFmtId="43" fontId="9" fillId="0" borderId="8" xfId="10" applyFont="1" applyFill="1" applyBorder="1"/>
    <xf numFmtId="43" fontId="9" fillId="0" borderId="13" xfId="10" applyFont="1" applyFill="1" applyBorder="1"/>
    <xf numFmtId="43" fontId="11" fillId="0" borderId="10" xfId="7" applyFont="1" applyFill="1" applyBorder="1"/>
    <xf numFmtId="43" fontId="13" fillId="0" borderId="10" xfId="7" applyFont="1" applyFill="1" applyBorder="1" applyAlignment="1">
      <alignment horizontal="right"/>
    </xf>
    <xf numFmtId="43" fontId="13" fillId="5" borderId="8" xfId="7" applyFont="1" applyFill="1" applyBorder="1"/>
    <xf numFmtId="43" fontId="13" fillId="5" borderId="8" xfId="7" applyFont="1" applyFill="1" applyBorder="1" applyAlignment="1">
      <alignment horizontal="right"/>
    </xf>
    <xf numFmtId="43" fontId="13" fillId="5" borderId="8" xfId="7" applyFont="1" applyFill="1" applyBorder="1" applyAlignment="1">
      <alignment horizontal="center"/>
    </xf>
    <xf numFmtId="0" fontId="12" fillId="5" borderId="8" xfId="0" applyFont="1" applyFill="1" applyBorder="1"/>
    <xf numFmtId="43" fontId="13" fillId="0" borderId="8" xfId="7" applyFont="1" applyFill="1" applyBorder="1"/>
    <xf numFmtId="43" fontId="11" fillId="0" borderId="8" xfId="7" applyFont="1" applyFill="1" applyBorder="1"/>
    <xf numFmtId="43" fontId="11" fillId="0" borderId="10" xfId="7" applyFont="1" applyFill="1" applyBorder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6" xfId="0" applyFont="1" applyFill="1" applyBorder="1" applyAlignment="1">
      <alignment horizontal="right"/>
    </xf>
    <xf numFmtId="43" fontId="12" fillId="0" borderId="8" xfId="7" applyFont="1" applyFill="1" applyBorder="1" applyAlignment="1">
      <alignment horizontal="right" vertical="center"/>
    </xf>
    <xf numFmtId="43" fontId="12" fillId="0" borderId="8" xfId="7" applyFont="1" applyFill="1" applyBorder="1" applyAlignment="1">
      <alignment horizontal="right"/>
    </xf>
    <xf numFmtId="43" fontId="12" fillId="0" borderId="9" xfId="7" applyFont="1" applyFill="1" applyBorder="1" applyAlignment="1">
      <alignment horizontal="right" vertical="center"/>
    </xf>
    <xf numFmtId="43" fontId="12" fillId="0" borderId="9" xfId="7" applyFont="1" applyFill="1" applyBorder="1" applyAlignment="1">
      <alignment horizontal="right"/>
    </xf>
    <xf numFmtId="43" fontId="11" fillId="11" borderId="8" xfId="7" applyFont="1" applyFill="1" applyBorder="1"/>
    <xf numFmtId="43" fontId="11" fillId="11" borderId="8" xfId="7" applyFont="1" applyFill="1" applyBorder="1" applyAlignment="1">
      <alignment horizontal="center"/>
    </xf>
    <xf numFmtId="0" fontId="9" fillId="11" borderId="8" xfId="0" applyFont="1" applyFill="1" applyBorder="1"/>
    <xf numFmtId="0" fontId="9" fillId="11" borderId="13" xfId="0" applyFont="1" applyFill="1" applyBorder="1"/>
    <xf numFmtId="43" fontId="13" fillId="6" borderId="10" xfId="7" applyFont="1" applyFill="1" applyBorder="1" applyAlignment="1">
      <alignment horizontal="right"/>
    </xf>
    <xf numFmtId="43" fontId="11" fillId="6" borderId="10" xfId="7" applyFont="1" applyFill="1" applyBorder="1" applyAlignment="1">
      <alignment horizontal="center"/>
    </xf>
    <xf numFmtId="0" fontId="9" fillId="6" borderId="10" xfId="0" applyFont="1" applyFill="1" applyBorder="1"/>
    <xf numFmtId="0" fontId="9" fillId="6" borderId="16" xfId="0" applyFont="1" applyFill="1" applyBorder="1"/>
    <xf numFmtId="43" fontId="13" fillId="6" borderId="27" xfId="7" applyFont="1" applyFill="1" applyBorder="1"/>
    <xf numFmtId="43" fontId="6" fillId="0" borderId="0" xfId="7" applyFont="1" applyFill="1" applyAlignment="1">
      <alignment horizontal="right" vertical="center"/>
    </xf>
    <xf numFmtId="43" fontId="6" fillId="0" borderId="0" xfId="7" applyFont="1" applyFill="1" applyBorder="1" applyAlignment="1" applyProtection="1">
      <alignment horizontal="right"/>
    </xf>
    <xf numFmtId="43" fontId="7" fillId="7" borderId="2" xfId="7" applyFont="1" applyFill="1" applyBorder="1" applyAlignment="1">
      <alignment horizontal="center" vertical="center" wrapText="1"/>
    </xf>
    <xf numFmtId="43" fontId="7" fillId="7" borderId="8" xfId="7" applyFont="1" applyFill="1" applyBorder="1" applyAlignment="1">
      <alignment horizontal="right" vertical="center"/>
    </xf>
    <xf numFmtId="43" fontId="12" fillId="4" borderId="11" xfId="7" applyNumberFormat="1" applyFont="1" applyFill="1" applyBorder="1"/>
    <xf numFmtId="43" fontId="11" fillId="0" borderId="49" xfId="7" applyNumberFormat="1" applyFont="1" applyFill="1" applyBorder="1"/>
    <xf numFmtId="43" fontId="12" fillId="4" borderId="35" xfId="7" applyNumberFormat="1" applyFont="1" applyFill="1" applyBorder="1"/>
    <xf numFmtId="43" fontId="12" fillId="0" borderId="35" xfId="7" applyNumberFormat="1" applyFont="1" applyFill="1" applyBorder="1"/>
    <xf numFmtId="43" fontId="7" fillId="7" borderId="33" xfId="7" applyFont="1" applyFill="1" applyBorder="1" applyAlignment="1">
      <alignment horizontal="right" vertical="center"/>
    </xf>
    <xf numFmtId="43" fontId="6" fillId="7" borderId="13" xfId="7" applyFont="1" applyFill="1" applyBorder="1" applyAlignment="1">
      <alignment horizontal="right" vertical="center"/>
    </xf>
    <xf numFmtId="43" fontId="13" fillId="7" borderId="19" xfId="7" applyFont="1" applyFill="1" applyBorder="1" applyAlignment="1">
      <alignment horizontal="right"/>
    </xf>
    <xf numFmtId="43" fontId="11" fillId="0" borderId="0" xfId="7" applyFont="1" applyFill="1" applyAlignment="1">
      <alignment horizontal="right"/>
    </xf>
    <xf numFmtId="166" fontId="8" fillId="4" borderId="2" xfId="7" applyNumberFormat="1" applyFont="1" applyFill="1" applyBorder="1" applyAlignment="1">
      <alignment horizontal="center"/>
    </xf>
    <xf numFmtId="49" fontId="15" fillId="0" borderId="0" xfId="2" applyNumberFormat="1" applyFont="1" applyFill="1" applyBorder="1" applyAlignment="1" applyProtection="1">
      <alignment horizontal="center"/>
    </xf>
    <xf numFmtId="49" fontId="15" fillId="0" borderId="0" xfId="10" applyNumberFormat="1" applyFont="1" applyFill="1" applyBorder="1" applyAlignment="1" applyProtection="1">
      <alignment horizontal="center"/>
    </xf>
    <xf numFmtId="49" fontId="15" fillId="0" borderId="0" xfId="2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/>
    </xf>
    <xf numFmtId="0" fontId="7" fillId="2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center"/>
    </xf>
    <xf numFmtId="43" fontId="6" fillId="12" borderId="0" xfId="7" applyFont="1" applyFill="1" applyAlignment="1">
      <alignment horizontal="centerContinuous" vertical="center"/>
    </xf>
    <xf numFmtId="43" fontId="6" fillId="12" borderId="0" xfId="7" applyFont="1" applyFill="1" applyBorder="1" applyAlignment="1" applyProtection="1">
      <alignment horizontal="center"/>
    </xf>
    <xf numFmtId="43" fontId="7" fillId="12" borderId="38" xfId="7" applyFont="1" applyFill="1" applyBorder="1" applyAlignment="1">
      <alignment horizontal="center" vertical="center" wrapText="1"/>
    </xf>
    <xf numFmtId="0" fontId="7" fillId="12" borderId="4" xfId="2" applyNumberFormat="1" applyFont="1" applyFill="1" applyBorder="1" applyAlignment="1">
      <alignment horizontal="center" vertical="center" wrapText="1"/>
    </xf>
    <xf numFmtId="43" fontId="7" fillId="12" borderId="12" xfId="7" applyFont="1" applyFill="1" applyBorder="1" applyAlignment="1">
      <alignment horizontal="center"/>
    </xf>
    <xf numFmtId="43" fontId="7" fillId="12" borderId="9" xfId="7" applyFont="1" applyFill="1" applyBorder="1" applyAlignment="1">
      <alignment horizontal="center"/>
    </xf>
    <xf numFmtId="43" fontId="7" fillId="12" borderId="39" xfId="7" applyFont="1" applyFill="1" applyBorder="1" applyAlignment="1">
      <alignment horizontal="center"/>
    </xf>
    <xf numFmtId="43" fontId="7" fillId="12" borderId="36" xfId="7" applyFont="1" applyFill="1" applyBorder="1" applyAlignment="1">
      <alignment horizontal="center"/>
    </xf>
    <xf numFmtId="43" fontId="7" fillId="12" borderId="17" xfId="7" applyFont="1" applyFill="1" applyBorder="1" applyAlignment="1">
      <alignment horizontal="center"/>
    </xf>
    <xf numFmtId="43" fontId="7" fillId="12" borderId="15" xfId="7" applyFont="1" applyFill="1" applyBorder="1" applyAlignment="1">
      <alignment horizontal="center"/>
    </xf>
    <xf numFmtId="43" fontId="13" fillId="12" borderId="19" xfId="7" applyFont="1" applyFill="1" applyBorder="1" applyAlignment="1">
      <alignment horizontal="right"/>
    </xf>
    <xf numFmtId="43" fontId="13" fillId="12" borderId="30" xfId="7" applyFont="1" applyFill="1" applyBorder="1" applyAlignment="1">
      <alignment horizontal="right"/>
    </xf>
    <xf numFmtId="43" fontId="11" fillId="12" borderId="0" xfId="7" applyFont="1" applyFill="1" applyBorder="1" applyAlignment="1">
      <alignment horizontal="center"/>
    </xf>
    <xf numFmtId="43" fontId="9" fillId="12" borderId="0" xfId="7" applyFont="1" applyFill="1" applyAlignment="1">
      <alignment horizontal="left"/>
    </xf>
    <xf numFmtId="43" fontId="9" fillId="12" borderId="0" xfId="0" applyNumberFormat="1" applyFont="1" applyFill="1" applyAlignment="1">
      <alignment horizontal="left"/>
    </xf>
    <xf numFmtId="43" fontId="9" fillId="12" borderId="0" xfId="7" applyFont="1" applyFill="1"/>
    <xf numFmtId="43" fontId="6" fillId="12" borderId="0" xfId="7" applyFont="1" applyFill="1" applyBorder="1" applyAlignment="1" applyProtection="1">
      <alignment horizontal="center"/>
    </xf>
  </cellXfs>
  <cellStyles count="11">
    <cellStyle name="Millares" xfId="10" builtinId="3"/>
    <cellStyle name="Millares 2" xfId="3"/>
    <cellStyle name="Millares 2 2 2" xfId="6"/>
    <cellStyle name="Millares 2 3" xfId="7"/>
    <cellStyle name="Millares 2 3 2" xfId="8"/>
    <cellStyle name="Normal" xfId="0" builtinId="0"/>
    <cellStyle name="Normal 2" xfId="2"/>
    <cellStyle name="Normal 2 3" xfId="4"/>
    <cellStyle name="Normal 2 3 4" xfId="5"/>
    <cellStyle name="Normal 3" xfId="9"/>
    <cellStyle name="Porcentaje" xfId="1" builtinId="5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AK18"/>
  <sheetViews>
    <sheetView view="pageBreakPreview" zoomScale="60" zoomScaleNormal="80" workbookViewId="0">
      <selection activeCell="Q5" sqref="Q5"/>
    </sheetView>
  </sheetViews>
  <sheetFormatPr baseColWidth="10" defaultRowHeight="18.75" x14ac:dyDescent="0.3"/>
  <cols>
    <col min="1" max="1" width="1.140625" style="48" customWidth="1"/>
    <col min="2" max="2" width="5.5703125" style="95" bestFit="1" customWidth="1"/>
    <col min="3" max="3" width="14" style="95" customWidth="1"/>
    <col min="4" max="4" width="25.140625" style="48" bestFit="1" customWidth="1"/>
    <col min="5" max="5" width="15.42578125" style="95" customWidth="1"/>
    <col min="6" max="6" width="15.28515625" style="95" customWidth="1"/>
    <col min="7" max="7" width="15.7109375" style="48" customWidth="1"/>
    <col min="8" max="8" width="11.5703125" style="48" customWidth="1"/>
    <col min="9" max="9" width="20.42578125" style="98" customWidth="1"/>
    <col min="10" max="10" width="14.85546875" style="49" customWidth="1"/>
    <col min="11" max="11" width="14.140625" style="45" customWidth="1"/>
    <col min="12" max="12" width="12.42578125" style="48" customWidth="1"/>
    <col min="13" max="13" width="12.7109375" style="48" customWidth="1"/>
    <col min="14" max="14" width="14.85546875" style="48" customWidth="1"/>
    <col min="15" max="15" width="13.5703125" style="48" customWidth="1"/>
    <col min="16" max="16" width="13.85546875" style="48" customWidth="1"/>
    <col min="17" max="17" width="12.28515625" style="48" customWidth="1"/>
    <col min="18" max="18" width="12.42578125" style="48" customWidth="1"/>
    <col min="19" max="19" width="15.28515625" style="48" bestFit="1" customWidth="1"/>
    <col min="20" max="20" width="15.28515625" style="48" customWidth="1"/>
    <col min="21" max="21" width="16.5703125" style="48" customWidth="1"/>
    <col min="22" max="22" width="14" style="48" bestFit="1" customWidth="1"/>
    <col min="23" max="23" width="13.140625" style="48" customWidth="1"/>
    <col min="24" max="24" width="14.85546875" style="48" customWidth="1"/>
    <col min="25" max="25" width="13.7109375" style="48" customWidth="1"/>
    <col min="26" max="26" width="14.28515625" style="48" customWidth="1"/>
    <col min="27" max="27" width="15.28515625" style="48" customWidth="1"/>
    <col min="28" max="28" width="12.5703125" style="48" customWidth="1"/>
    <col min="29" max="29" width="14.28515625" style="48" bestFit="1" customWidth="1"/>
    <col min="30" max="31" width="15.85546875" style="100" customWidth="1"/>
    <col min="32" max="32" width="14.7109375" style="48" customWidth="1"/>
    <col min="33" max="34" width="15.42578125" style="48" bestFit="1" customWidth="1"/>
    <col min="35" max="35" width="12.5703125" style="48" bestFit="1" customWidth="1"/>
    <col min="36" max="36" width="15.7109375" style="48" customWidth="1"/>
    <col min="37" max="37" width="12.5703125" style="48" bestFit="1" customWidth="1"/>
    <col min="38" max="38" width="3.85546875" style="48" customWidth="1"/>
    <col min="39" max="42" width="11.5703125" style="48" bestFit="1" customWidth="1"/>
    <col min="43" max="253" width="11.42578125" style="48"/>
    <col min="254" max="254" width="1.140625" style="48" customWidth="1"/>
    <col min="255" max="255" width="4.5703125" style="48" bestFit="1" customWidth="1"/>
    <col min="256" max="256" width="42.5703125" style="48" customWidth="1"/>
    <col min="257" max="257" width="13.85546875" style="48" bestFit="1" customWidth="1"/>
    <col min="258" max="258" width="15.7109375" style="48" bestFit="1" customWidth="1"/>
    <col min="259" max="259" width="13" style="48" bestFit="1" customWidth="1"/>
    <col min="260" max="260" width="10" style="48" customWidth="1"/>
    <col min="261" max="262" width="0" style="48" hidden="1" customWidth="1"/>
    <col min="263" max="263" width="12.140625" style="48" bestFit="1" customWidth="1"/>
    <col min="264" max="264" width="10.7109375" style="48" bestFit="1" customWidth="1"/>
    <col min="265" max="265" width="10.28515625" style="48" bestFit="1" customWidth="1"/>
    <col min="266" max="266" width="10.5703125" style="48" bestFit="1" customWidth="1"/>
    <col min="267" max="267" width="10" style="48" bestFit="1" customWidth="1"/>
    <col min="268" max="268" width="11.7109375" style="48" bestFit="1" customWidth="1"/>
    <col min="269" max="269" width="11" style="48" bestFit="1" customWidth="1"/>
    <col min="270" max="270" width="10.7109375" style="48" bestFit="1" customWidth="1"/>
    <col min="271" max="271" width="11" style="48" bestFit="1" customWidth="1"/>
    <col min="272" max="272" width="9.28515625" style="48" bestFit="1" customWidth="1"/>
    <col min="273" max="273" width="15.140625" style="48" bestFit="1" customWidth="1"/>
    <col min="274" max="274" width="12.140625" style="48" bestFit="1" customWidth="1"/>
    <col min="275" max="275" width="13.85546875" style="48" bestFit="1" customWidth="1"/>
    <col min="276" max="276" width="9.85546875" style="48" bestFit="1" customWidth="1"/>
    <col min="277" max="278" width="11.7109375" style="48" bestFit="1" customWidth="1"/>
    <col min="279" max="279" width="12.7109375" style="48" bestFit="1" customWidth="1"/>
    <col min="280" max="280" width="10.140625" style="48" bestFit="1" customWidth="1"/>
    <col min="281" max="281" width="11.28515625" style="48" bestFit="1" customWidth="1"/>
    <col min="282" max="282" width="11" style="48" bestFit="1" customWidth="1"/>
    <col min="283" max="284" width="0" style="48" hidden="1" customWidth="1"/>
    <col min="285" max="285" width="14.140625" style="48" bestFit="1" customWidth="1"/>
    <col min="286" max="286" width="0" style="48" hidden="1" customWidth="1"/>
    <col min="287" max="287" width="12.42578125" style="48" bestFit="1" customWidth="1"/>
    <col min="288" max="288" width="10.42578125" style="48" customWidth="1"/>
    <col min="289" max="289" width="9.85546875" style="48" bestFit="1" customWidth="1"/>
    <col min="290" max="290" width="12.7109375" style="48" customWidth="1"/>
    <col min="291" max="291" width="1.85546875" style="48" customWidth="1"/>
    <col min="292" max="509" width="11.42578125" style="48"/>
    <col min="510" max="510" width="1.140625" style="48" customWidth="1"/>
    <col min="511" max="511" width="4.5703125" style="48" bestFit="1" customWidth="1"/>
    <col min="512" max="512" width="42.5703125" style="48" customWidth="1"/>
    <col min="513" max="513" width="13.85546875" style="48" bestFit="1" customWidth="1"/>
    <col min="514" max="514" width="15.7109375" style="48" bestFit="1" customWidth="1"/>
    <col min="515" max="515" width="13" style="48" bestFit="1" customWidth="1"/>
    <col min="516" max="516" width="10" style="48" customWidth="1"/>
    <col min="517" max="518" width="0" style="48" hidden="1" customWidth="1"/>
    <col min="519" max="519" width="12.140625" style="48" bestFit="1" customWidth="1"/>
    <col min="520" max="520" width="10.7109375" style="48" bestFit="1" customWidth="1"/>
    <col min="521" max="521" width="10.28515625" style="48" bestFit="1" customWidth="1"/>
    <col min="522" max="522" width="10.5703125" style="48" bestFit="1" customWidth="1"/>
    <col min="523" max="523" width="10" style="48" bestFit="1" customWidth="1"/>
    <col min="524" max="524" width="11.7109375" style="48" bestFit="1" customWidth="1"/>
    <col min="525" max="525" width="11" style="48" bestFit="1" customWidth="1"/>
    <col min="526" max="526" width="10.7109375" style="48" bestFit="1" customWidth="1"/>
    <col min="527" max="527" width="11" style="48" bestFit="1" customWidth="1"/>
    <col min="528" max="528" width="9.28515625" style="48" bestFit="1" customWidth="1"/>
    <col min="529" max="529" width="15.140625" style="48" bestFit="1" customWidth="1"/>
    <col min="530" max="530" width="12.140625" style="48" bestFit="1" customWidth="1"/>
    <col min="531" max="531" width="13.85546875" style="48" bestFit="1" customWidth="1"/>
    <col min="532" max="532" width="9.85546875" style="48" bestFit="1" customWidth="1"/>
    <col min="533" max="534" width="11.7109375" style="48" bestFit="1" customWidth="1"/>
    <col min="535" max="535" width="12.7109375" style="48" bestFit="1" customWidth="1"/>
    <col min="536" max="536" width="10.140625" style="48" bestFit="1" customWidth="1"/>
    <col min="537" max="537" width="11.28515625" style="48" bestFit="1" customWidth="1"/>
    <col min="538" max="538" width="11" style="48" bestFit="1" customWidth="1"/>
    <col min="539" max="540" width="0" style="48" hidden="1" customWidth="1"/>
    <col min="541" max="541" width="14.140625" style="48" bestFit="1" customWidth="1"/>
    <col min="542" max="542" width="0" style="48" hidden="1" customWidth="1"/>
    <col min="543" max="543" width="12.42578125" style="48" bestFit="1" customWidth="1"/>
    <col min="544" max="544" width="10.42578125" style="48" customWidth="1"/>
    <col min="545" max="545" width="9.85546875" style="48" bestFit="1" customWidth="1"/>
    <col min="546" max="546" width="12.7109375" style="48" customWidth="1"/>
    <col min="547" max="547" width="1.85546875" style="48" customWidth="1"/>
    <col min="548" max="765" width="11.42578125" style="48"/>
    <col min="766" max="766" width="1.140625" style="48" customWidth="1"/>
    <col min="767" max="767" width="4.5703125" style="48" bestFit="1" customWidth="1"/>
    <col min="768" max="768" width="42.5703125" style="48" customWidth="1"/>
    <col min="769" max="769" width="13.85546875" style="48" bestFit="1" customWidth="1"/>
    <col min="770" max="770" width="15.7109375" style="48" bestFit="1" customWidth="1"/>
    <col min="771" max="771" width="13" style="48" bestFit="1" customWidth="1"/>
    <col min="772" max="772" width="10" style="48" customWidth="1"/>
    <col min="773" max="774" width="0" style="48" hidden="1" customWidth="1"/>
    <col min="775" max="775" width="12.140625" style="48" bestFit="1" customWidth="1"/>
    <col min="776" max="776" width="10.7109375" style="48" bestFit="1" customWidth="1"/>
    <col min="777" max="777" width="10.28515625" style="48" bestFit="1" customWidth="1"/>
    <col min="778" max="778" width="10.5703125" style="48" bestFit="1" customWidth="1"/>
    <col min="779" max="779" width="10" style="48" bestFit="1" customWidth="1"/>
    <col min="780" max="780" width="11.7109375" style="48" bestFit="1" customWidth="1"/>
    <col min="781" max="781" width="11" style="48" bestFit="1" customWidth="1"/>
    <col min="782" max="782" width="10.7109375" style="48" bestFit="1" customWidth="1"/>
    <col min="783" max="783" width="11" style="48" bestFit="1" customWidth="1"/>
    <col min="784" max="784" width="9.28515625" style="48" bestFit="1" customWidth="1"/>
    <col min="785" max="785" width="15.140625" style="48" bestFit="1" customWidth="1"/>
    <col min="786" max="786" width="12.140625" style="48" bestFit="1" customWidth="1"/>
    <col min="787" max="787" width="13.85546875" style="48" bestFit="1" customWidth="1"/>
    <col min="788" max="788" width="9.85546875" style="48" bestFit="1" customWidth="1"/>
    <col min="789" max="790" width="11.7109375" style="48" bestFit="1" customWidth="1"/>
    <col min="791" max="791" width="12.7109375" style="48" bestFit="1" customWidth="1"/>
    <col min="792" max="792" width="10.140625" style="48" bestFit="1" customWidth="1"/>
    <col min="793" max="793" width="11.28515625" style="48" bestFit="1" customWidth="1"/>
    <col min="794" max="794" width="11" style="48" bestFit="1" customWidth="1"/>
    <col min="795" max="796" width="0" style="48" hidden="1" customWidth="1"/>
    <col min="797" max="797" width="14.140625" style="48" bestFit="1" customWidth="1"/>
    <col min="798" max="798" width="0" style="48" hidden="1" customWidth="1"/>
    <col min="799" max="799" width="12.42578125" style="48" bestFit="1" customWidth="1"/>
    <col min="800" max="800" width="10.42578125" style="48" customWidth="1"/>
    <col min="801" max="801" width="9.85546875" style="48" bestFit="1" customWidth="1"/>
    <col min="802" max="802" width="12.7109375" style="48" customWidth="1"/>
    <col min="803" max="803" width="1.85546875" style="48" customWidth="1"/>
    <col min="804" max="1021" width="11.42578125" style="48"/>
    <col min="1022" max="1022" width="1.140625" style="48" customWidth="1"/>
    <col min="1023" max="1023" width="4.5703125" style="48" bestFit="1" customWidth="1"/>
    <col min="1024" max="1024" width="42.5703125" style="48" customWidth="1"/>
    <col min="1025" max="1025" width="13.85546875" style="48" bestFit="1" customWidth="1"/>
    <col min="1026" max="1026" width="15.7109375" style="48" bestFit="1" customWidth="1"/>
    <col min="1027" max="1027" width="13" style="48" bestFit="1" customWidth="1"/>
    <col min="1028" max="1028" width="10" style="48" customWidth="1"/>
    <col min="1029" max="1030" width="0" style="48" hidden="1" customWidth="1"/>
    <col min="1031" max="1031" width="12.140625" style="48" bestFit="1" customWidth="1"/>
    <col min="1032" max="1032" width="10.7109375" style="48" bestFit="1" customWidth="1"/>
    <col min="1033" max="1033" width="10.28515625" style="48" bestFit="1" customWidth="1"/>
    <col min="1034" max="1034" width="10.5703125" style="48" bestFit="1" customWidth="1"/>
    <col min="1035" max="1035" width="10" style="48" bestFit="1" customWidth="1"/>
    <col min="1036" max="1036" width="11.7109375" style="48" bestFit="1" customWidth="1"/>
    <col min="1037" max="1037" width="11" style="48" bestFit="1" customWidth="1"/>
    <col min="1038" max="1038" width="10.7109375" style="48" bestFit="1" customWidth="1"/>
    <col min="1039" max="1039" width="11" style="48" bestFit="1" customWidth="1"/>
    <col min="1040" max="1040" width="9.28515625" style="48" bestFit="1" customWidth="1"/>
    <col min="1041" max="1041" width="15.140625" style="48" bestFit="1" customWidth="1"/>
    <col min="1042" max="1042" width="12.140625" style="48" bestFit="1" customWidth="1"/>
    <col min="1043" max="1043" width="13.85546875" style="48" bestFit="1" customWidth="1"/>
    <col min="1044" max="1044" width="9.85546875" style="48" bestFit="1" customWidth="1"/>
    <col min="1045" max="1046" width="11.7109375" style="48" bestFit="1" customWidth="1"/>
    <col min="1047" max="1047" width="12.7109375" style="48" bestFit="1" customWidth="1"/>
    <col min="1048" max="1048" width="10.140625" style="48" bestFit="1" customWidth="1"/>
    <col min="1049" max="1049" width="11.28515625" style="48" bestFit="1" customWidth="1"/>
    <col min="1050" max="1050" width="11" style="48" bestFit="1" customWidth="1"/>
    <col min="1051" max="1052" width="0" style="48" hidden="1" customWidth="1"/>
    <col min="1053" max="1053" width="14.140625" style="48" bestFit="1" customWidth="1"/>
    <col min="1054" max="1054" width="0" style="48" hidden="1" customWidth="1"/>
    <col min="1055" max="1055" width="12.42578125" style="48" bestFit="1" customWidth="1"/>
    <col min="1056" max="1056" width="10.42578125" style="48" customWidth="1"/>
    <col min="1057" max="1057" width="9.85546875" style="48" bestFit="1" customWidth="1"/>
    <col min="1058" max="1058" width="12.7109375" style="48" customWidth="1"/>
    <col min="1059" max="1059" width="1.85546875" style="48" customWidth="1"/>
    <col min="1060" max="1277" width="11.42578125" style="48"/>
    <col min="1278" max="1278" width="1.140625" style="48" customWidth="1"/>
    <col min="1279" max="1279" width="4.5703125" style="48" bestFit="1" customWidth="1"/>
    <col min="1280" max="1280" width="42.5703125" style="48" customWidth="1"/>
    <col min="1281" max="1281" width="13.85546875" style="48" bestFit="1" customWidth="1"/>
    <col min="1282" max="1282" width="15.7109375" style="48" bestFit="1" customWidth="1"/>
    <col min="1283" max="1283" width="13" style="48" bestFit="1" customWidth="1"/>
    <col min="1284" max="1284" width="10" style="48" customWidth="1"/>
    <col min="1285" max="1286" width="0" style="48" hidden="1" customWidth="1"/>
    <col min="1287" max="1287" width="12.140625" style="48" bestFit="1" customWidth="1"/>
    <col min="1288" max="1288" width="10.7109375" style="48" bestFit="1" customWidth="1"/>
    <col min="1289" max="1289" width="10.28515625" style="48" bestFit="1" customWidth="1"/>
    <col min="1290" max="1290" width="10.5703125" style="48" bestFit="1" customWidth="1"/>
    <col min="1291" max="1291" width="10" style="48" bestFit="1" customWidth="1"/>
    <col min="1292" max="1292" width="11.7109375" style="48" bestFit="1" customWidth="1"/>
    <col min="1293" max="1293" width="11" style="48" bestFit="1" customWidth="1"/>
    <col min="1294" max="1294" width="10.7109375" style="48" bestFit="1" customWidth="1"/>
    <col min="1295" max="1295" width="11" style="48" bestFit="1" customWidth="1"/>
    <col min="1296" max="1296" width="9.28515625" style="48" bestFit="1" customWidth="1"/>
    <col min="1297" max="1297" width="15.140625" style="48" bestFit="1" customWidth="1"/>
    <col min="1298" max="1298" width="12.140625" style="48" bestFit="1" customWidth="1"/>
    <col min="1299" max="1299" width="13.85546875" style="48" bestFit="1" customWidth="1"/>
    <col min="1300" max="1300" width="9.85546875" style="48" bestFit="1" customWidth="1"/>
    <col min="1301" max="1302" width="11.7109375" style="48" bestFit="1" customWidth="1"/>
    <col min="1303" max="1303" width="12.7109375" style="48" bestFit="1" customWidth="1"/>
    <col min="1304" max="1304" width="10.140625" style="48" bestFit="1" customWidth="1"/>
    <col min="1305" max="1305" width="11.28515625" style="48" bestFit="1" customWidth="1"/>
    <col min="1306" max="1306" width="11" style="48" bestFit="1" customWidth="1"/>
    <col min="1307" max="1308" width="0" style="48" hidden="1" customWidth="1"/>
    <col min="1309" max="1309" width="14.140625" style="48" bestFit="1" customWidth="1"/>
    <col min="1310" max="1310" width="0" style="48" hidden="1" customWidth="1"/>
    <col min="1311" max="1311" width="12.42578125" style="48" bestFit="1" customWidth="1"/>
    <col min="1312" max="1312" width="10.42578125" style="48" customWidth="1"/>
    <col min="1313" max="1313" width="9.85546875" style="48" bestFit="1" customWidth="1"/>
    <col min="1314" max="1314" width="12.7109375" style="48" customWidth="1"/>
    <col min="1315" max="1315" width="1.85546875" style="48" customWidth="1"/>
    <col min="1316" max="1533" width="11.42578125" style="48"/>
    <col min="1534" max="1534" width="1.140625" style="48" customWidth="1"/>
    <col min="1535" max="1535" width="4.5703125" style="48" bestFit="1" customWidth="1"/>
    <col min="1536" max="1536" width="42.5703125" style="48" customWidth="1"/>
    <col min="1537" max="1537" width="13.85546875" style="48" bestFit="1" customWidth="1"/>
    <col min="1538" max="1538" width="15.7109375" style="48" bestFit="1" customWidth="1"/>
    <col min="1539" max="1539" width="13" style="48" bestFit="1" customWidth="1"/>
    <col min="1540" max="1540" width="10" style="48" customWidth="1"/>
    <col min="1541" max="1542" width="0" style="48" hidden="1" customWidth="1"/>
    <col min="1543" max="1543" width="12.140625" style="48" bestFit="1" customWidth="1"/>
    <col min="1544" max="1544" width="10.7109375" style="48" bestFit="1" customWidth="1"/>
    <col min="1545" max="1545" width="10.28515625" style="48" bestFit="1" customWidth="1"/>
    <col min="1546" max="1546" width="10.5703125" style="48" bestFit="1" customWidth="1"/>
    <col min="1547" max="1547" width="10" style="48" bestFit="1" customWidth="1"/>
    <col min="1548" max="1548" width="11.7109375" style="48" bestFit="1" customWidth="1"/>
    <col min="1549" max="1549" width="11" style="48" bestFit="1" customWidth="1"/>
    <col min="1550" max="1550" width="10.7109375" style="48" bestFit="1" customWidth="1"/>
    <col min="1551" max="1551" width="11" style="48" bestFit="1" customWidth="1"/>
    <col min="1552" max="1552" width="9.28515625" style="48" bestFit="1" customWidth="1"/>
    <col min="1553" max="1553" width="15.140625" style="48" bestFit="1" customWidth="1"/>
    <col min="1554" max="1554" width="12.140625" style="48" bestFit="1" customWidth="1"/>
    <col min="1555" max="1555" width="13.85546875" style="48" bestFit="1" customWidth="1"/>
    <col min="1556" max="1556" width="9.85546875" style="48" bestFit="1" customWidth="1"/>
    <col min="1557" max="1558" width="11.7109375" style="48" bestFit="1" customWidth="1"/>
    <col min="1559" max="1559" width="12.7109375" style="48" bestFit="1" customWidth="1"/>
    <col min="1560" max="1560" width="10.140625" style="48" bestFit="1" customWidth="1"/>
    <col min="1561" max="1561" width="11.28515625" style="48" bestFit="1" customWidth="1"/>
    <col min="1562" max="1562" width="11" style="48" bestFit="1" customWidth="1"/>
    <col min="1563" max="1564" width="0" style="48" hidden="1" customWidth="1"/>
    <col min="1565" max="1565" width="14.140625" style="48" bestFit="1" customWidth="1"/>
    <col min="1566" max="1566" width="0" style="48" hidden="1" customWidth="1"/>
    <col min="1567" max="1567" width="12.42578125" style="48" bestFit="1" customWidth="1"/>
    <col min="1568" max="1568" width="10.42578125" style="48" customWidth="1"/>
    <col min="1569" max="1569" width="9.85546875" style="48" bestFit="1" customWidth="1"/>
    <col min="1570" max="1570" width="12.7109375" style="48" customWidth="1"/>
    <col min="1571" max="1571" width="1.85546875" style="48" customWidth="1"/>
    <col min="1572" max="1789" width="11.42578125" style="48"/>
    <col min="1790" max="1790" width="1.140625" style="48" customWidth="1"/>
    <col min="1791" max="1791" width="4.5703125" style="48" bestFit="1" customWidth="1"/>
    <col min="1792" max="1792" width="42.5703125" style="48" customWidth="1"/>
    <col min="1793" max="1793" width="13.85546875" style="48" bestFit="1" customWidth="1"/>
    <col min="1794" max="1794" width="15.7109375" style="48" bestFit="1" customWidth="1"/>
    <col min="1795" max="1795" width="13" style="48" bestFit="1" customWidth="1"/>
    <col min="1796" max="1796" width="10" style="48" customWidth="1"/>
    <col min="1797" max="1798" width="0" style="48" hidden="1" customWidth="1"/>
    <col min="1799" max="1799" width="12.140625" style="48" bestFit="1" customWidth="1"/>
    <col min="1800" max="1800" width="10.7109375" style="48" bestFit="1" customWidth="1"/>
    <col min="1801" max="1801" width="10.28515625" style="48" bestFit="1" customWidth="1"/>
    <col min="1802" max="1802" width="10.5703125" style="48" bestFit="1" customWidth="1"/>
    <col min="1803" max="1803" width="10" style="48" bestFit="1" customWidth="1"/>
    <col min="1804" max="1804" width="11.7109375" style="48" bestFit="1" customWidth="1"/>
    <col min="1805" max="1805" width="11" style="48" bestFit="1" customWidth="1"/>
    <col min="1806" max="1806" width="10.7109375" style="48" bestFit="1" customWidth="1"/>
    <col min="1807" max="1807" width="11" style="48" bestFit="1" customWidth="1"/>
    <col min="1808" max="1808" width="9.28515625" style="48" bestFit="1" customWidth="1"/>
    <col min="1809" max="1809" width="15.140625" style="48" bestFit="1" customWidth="1"/>
    <col min="1810" max="1810" width="12.140625" style="48" bestFit="1" customWidth="1"/>
    <col min="1811" max="1811" width="13.85546875" style="48" bestFit="1" customWidth="1"/>
    <col min="1812" max="1812" width="9.85546875" style="48" bestFit="1" customWidth="1"/>
    <col min="1813" max="1814" width="11.7109375" style="48" bestFit="1" customWidth="1"/>
    <col min="1815" max="1815" width="12.7109375" style="48" bestFit="1" customWidth="1"/>
    <col min="1816" max="1816" width="10.140625" style="48" bestFit="1" customWidth="1"/>
    <col min="1817" max="1817" width="11.28515625" style="48" bestFit="1" customWidth="1"/>
    <col min="1818" max="1818" width="11" style="48" bestFit="1" customWidth="1"/>
    <col min="1819" max="1820" width="0" style="48" hidden="1" customWidth="1"/>
    <col min="1821" max="1821" width="14.140625" style="48" bestFit="1" customWidth="1"/>
    <col min="1822" max="1822" width="0" style="48" hidden="1" customWidth="1"/>
    <col min="1823" max="1823" width="12.42578125" style="48" bestFit="1" customWidth="1"/>
    <col min="1824" max="1824" width="10.42578125" style="48" customWidth="1"/>
    <col min="1825" max="1825" width="9.85546875" style="48" bestFit="1" customWidth="1"/>
    <col min="1826" max="1826" width="12.7109375" style="48" customWidth="1"/>
    <col min="1827" max="1827" width="1.85546875" style="48" customWidth="1"/>
    <col min="1828" max="2045" width="11.42578125" style="48"/>
    <col min="2046" max="2046" width="1.140625" style="48" customWidth="1"/>
    <col min="2047" max="2047" width="4.5703125" style="48" bestFit="1" customWidth="1"/>
    <col min="2048" max="2048" width="42.5703125" style="48" customWidth="1"/>
    <col min="2049" max="2049" width="13.85546875" style="48" bestFit="1" customWidth="1"/>
    <col min="2050" max="2050" width="15.7109375" style="48" bestFit="1" customWidth="1"/>
    <col min="2051" max="2051" width="13" style="48" bestFit="1" customWidth="1"/>
    <col min="2052" max="2052" width="10" style="48" customWidth="1"/>
    <col min="2053" max="2054" width="0" style="48" hidden="1" customWidth="1"/>
    <col min="2055" max="2055" width="12.140625" style="48" bestFit="1" customWidth="1"/>
    <col min="2056" max="2056" width="10.7109375" style="48" bestFit="1" customWidth="1"/>
    <col min="2057" max="2057" width="10.28515625" style="48" bestFit="1" customWidth="1"/>
    <col min="2058" max="2058" width="10.5703125" style="48" bestFit="1" customWidth="1"/>
    <col min="2059" max="2059" width="10" style="48" bestFit="1" customWidth="1"/>
    <col min="2060" max="2060" width="11.7109375" style="48" bestFit="1" customWidth="1"/>
    <col min="2061" max="2061" width="11" style="48" bestFit="1" customWidth="1"/>
    <col min="2062" max="2062" width="10.7109375" style="48" bestFit="1" customWidth="1"/>
    <col min="2063" max="2063" width="11" style="48" bestFit="1" customWidth="1"/>
    <col min="2064" max="2064" width="9.28515625" style="48" bestFit="1" customWidth="1"/>
    <col min="2065" max="2065" width="15.140625" style="48" bestFit="1" customWidth="1"/>
    <col min="2066" max="2066" width="12.140625" style="48" bestFit="1" customWidth="1"/>
    <col min="2067" max="2067" width="13.85546875" style="48" bestFit="1" customWidth="1"/>
    <col min="2068" max="2068" width="9.85546875" style="48" bestFit="1" customWidth="1"/>
    <col min="2069" max="2070" width="11.7109375" style="48" bestFit="1" customWidth="1"/>
    <col min="2071" max="2071" width="12.7109375" style="48" bestFit="1" customWidth="1"/>
    <col min="2072" max="2072" width="10.140625" style="48" bestFit="1" customWidth="1"/>
    <col min="2073" max="2073" width="11.28515625" style="48" bestFit="1" customWidth="1"/>
    <col min="2074" max="2074" width="11" style="48" bestFit="1" customWidth="1"/>
    <col min="2075" max="2076" width="0" style="48" hidden="1" customWidth="1"/>
    <col min="2077" max="2077" width="14.140625" style="48" bestFit="1" customWidth="1"/>
    <col min="2078" max="2078" width="0" style="48" hidden="1" customWidth="1"/>
    <col min="2079" max="2079" width="12.42578125" style="48" bestFit="1" customWidth="1"/>
    <col min="2080" max="2080" width="10.42578125" style="48" customWidth="1"/>
    <col min="2081" max="2081" width="9.85546875" style="48" bestFit="1" customWidth="1"/>
    <col min="2082" max="2082" width="12.7109375" style="48" customWidth="1"/>
    <col min="2083" max="2083" width="1.85546875" style="48" customWidth="1"/>
    <col min="2084" max="2301" width="11.42578125" style="48"/>
    <col min="2302" max="2302" width="1.140625" style="48" customWidth="1"/>
    <col min="2303" max="2303" width="4.5703125" style="48" bestFit="1" customWidth="1"/>
    <col min="2304" max="2304" width="42.5703125" style="48" customWidth="1"/>
    <col min="2305" max="2305" width="13.85546875" style="48" bestFit="1" customWidth="1"/>
    <col min="2306" max="2306" width="15.7109375" style="48" bestFit="1" customWidth="1"/>
    <col min="2307" max="2307" width="13" style="48" bestFit="1" customWidth="1"/>
    <col min="2308" max="2308" width="10" style="48" customWidth="1"/>
    <col min="2309" max="2310" width="0" style="48" hidden="1" customWidth="1"/>
    <col min="2311" max="2311" width="12.140625" style="48" bestFit="1" customWidth="1"/>
    <col min="2312" max="2312" width="10.7109375" style="48" bestFit="1" customWidth="1"/>
    <col min="2313" max="2313" width="10.28515625" style="48" bestFit="1" customWidth="1"/>
    <col min="2314" max="2314" width="10.5703125" style="48" bestFit="1" customWidth="1"/>
    <col min="2315" max="2315" width="10" style="48" bestFit="1" customWidth="1"/>
    <col min="2316" max="2316" width="11.7109375" style="48" bestFit="1" customWidth="1"/>
    <col min="2317" max="2317" width="11" style="48" bestFit="1" customWidth="1"/>
    <col min="2318" max="2318" width="10.7109375" style="48" bestFit="1" customWidth="1"/>
    <col min="2319" max="2319" width="11" style="48" bestFit="1" customWidth="1"/>
    <col min="2320" max="2320" width="9.28515625" style="48" bestFit="1" customWidth="1"/>
    <col min="2321" max="2321" width="15.140625" style="48" bestFit="1" customWidth="1"/>
    <col min="2322" max="2322" width="12.140625" style="48" bestFit="1" customWidth="1"/>
    <col min="2323" max="2323" width="13.85546875" style="48" bestFit="1" customWidth="1"/>
    <col min="2324" max="2324" width="9.85546875" style="48" bestFit="1" customWidth="1"/>
    <col min="2325" max="2326" width="11.7109375" style="48" bestFit="1" customWidth="1"/>
    <col min="2327" max="2327" width="12.7109375" style="48" bestFit="1" customWidth="1"/>
    <col min="2328" max="2328" width="10.140625" style="48" bestFit="1" customWidth="1"/>
    <col min="2329" max="2329" width="11.28515625" style="48" bestFit="1" customWidth="1"/>
    <col min="2330" max="2330" width="11" style="48" bestFit="1" customWidth="1"/>
    <col min="2331" max="2332" width="0" style="48" hidden="1" customWidth="1"/>
    <col min="2333" max="2333" width="14.140625" style="48" bestFit="1" customWidth="1"/>
    <col min="2334" max="2334" width="0" style="48" hidden="1" customWidth="1"/>
    <col min="2335" max="2335" width="12.42578125" style="48" bestFit="1" customWidth="1"/>
    <col min="2336" max="2336" width="10.42578125" style="48" customWidth="1"/>
    <col min="2337" max="2337" width="9.85546875" style="48" bestFit="1" customWidth="1"/>
    <col min="2338" max="2338" width="12.7109375" style="48" customWidth="1"/>
    <col min="2339" max="2339" width="1.85546875" style="48" customWidth="1"/>
    <col min="2340" max="2557" width="11.42578125" style="48"/>
    <col min="2558" max="2558" width="1.140625" style="48" customWidth="1"/>
    <col min="2559" max="2559" width="4.5703125" style="48" bestFit="1" customWidth="1"/>
    <col min="2560" max="2560" width="42.5703125" style="48" customWidth="1"/>
    <col min="2561" max="2561" width="13.85546875" style="48" bestFit="1" customWidth="1"/>
    <col min="2562" max="2562" width="15.7109375" style="48" bestFit="1" customWidth="1"/>
    <col min="2563" max="2563" width="13" style="48" bestFit="1" customWidth="1"/>
    <col min="2564" max="2564" width="10" style="48" customWidth="1"/>
    <col min="2565" max="2566" width="0" style="48" hidden="1" customWidth="1"/>
    <col min="2567" max="2567" width="12.140625" style="48" bestFit="1" customWidth="1"/>
    <col min="2568" max="2568" width="10.7109375" style="48" bestFit="1" customWidth="1"/>
    <col min="2569" max="2569" width="10.28515625" style="48" bestFit="1" customWidth="1"/>
    <col min="2570" max="2570" width="10.5703125" style="48" bestFit="1" customWidth="1"/>
    <col min="2571" max="2571" width="10" style="48" bestFit="1" customWidth="1"/>
    <col min="2572" max="2572" width="11.7109375" style="48" bestFit="1" customWidth="1"/>
    <col min="2573" max="2573" width="11" style="48" bestFit="1" customWidth="1"/>
    <col min="2574" max="2574" width="10.7109375" style="48" bestFit="1" customWidth="1"/>
    <col min="2575" max="2575" width="11" style="48" bestFit="1" customWidth="1"/>
    <col min="2576" max="2576" width="9.28515625" style="48" bestFit="1" customWidth="1"/>
    <col min="2577" max="2577" width="15.140625" style="48" bestFit="1" customWidth="1"/>
    <col min="2578" max="2578" width="12.140625" style="48" bestFit="1" customWidth="1"/>
    <col min="2579" max="2579" width="13.85546875" style="48" bestFit="1" customWidth="1"/>
    <col min="2580" max="2580" width="9.85546875" style="48" bestFit="1" customWidth="1"/>
    <col min="2581" max="2582" width="11.7109375" style="48" bestFit="1" customWidth="1"/>
    <col min="2583" max="2583" width="12.7109375" style="48" bestFit="1" customWidth="1"/>
    <col min="2584" max="2584" width="10.140625" style="48" bestFit="1" customWidth="1"/>
    <col min="2585" max="2585" width="11.28515625" style="48" bestFit="1" customWidth="1"/>
    <col min="2586" max="2586" width="11" style="48" bestFit="1" customWidth="1"/>
    <col min="2587" max="2588" width="0" style="48" hidden="1" customWidth="1"/>
    <col min="2589" max="2589" width="14.140625" style="48" bestFit="1" customWidth="1"/>
    <col min="2590" max="2590" width="0" style="48" hidden="1" customWidth="1"/>
    <col min="2591" max="2591" width="12.42578125" style="48" bestFit="1" customWidth="1"/>
    <col min="2592" max="2592" width="10.42578125" style="48" customWidth="1"/>
    <col min="2593" max="2593" width="9.85546875" style="48" bestFit="1" customWidth="1"/>
    <col min="2594" max="2594" width="12.7109375" style="48" customWidth="1"/>
    <col min="2595" max="2595" width="1.85546875" style="48" customWidth="1"/>
    <col min="2596" max="2813" width="11.42578125" style="48"/>
    <col min="2814" max="2814" width="1.140625" style="48" customWidth="1"/>
    <col min="2815" max="2815" width="4.5703125" style="48" bestFit="1" customWidth="1"/>
    <col min="2816" max="2816" width="42.5703125" style="48" customWidth="1"/>
    <col min="2817" max="2817" width="13.85546875" style="48" bestFit="1" customWidth="1"/>
    <col min="2818" max="2818" width="15.7109375" style="48" bestFit="1" customWidth="1"/>
    <col min="2819" max="2819" width="13" style="48" bestFit="1" customWidth="1"/>
    <col min="2820" max="2820" width="10" style="48" customWidth="1"/>
    <col min="2821" max="2822" width="0" style="48" hidden="1" customWidth="1"/>
    <col min="2823" max="2823" width="12.140625" style="48" bestFit="1" customWidth="1"/>
    <col min="2824" max="2824" width="10.7109375" style="48" bestFit="1" customWidth="1"/>
    <col min="2825" max="2825" width="10.28515625" style="48" bestFit="1" customWidth="1"/>
    <col min="2826" max="2826" width="10.5703125" style="48" bestFit="1" customWidth="1"/>
    <col min="2827" max="2827" width="10" style="48" bestFit="1" customWidth="1"/>
    <col min="2828" max="2828" width="11.7109375" style="48" bestFit="1" customWidth="1"/>
    <col min="2829" max="2829" width="11" style="48" bestFit="1" customWidth="1"/>
    <col min="2830" max="2830" width="10.7109375" style="48" bestFit="1" customWidth="1"/>
    <col min="2831" max="2831" width="11" style="48" bestFit="1" customWidth="1"/>
    <col min="2832" max="2832" width="9.28515625" style="48" bestFit="1" customWidth="1"/>
    <col min="2833" max="2833" width="15.140625" style="48" bestFit="1" customWidth="1"/>
    <col min="2834" max="2834" width="12.140625" style="48" bestFit="1" customWidth="1"/>
    <col min="2835" max="2835" width="13.85546875" style="48" bestFit="1" customWidth="1"/>
    <col min="2836" max="2836" width="9.85546875" style="48" bestFit="1" customWidth="1"/>
    <col min="2837" max="2838" width="11.7109375" style="48" bestFit="1" customWidth="1"/>
    <col min="2839" max="2839" width="12.7109375" style="48" bestFit="1" customWidth="1"/>
    <col min="2840" max="2840" width="10.140625" style="48" bestFit="1" customWidth="1"/>
    <col min="2841" max="2841" width="11.28515625" style="48" bestFit="1" customWidth="1"/>
    <col min="2842" max="2842" width="11" style="48" bestFit="1" customWidth="1"/>
    <col min="2843" max="2844" width="0" style="48" hidden="1" customWidth="1"/>
    <col min="2845" max="2845" width="14.140625" style="48" bestFit="1" customWidth="1"/>
    <col min="2846" max="2846" width="0" style="48" hidden="1" customWidth="1"/>
    <col min="2847" max="2847" width="12.42578125" style="48" bestFit="1" customWidth="1"/>
    <col min="2848" max="2848" width="10.42578125" style="48" customWidth="1"/>
    <col min="2849" max="2849" width="9.85546875" style="48" bestFit="1" customWidth="1"/>
    <col min="2850" max="2850" width="12.7109375" style="48" customWidth="1"/>
    <col min="2851" max="2851" width="1.85546875" style="48" customWidth="1"/>
    <col min="2852" max="3069" width="11.42578125" style="48"/>
    <col min="3070" max="3070" width="1.140625" style="48" customWidth="1"/>
    <col min="3071" max="3071" width="4.5703125" style="48" bestFit="1" customWidth="1"/>
    <col min="3072" max="3072" width="42.5703125" style="48" customWidth="1"/>
    <col min="3073" max="3073" width="13.85546875" style="48" bestFit="1" customWidth="1"/>
    <col min="3074" max="3074" width="15.7109375" style="48" bestFit="1" customWidth="1"/>
    <col min="3075" max="3075" width="13" style="48" bestFit="1" customWidth="1"/>
    <col min="3076" max="3076" width="10" style="48" customWidth="1"/>
    <col min="3077" max="3078" width="0" style="48" hidden="1" customWidth="1"/>
    <col min="3079" max="3079" width="12.140625" style="48" bestFit="1" customWidth="1"/>
    <col min="3080" max="3080" width="10.7109375" style="48" bestFit="1" customWidth="1"/>
    <col min="3081" max="3081" width="10.28515625" style="48" bestFit="1" customWidth="1"/>
    <col min="3082" max="3082" width="10.5703125" style="48" bestFit="1" customWidth="1"/>
    <col min="3083" max="3083" width="10" style="48" bestFit="1" customWidth="1"/>
    <col min="3084" max="3084" width="11.7109375" style="48" bestFit="1" customWidth="1"/>
    <col min="3085" max="3085" width="11" style="48" bestFit="1" customWidth="1"/>
    <col min="3086" max="3086" width="10.7109375" style="48" bestFit="1" customWidth="1"/>
    <col min="3087" max="3087" width="11" style="48" bestFit="1" customWidth="1"/>
    <col min="3088" max="3088" width="9.28515625" style="48" bestFit="1" customWidth="1"/>
    <col min="3089" max="3089" width="15.140625" style="48" bestFit="1" customWidth="1"/>
    <col min="3090" max="3090" width="12.140625" style="48" bestFit="1" customWidth="1"/>
    <col min="3091" max="3091" width="13.85546875" style="48" bestFit="1" customWidth="1"/>
    <col min="3092" max="3092" width="9.85546875" style="48" bestFit="1" customWidth="1"/>
    <col min="3093" max="3094" width="11.7109375" style="48" bestFit="1" customWidth="1"/>
    <col min="3095" max="3095" width="12.7109375" style="48" bestFit="1" customWidth="1"/>
    <col min="3096" max="3096" width="10.140625" style="48" bestFit="1" customWidth="1"/>
    <col min="3097" max="3097" width="11.28515625" style="48" bestFit="1" customWidth="1"/>
    <col min="3098" max="3098" width="11" style="48" bestFit="1" customWidth="1"/>
    <col min="3099" max="3100" width="0" style="48" hidden="1" customWidth="1"/>
    <col min="3101" max="3101" width="14.140625" style="48" bestFit="1" customWidth="1"/>
    <col min="3102" max="3102" width="0" style="48" hidden="1" customWidth="1"/>
    <col min="3103" max="3103" width="12.42578125" style="48" bestFit="1" customWidth="1"/>
    <col min="3104" max="3104" width="10.42578125" style="48" customWidth="1"/>
    <col min="3105" max="3105" width="9.85546875" style="48" bestFit="1" customWidth="1"/>
    <col min="3106" max="3106" width="12.7109375" style="48" customWidth="1"/>
    <col min="3107" max="3107" width="1.85546875" style="48" customWidth="1"/>
    <col min="3108" max="3325" width="11.42578125" style="48"/>
    <col min="3326" max="3326" width="1.140625" style="48" customWidth="1"/>
    <col min="3327" max="3327" width="4.5703125" style="48" bestFit="1" customWidth="1"/>
    <col min="3328" max="3328" width="42.5703125" style="48" customWidth="1"/>
    <col min="3329" max="3329" width="13.85546875" style="48" bestFit="1" customWidth="1"/>
    <col min="3330" max="3330" width="15.7109375" style="48" bestFit="1" customWidth="1"/>
    <col min="3331" max="3331" width="13" style="48" bestFit="1" customWidth="1"/>
    <col min="3332" max="3332" width="10" style="48" customWidth="1"/>
    <col min="3333" max="3334" width="0" style="48" hidden="1" customWidth="1"/>
    <col min="3335" max="3335" width="12.140625" style="48" bestFit="1" customWidth="1"/>
    <col min="3336" max="3336" width="10.7109375" style="48" bestFit="1" customWidth="1"/>
    <col min="3337" max="3337" width="10.28515625" style="48" bestFit="1" customWidth="1"/>
    <col min="3338" max="3338" width="10.5703125" style="48" bestFit="1" customWidth="1"/>
    <col min="3339" max="3339" width="10" style="48" bestFit="1" customWidth="1"/>
    <col min="3340" max="3340" width="11.7109375" style="48" bestFit="1" customWidth="1"/>
    <col min="3341" max="3341" width="11" style="48" bestFit="1" customWidth="1"/>
    <col min="3342" max="3342" width="10.7109375" style="48" bestFit="1" customWidth="1"/>
    <col min="3343" max="3343" width="11" style="48" bestFit="1" customWidth="1"/>
    <col min="3344" max="3344" width="9.28515625" style="48" bestFit="1" customWidth="1"/>
    <col min="3345" max="3345" width="15.140625" style="48" bestFit="1" customWidth="1"/>
    <col min="3346" max="3346" width="12.140625" style="48" bestFit="1" customWidth="1"/>
    <col min="3347" max="3347" width="13.85546875" style="48" bestFit="1" customWidth="1"/>
    <col min="3348" max="3348" width="9.85546875" style="48" bestFit="1" customWidth="1"/>
    <col min="3349" max="3350" width="11.7109375" style="48" bestFit="1" customWidth="1"/>
    <col min="3351" max="3351" width="12.7109375" style="48" bestFit="1" customWidth="1"/>
    <col min="3352" max="3352" width="10.140625" style="48" bestFit="1" customWidth="1"/>
    <col min="3353" max="3353" width="11.28515625" style="48" bestFit="1" customWidth="1"/>
    <col min="3354" max="3354" width="11" style="48" bestFit="1" customWidth="1"/>
    <col min="3355" max="3356" width="0" style="48" hidden="1" customWidth="1"/>
    <col min="3357" max="3357" width="14.140625" style="48" bestFit="1" customWidth="1"/>
    <col min="3358" max="3358" width="0" style="48" hidden="1" customWidth="1"/>
    <col min="3359" max="3359" width="12.42578125" style="48" bestFit="1" customWidth="1"/>
    <col min="3360" max="3360" width="10.42578125" style="48" customWidth="1"/>
    <col min="3361" max="3361" width="9.85546875" style="48" bestFit="1" customWidth="1"/>
    <col min="3362" max="3362" width="12.7109375" style="48" customWidth="1"/>
    <col min="3363" max="3363" width="1.85546875" style="48" customWidth="1"/>
    <col min="3364" max="3581" width="11.42578125" style="48"/>
    <col min="3582" max="3582" width="1.140625" style="48" customWidth="1"/>
    <col min="3583" max="3583" width="4.5703125" style="48" bestFit="1" customWidth="1"/>
    <col min="3584" max="3584" width="42.5703125" style="48" customWidth="1"/>
    <col min="3585" max="3585" width="13.85546875" style="48" bestFit="1" customWidth="1"/>
    <col min="3586" max="3586" width="15.7109375" style="48" bestFit="1" customWidth="1"/>
    <col min="3587" max="3587" width="13" style="48" bestFit="1" customWidth="1"/>
    <col min="3588" max="3588" width="10" style="48" customWidth="1"/>
    <col min="3589" max="3590" width="0" style="48" hidden="1" customWidth="1"/>
    <col min="3591" max="3591" width="12.140625" style="48" bestFit="1" customWidth="1"/>
    <col min="3592" max="3592" width="10.7109375" style="48" bestFit="1" customWidth="1"/>
    <col min="3593" max="3593" width="10.28515625" style="48" bestFit="1" customWidth="1"/>
    <col min="3594" max="3594" width="10.5703125" style="48" bestFit="1" customWidth="1"/>
    <col min="3595" max="3595" width="10" style="48" bestFit="1" customWidth="1"/>
    <col min="3596" max="3596" width="11.7109375" style="48" bestFit="1" customWidth="1"/>
    <col min="3597" max="3597" width="11" style="48" bestFit="1" customWidth="1"/>
    <col min="3598" max="3598" width="10.7109375" style="48" bestFit="1" customWidth="1"/>
    <col min="3599" max="3599" width="11" style="48" bestFit="1" customWidth="1"/>
    <col min="3600" max="3600" width="9.28515625" style="48" bestFit="1" customWidth="1"/>
    <col min="3601" max="3601" width="15.140625" style="48" bestFit="1" customWidth="1"/>
    <col min="3602" max="3602" width="12.140625" style="48" bestFit="1" customWidth="1"/>
    <col min="3603" max="3603" width="13.85546875" style="48" bestFit="1" customWidth="1"/>
    <col min="3604" max="3604" width="9.85546875" style="48" bestFit="1" customWidth="1"/>
    <col min="3605" max="3606" width="11.7109375" style="48" bestFit="1" customWidth="1"/>
    <col min="3607" max="3607" width="12.7109375" style="48" bestFit="1" customWidth="1"/>
    <col min="3608" max="3608" width="10.140625" style="48" bestFit="1" customWidth="1"/>
    <col min="3609" max="3609" width="11.28515625" style="48" bestFit="1" customWidth="1"/>
    <col min="3610" max="3610" width="11" style="48" bestFit="1" customWidth="1"/>
    <col min="3611" max="3612" width="0" style="48" hidden="1" customWidth="1"/>
    <col min="3613" max="3613" width="14.140625" style="48" bestFit="1" customWidth="1"/>
    <col min="3614" max="3614" width="0" style="48" hidden="1" customWidth="1"/>
    <col min="3615" max="3615" width="12.42578125" style="48" bestFit="1" customWidth="1"/>
    <col min="3616" max="3616" width="10.42578125" style="48" customWidth="1"/>
    <col min="3617" max="3617" width="9.85546875" style="48" bestFit="1" customWidth="1"/>
    <col min="3618" max="3618" width="12.7109375" style="48" customWidth="1"/>
    <col min="3619" max="3619" width="1.85546875" style="48" customWidth="1"/>
    <col min="3620" max="3837" width="11.42578125" style="48"/>
    <col min="3838" max="3838" width="1.140625" style="48" customWidth="1"/>
    <col min="3839" max="3839" width="4.5703125" style="48" bestFit="1" customWidth="1"/>
    <col min="3840" max="3840" width="42.5703125" style="48" customWidth="1"/>
    <col min="3841" max="3841" width="13.85546875" style="48" bestFit="1" customWidth="1"/>
    <col min="3842" max="3842" width="15.7109375" style="48" bestFit="1" customWidth="1"/>
    <col min="3843" max="3843" width="13" style="48" bestFit="1" customWidth="1"/>
    <col min="3844" max="3844" width="10" style="48" customWidth="1"/>
    <col min="3845" max="3846" width="0" style="48" hidden="1" customWidth="1"/>
    <col min="3847" max="3847" width="12.140625" style="48" bestFit="1" customWidth="1"/>
    <col min="3848" max="3848" width="10.7109375" style="48" bestFit="1" customWidth="1"/>
    <col min="3849" max="3849" width="10.28515625" style="48" bestFit="1" customWidth="1"/>
    <col min="3850" max="3850" width="10.5703125" style="48" bestFit="1" customWidth="1"/>
    <col min="3851" max="3851" width="10" style="48" bestFit="1" customWidth="1"/>
    <col min="3852" max="3852" width="11.7109375" style="48" bestFit="1" customWidth="1"/>
    <col min="3853" max="3853" width="11" style="48" bestFit="1" customWidth="1"/>
    <col min="3854" max="3854" width="10.7109375" style="48" bestFit="1" customWidth="1"/>
    <col min="3855" max="3855" width="11" style="48" bestFit="1" customWidth="1"/>
    <col min="3856" max="3856" width="9.28515625" style="48" bestFit="1" customWidth="1"/>
    <col min="3857" max="3857" width="15.140625" style="48" bestFit="1" customWidth="1"/>
    <col min="3858" max="3858" width="12.140625" style="48" bestFit="1" customWidth="1"/>
    <col min="3859" max="3859" width="13.85546875" style="48" bestFit="1" customWidth="1"/>
    <col min="3860" max="3860" width="9.85546875" style="48" bestFit="1" customWidth="1"/>
    <col min="3861" max="3862" width="11.7109375" style="48" bestFit="1" customWidth="1"/>
    <col min="3863" max="3863" width="12.7109375" style="48" bestFit="1" customWidth="1"/>
    <col min="3864" max="3864" width="10.140625" style="48" bestFit="1" customWidth="1"/>
    <col min="3865" max="3865" width="11.28515625" style="48" bestFit="1" customWidth="1"/>
    <col min="3866" max="3866" width="11" style="48" bestFit="1" customWidth="1"/>
    <col min="3867" max="3868" width="0" style="48" hidden="1" customWidth="1"/>
    <col min="3869" max="3869" width="14.140625" style="48" bestFit="1" customWidth="1"/>
    <col min="3870" max="3870" width="0" style="48" hidden="1" customWidth="1"/>
    <col min="3871" max="3871" width="12.42578125" style="48" bestFit="1" customWidth="1"/>
    <col min="3872" max="3872" width="10.42578125" style="48" customWidth="1"/>
    <col min="3873" max="3873" width="9.85546875" style="48" bestFit="1" customWidth="1"/>
    <col min="3874" max="3874" width="12.7109375" style="48" customWidth="1"/>
    <col min="3875" max="3875" width="1.85546875" style="48" customWidth="1"/>
    <col min="3876" max="4093" width="11.42578125" style="48"/>
    <col min="4094" max="4094" width="1.140625" style="48" customWidth="1"/>
    <col min="4095" max="4095" width="4.5703125" style="48" bestFit="1" customWidth="1"/>
    <col min="4096" max="4096" width="42.5703125" style="48" customWidth="1"/>
    <col min="4097" max="4097" width="13.85546875" style="48" bestFit="1" customWidth="1"/>
    <col min="4098" max="4098" width="15.7109375" style="48" bestFit="1" customWidth="1"/>
    <col min="4099" max="4099" width="13" style="48" bestFit="1" customWidth="1"/>
    <col min="4100" max="4100" width="10" style="48" customWidth="1"/>
    <col min="4101" max="4102" width="0" style="48" hidden="1" customWidth="1"/>
    <col min="4103" max="4103" width="12.140625" style="48" bestFit="1" customWidth="1"/>
    <col min="4104" max="4104" width="10.7109375" style="48" bestFit="1" customWidth="1"/>
    <col min="4105" max="4105" width="10.28515625" style="48" bestFit="1" customWidth="1"/>
    <col min="4106" max="4106" width="10.5703125" style="48" bestFit="1" customWidth="1"/>
    <col min="4107" max="4107" width="10" style="48" bestFit="1" customWidth="1"/>
    <col min="4108" max="4108" width="11.7109375" style="48" bestFit="1" customWidth="1"/>
    <col min="4109" max="4109" width="11" style="48" bestFit="1" customWidth="1"/>
    <col min="4110" max="4110" width="10.7109375" style="48" bestFit="1" customWidth="1"/>
    <col min="4111" max="4111" width="11" style="48" bestFit="1" customWidth="1"/>
    <col min="4112" max="4112" width="9.28515625" style="48" bestFit="1" customWidth="1"/>
    <col min="4113" max="4113" width="15.140625" style="48" bestFit="1" customWidth="1"/>
    <col min="4114" max="4114" width="12.140625" style="48" bestFit="1" customWidth="1"/>
    <col min="4115" max="4115" width="13.85546875" style="48" bestFit="1" customWidth="1"/>
    <col min="4116" max="4116" width="9.85546875" style="48" bestFit="1" customWidth="1"/>
    <col min="4117" max="4118" width="11.7109375" style="48" bestFit="1" customWidth="1"/>
    <col min="4119" max="4119" width="12.7109375" style="48" bestFit="1" customWidth="1"/>
    <col min="4120" max="4120" width="10.140625" style="48" bestFit="1" customWidth="1"/>
    <col min="4121" max="4121" width="11.28515625" style="48" bestFit="1" customWidth="1"/>
    <col min="4122" max="4122" width="11" style="48" bestFit="1" customWidth="1"/>
    <col min="4123" max="4124" width="0" style="48" hidden="1" customWidth="1"/>
    <col min="4125" max="4125" width="14.140625" style="48" bestFit="1" customWidth="1"/>
    <col min="4126" max="4126" width="0" style="48" hidden="1" customWidth="1"/>
    <col min="4127" max="4127" width="12.42578125" style="48" bestFit="1" customWidth="1"/>
    <col min="4128" max="4128" width="10.42578125" style="48" customWidth="1"/>
    <col min="4129" max="4129" width="9.85546875" style="48" bestFit="1" customWidth="1"/>
    <col min="4130" max="4130" width="12.7109375" style="48" customWidth="1"/>
    <col min="4131" max="4131" width="1.85546875" style="48" customWidth="1"/>
    <col min="4132" max="4349" width="11.42578125" style="48"/>
    <col min="4350" max="4350" width="1.140625" style="48" customWidth="1"/>
    <col min="4351" max="4351" width="4.5703125" style="48" bestFit="1" customWidth="1"/>
    <col min="4352" max="4352" width="42.5703125" style="48" customWidth="1"/>
    <col min="4353" max="4353" width="13.85546875" style="48" bestFit="1" customWidth="1"/>
    <col min="4354" max="4354" width="15.7109375" style="48" bestFit="1" customWidth="1"/>
    <col min="4355" max="4355" width="13" style="48" bestFit="1" customWidth="1"/>
    <col min="4356" max="4356" width="10" style="48" customWidth="1"/>
    <col min="4357" max="4358" width="0" style="48" hidden="1" customWidth="1"/>
    <col min="4359" max="4359" width="12.140625" style="48" bestFit="1" customWidth="1"/>
    <col min="4360" max="4360" width="10.7109375" style="48" bestFit="1" customWidth="1"/>
    <col min="4361" max="4361" width="10.28515625" style="48" bestFit="1" customWidth="1"/>
    <col min="4362" max="4362" width="10.5703125" style="48" bestFit="1" customWidth="1"/>
    <col min="4363" max="4363" width="10" style="48" bestFit="1" customWidth="1"/>
    <col min="4364" max="4364" width="11.7109375" style="48" bestFit="1" customWidth="1"/>
    <col min="4365" max="4365" width="11" style="48" bestFit="1" customWidth="1"/>
    <col min="4366" max="4366" width="10.7109375" style="48" bestFit="1" customWidth="1"/>
    <col min="4367" max="4367" width="11" style="48" bestFit="1" customWidth="1"/>
    <col min="4368" max="4368" width="9.28515625" style="48" bestFit="1" customWidth="1"/>
    <col min="4369" max="4369" width="15.140625" style="48" bestFit="1" customWidth="1"/>
    <col min="4370" max="4370" width="12.140625" style="48" bestFit="1" customWidth="1"/>
    <col min="4371" max="4371" width="13.85546875" style="48" bestFit="1" customWidth="1"/>
    <col min="4372" max="4372" width="9.85546875" style="48" bestFit="1" customWidth="1"/>
    <col min="4373" max="4374" width="11.7109375" style="48" bestFit="1" customWidth="1"/>
    <col min="4375" max="4375" width="12.7109375" style="48" bestFit="1" customWidth="1"/>
    <col min="4376" max="4376" width="10.140625" style="48" bestFit="1" customWidth="1"/>
    <col min="4377" max="4377" width="11.28515625" style="48" bestFit="1" customWidth="1"/>
    <col min="4378" max="4378" width="11" style="48" bestFit="1" customWidth="1"/>
    <col min="4379" max="4380" width="0" style="48" hidden="1" customWidth="1"/>
    <col min="4381" max="4381" width="14.140625" style="48" bestFit="1" customWidth="1"/>
    <col min="4382" max="4382" width="0" style="48" hidden="1" customWidth="1"/>
    <col min="4383" max="4383" width="12.42578125" style="48" bestFit="1" customWidth="1"/>
    <col min="4384" max="4384" width="10.42578125" style="48" customWidth="1"/>
    <col min="4385" max="4385" width="9.85546875" style="48" bestFit="1" customWidth="1"/>
    <col min="4386" max="4386" width="12.7109375" style="48" customWidth="1"/>
    <col min="4387" max="4387" width="1.85546875" style="48" customWidth="1"/>
    <col min="4388" max="4605" width="11.42578125" style="48"/>
    <col min="4606" max="4606" width="1.140625" style="48" customWidth="1"/>
    <col min="4607" max="4607" width="4.5703125" style="48" bestFit="1" customWidth="1"/>
    <col min="4608" max="4608" width="42.5703125" style="48" customWidth="1"/>
    <col min="4609" max="4609" width="13.85546875" style="48" bestFit="1" customWidth="1"/>
    <col min="4610" max="4610" width="15.7109375" style="48" bestFit="1" customWidth="1"/>
    <col min="4611" max="4611" width="13" style="48" bestFit="1" customWidth="1"/>
    <col min="4612" max="4612" width="10" style="48" customWidth="1"/>
    <col min="4613" max="4614" width="0" style="48" hidden="1" customWidth="1"/>
    <col min="4615" max="4615" width="12.140625" style="48" bestFit="1" customWidth="1"/>
    <col min="4616" max="4616" width="10.7109375" style="48" bestFit="1" customWidth="1"/>
    <col min="4617" max="4617" width="10.28515625" style="48" bestFit="1" customWidth="1"/>
    <col min="4618" max="4618" width="10.5703125" style="48" bestFit="1" customWidth="1"/>
    <col min="4619" max="4619" width="10" style="48" bestFit="1" customWidth="1"/>
    <col min="4620" max="4620" width="11.7109375" style="48" bestFit="1" customWidth="1"/>
    <col min="4621" max="4621" width="11" style="48" bestFit="1" customWidth="1"/>
    <col min="4622" max="4622" width="10.7109375" style="48" bestFit="1" customWidth="1"/>
    <col min="4623" max="4623" width="11" style="48" bestFit="1" customWidth="1"/>
    <col min="4624" max="4624" width="9.28515625" style="48" bestFit="1" customWidth="1"/>
    <col min="4625" max="4625" width="15.140625" style="48" bestFit="1" customWidth="1"/>
    <col min="4626" max="4626" width="12.140625" style="48" bestFit="1" customWidth="1"/>
    <col min="4627" max="4627" width="13.85546875" style="48" bestFit="1" customWidth="1"/>
    <col min="4628" max="4628" width="9.85546875" style="48" bestFit="1" customWidth="1"/>
    <col min="4629" max="4630" width="11.7109375" style="48" bestFit="1" customWidth="1"/>
    <col min="4631" max="4631" width="12.7109375" style="48" bestFit="1" customWidth="1"/>
    <col min="4632" max="4632" width="10.140625" style="48" bestFit="1" customWidth="1"/>
    <col min="4633" max="4633" width="11.28515625" style="48" bestFit="1" customWidth="1"/>
    <col min="4634" max="4634" width="11" style="48" bestFit="1" customWidth="1"/>
    <col min="4635" max="4636" width="0" style="48" hidden="1" customWidth="1"/>
    <col min="4637" max="4637" width="14.140625" style="48" bestFit="1" customWidth="1"/>
    <col min="4638" max="4638" width="0" style="48" hidden="1" customWidth="1"/>
    <col min="4639" max="4639" width="12.42578125" style="48" bestFit="1" customWidth="1"/>
    <col min="4640" max="4640" width="10.42578125" style="48" customWidth="1"/>
    <col min="4641" max="4641" width="9.85546875" style="48" bestFit="1" customWidth="1"/>
    <col min="4642" max="4642" width="12.7109375" style="48" customWidth="1"/>
    <col min="4643" max="4643" width="1.85546875" style="48" customWidth="1"/>
    <col min="4644" max="4861" width="11.42578125" style="48"/>
    <col min="4862" max="4862" width="1.140625" style="48" customWidth="1"/>
    <col min="4863" max="4863" width="4.5703125" style="48" bestFit="1" customWidth="1"/>
    <col min="4864" max="4864" width="42.5703125" style="48" customWidth="1"/>
    <col min="4865" max="4865" width="13.85546875" style="48" bestFit="1" customWidth="1"/>
    <col min="4866" max="4866" width="15.7109375" style="48" bestFit="1" customWidth="1"/>
    <col min="4867" max="4867" width="13" style="48" bestFit="1" customWidth="1"/>
    <col min="4868" max="4868" width="10" style="48" customWidth="1"/>
    <col min="4869" max="4870" width="0" style="48" hidden="1" customWidth="1"/>
    <col min="4871" max="4871" width="12.140625" style="48" bestFit="1" customWidth="1"/>
    <col min="4872" max="4872" width="10.7109375" style="48" bestFit="1" customWidth="1"/>
    <col min="4873" max="4873" width="10.28515625" style="48" bestFit="1" customWidth="1"/>
    <col min="4874" max="4874" width="10.5703125" style="48" bestFit="1" customWidth="1"/>
    <col min="4875" max="4875" width="10" style="48" bestFit="1" customWidth="1"/>
    <col min="4876" max="4876" width="11.7109375" style="48" bestFit="1" customWidth="1"/>
    <col min="4877" max="4877" width="11" style="48" bestFit="1" customWidth="1"/>
    <col min="4878" max="4878" width="10.7109375" style="48" bestFit="1" customWidth="1"/>
    <col min="4879" max="4879" width="11" style="48" bestFit="1" customWidth="1"/>
    <col min="4880" max="4880" width="9.28515625" style="48" bestFit="1" customWidth="1"/>
    <col min="4881" max="4881" width="15.140625" style="48" bestFit="1" customWidth="1"/>
    <col min="4882" max="4882" width="12.140625" style="48" bestFit="1" customWidth="1"/>
    <col min="4883" max="4883" width="13.85546875" style="48" bestFit="1" customWidth="1"/>
    <col min="4884" max="4884" width="9.85546875" style="48" bestFit="1" customWidth="1"/>
    <col min="4885" max="4886" width="11.7109375" style="48" bestFit="1" customWidth="1"/>
    <col min="4887" max="4887" width="12.7109375" style="48" bestFit="1" customWidth="1"/>
    <col min="4888" max="4888" width="10.140625" style="48" bestFit="1" customWidth="1"/>
    <col min="4889" max="4889" width="11.28515625" style="48" bestFit="1" customWidth="1"/>
    <col min="4890" max="4890" width="11" style="48" bestFit="1" customWidth="1"/>
    <col min="4891" max="4892" width="0" style="48" hidden="1" customWidth="1"/>
    <col min="4893" max="4893" width="14.140625" style="48" bestFit="1" customWidth="1"/>
    <col min="4894" max="4894" width="0" style="48" hidden="1" customWidth="1"/>
    <col min="4895" max="4895" width="12.42578125" style="48" bestFit="1" customWidth="1"/>
    <col min="4896" max="4896" width="10.42578125" style="48" customWidth="1"/>
    <col min="4897" max="4897" width="9.85546875" style="48" bestFit="1" customWidth="1"/>
    <col min="4898" max="4898" width="12.7109375" style="48" customWidth="1"/>
    <col min="4899" max="4899" width="1.85546875" style="48" customWidth="1"/>
    <col min="4900" max="5117" width="11.42578125" style="48"/>
    <col min="5118" max="5118" width="1.140625" style="48" customWidth="1"/>
    <col min="5119" max="5119" width="4.5703125" style="48" bestFit="1" customWidth="1"/>
    <col min="5120" max="5120" width="42.5703125" style="48" customWidth="1"/>
    <col min="5121" max="5121" width="13.85546875" style="48" bestFit="1" customWidth="1"/>
    <col min="5122" max="5122" width="15.7109375" style="48" bestFit="1" customWidth="1"/>
    <col min="5123" max="5123" width="13" style="48" bestFit="1" customWidth="1"/>
    <col min="5124" max="5124" width="10" style="48" customWidth="1"/>
    <col min="5125" max="5126" width="0" style="48" hidden="1" customWidth="1"/>
    <col min="5127" max="5127" width="12.140625" style="48" bestFit="1" customWidth="1"/>
    <col min="5128" max="5128" width="10.7109375" style="48" bestFit="1" customWidth="1"/>
    <col min="5129" max="5129" width="10.28515625" style="48" bestFit="1" customWidth="1"/>
    <col min="5130" max="5130" width="10.5703125" style="48" bestFit="1" customWidth="1"/>
    <col min="5131" max="5131" width="10" style="48" bestFit="1" customWidth="1"/>
    <col min="5132" max="5132" width="11.7109375" style="48" bestFit="1" customWidth="1"/>
    <col min="5133" max="5133" width="11" style="48" bestFit="1" customWidth="1"/>
    <col min="5134" max="5134" width="10.7109375" style="48" bestFit="1" customWidth="1"/>
    <col min="5135" max="5135" width="11" style="48" bestFit="1" customWidth="1"/>
    <col min="5136" max="5136" width="9.28515625" style="48" bestFit="1" customWidth="1"/>
    <col min="5137" max="5137" width="15.140625" style="48" bestFit="1" customWidth="1"/>
    <col min="5138" max="5138" width="12.140625" style="48" bestFit="1" customWidth="1"/>
    <col min="5139" max="5139" width="13.85546875" style="48" bestFit="1" customWidth="1"/>
    <col min="5140" max="5140" width="9.85546875" style="48" bestFit="1" customWidth="1"/>
    <col min="5141" max="5142" width="11.7109375" style="48" bestFit="1" customWidth="1"/>
    <col min="5143" max="5143" width="12.7109375" style="48" bestFit="1" customWidth="1"/>
    <col min="5144" max="5144" width="10.140625" style="48" bestFit="1" customWidth="1"/>
    <col min="5145" max="5145" width="11.28515625" style="48" bestFit="1" customWidth="1"/>
    <col min="5146" max="5146" width="11" style="48" bestFit="1" customWidth="1"/>
    <col min="5147" max="5148" width="0" style="48" hidden="1" customWidth="1"/>
    <col min="5149" max="5149" width="14.140625" style="48" bestFit="1" customWidth="1"/>
    <col min="5150" max="5150" width="0" style="48" hidden="1" customWidth="1"/>
    <col min="5151" max="5151" width="12.42578125" style="48" bestFit="1" customWidth="1"/>
    <col min="5152" max="5152" width="10.42578125" style="48" customWidth="1"/>
    <col min="5153" max="5153" width="9.85546875" style="48" bestFit="1" customWidth="1"/>
    <col min="5154" max="5154" width="12.7109375" style="48" customWidth="1"/>
    <col min="5155" max="5155" width="1.85546875" style="48" customWidth="1"/>
    <col min="5156" max="5373" width="11.42578125" style="48"/>
    <col min="5374" max="5374" width="1.140625" style="48" customWidth="1"/>
    <col min="5375" max="5375" width="4.5703125" style="48" bestFit="1" customWidth="1"/>
    <col min="5376" max="5376" width="42.5703125" style="48" customWidth="1"/>
    <col min="5377" max="5377" width="13.85546875" style="48" bestFit="1" customWidth="1"/>
    <col min="5378" max="5378" width="15.7109375" style="48" bestFit="1" customWidth="1"/>
    <col min="5379" max="5379" width="13" style="48" bestFit="1" customWidth="1"/>
    <col min="5380" max="5380" width="10" style="48" customWidth="1"/>
    <col min="5381" max="5382" width="0" style="48" hidden="1" customWidth="1"/>
    <col min="5383" max="5383" width="12.140625" style="48" bestFit="1" customWidth="1"/>
    <col min="5384" max="5384" width="10.7109375" style="48" bestFit="1" customWidth="1"/>
    <col min="5385" max="5385" width="10.28515625" style="48" bestFit="1" customWidth="1"/>
    <col min="5386" max="5386" width="10.5703125" style="48" bestFit="1" customWidth="1"/>
    <col min="5387" max="5387" width="10" style="48" bestFit="1" customWidth="1"/>
    <col min="5388" max="5388" width="11.7109375" style="48" bestFit="1" customWidth="1"/>
    <col min="5389" max="5389" width="11" style="48" bestFit="1" customWidth="1"/>
    <col min="5390" max="5390" width="10.7109375" style="48" bestFit="1" customWidth="1"/>
    <col min="5391" max="5391" width="11" style="48" bestFit="1" customWidth="1"/>
    <col min="5392" max="5392" width="9.28515625" style="48" bestFit="1" customWidth="1"/>
    <col min="5393" max="5393" width="15.140625" style="48" bestFit="1" customWidth="1"/>
    <col min="5394" max="5394" width="12.140625" style="48" bestFit="1" customWidth="1"/>
    <col min="5395" max="5395" width="13.85546875" style="48" bestFit="1" customWidth="1"/>
    <col min="5396" max="5396" width="9.85546875" style="48" bestFit="1" customWidth="1"/>
    <col min="5397" max="5398" width="11.7109375" style="48" bestFit="1" customWidth="1"/>
    <col min="5399" max="5399" width="12.7109375" style="48" bestFit="1" customWidth="1"/>
    <col min="5400" max="5400" width="10.140625" style="48" bestFit="1" customWidth="1"/>
    <col min="5401" max="5401" width="11.28515625" style="48" bestFit="1" customWidth="1"/>
    <col min="5402" max="5402" width="11" style="48" bestFit="1" customWidth="1"/>
    <col min="5403" max="5404" width="0" style="48" hidden="1" customWidth="1"/>
    <col min="5405" max="5405" width="14.140625" style="48" bestFit="1" customWidth="1"/>
    <col min="5406" max="5406" width="0" style="48" hidden="1" customWidth="1"/>
    <col min="5407" max="5407" width="12.42578125" style="48" bestFit="1" customWidth="1"/>
    <col min="5408" max="5408" width="10.42578125" style="48" customWidth="1"/>
    <col min="5409" max="5409" width="9.85546875" style="48" bestFit="1" customWidth="1"/>
    <col min="5410" max="5410" width="12.7109375" style="48" customWidth="1"/>
    <col min="5411" max="5411" width="1.85546875" style="48" customWidth="1"/>
    <col min="5412" max="5629" width="11.42578125" style="48"/>
    <col min="5630" max="5630" width="1.140625" style="48" customWidth="1"/>
    <col min="5631" max="5631" width="4.5703125" style="48" bestFit="1" customWidth="1"/>
    <col min="5632" max="5632" width="42.5703125" style="48" customWidth="1"/>
    <col min="5633" max="5633" width="13.85546875" style="48" bestFit="1" customWidth="1"/>
    <col min="5634" max="5634" width="15.7109375" style="48" bestFit="1" customWidth="1"/>
    <col min="5635" max="5635" width="13" style="48" bestFit="1" customWidth="1"/>
    <col min="5636" max="5636" width="10" style="48" customWidth="1"/>
    <col min="5637" max="5638" width="0" style="48" hidden="1" customWidth="1"/>
    <col min="5639" max="5639" width="12.140625" style="48" bestFit="1" customWidth="1"/>
    <col min="5640" max="5640" width="10.7109375" style="48" bestFit="1" customWidth="1"/>
    <col min="5641" max="5641" width="10.28515625" style="48" bestFit="1" customWidth="1"/>
    <col min="5642" max="5642" width="10.5703125" style="48" bestFit="1" customWidth="1"/>
    <col min="5643" max="5643" width="10" style="48" bestFit="1" customWidth="1"/>
    <col min="5644" max="5644" width="11.7109375" style="48" bestFit="1" customWidth="1"/>
    <col min="5645" max="5645" width="11" style="48" bestFit="1" customWidth="1"/>
    <col min="5646" max="5646" width="10.7109375" style="48" bestFit="1" customWidth="1"/>
    <col min="5647" max="5647" width="11" style="48" bestFit="1" customWidth="1"/>
    <col min="5648" max="5648" width="9.28515625" style="48" bestFit="1" customWidth="1"/>
    <col min="5649" max="5649" width="15.140625" style="48" bestFit="1" customWidth="1"/>
    <col min="5650" max="5650" width="12.140625" style="48" bestFit="1" customWidth="1"/>
    <col min="5651" max="5651" width="13.85546875" style="48" bestFit="1" customWidth="1"/>
    <col min="5652" max="5652" width="9.85546875" style="48" bestFit="1" customWidth="1"/>
    <col min="5653" max="5654" width="11.7109375" style="48" bestFit="1" customWidth="1"/>
    <col min="5655" max="5655" width="12.7109375" style="48" bestFit="1" customWidth="1"/>
    <col min="5656" max="5656" width="10.140625" style="48" bestFit="1" customWidth="1"/>
    <col min="5657" max="5657" width="11.28515625" style="48" bestFit="1" customWidth="1"/>
    <col min="5658" max="5658" width="11" style="48" bestFit="1" customWidth="1"/>
    <col min="5659" max="5660" width="0" style="48" hidden="1" customWidth="1"/>
    <col min="5661" max="5661" width="14.140625" style="48" bestFit="1" customWidth="1"/>
    <col min="5662" max="5662" width="0" style="48" hidden="1" customWidth="1"/>
    <col min="5663" max="5663" width="12.42578125" style="48" bestFit="1" customWidth="1"/>
    <col min="5664" max="5664" width="10.42578125" style="48" customWidth="1"/>
    <col min="5665" max="5665" width="9.85546875" style="48" bestFit="1" customWidth="1"/>
    <col min="5666" max="5666" width="12.7109375" style="48" customWidth="1"/>
    <col min="5667" max="5667" width="1.85546875" style="48" customWidth="1"/>
    <col min="5668" max="5885" width="11.42578125" style="48"/>
    <col min="5886" max="5886" width="1.140625" style="48" customWidth="1"/>
    <col min="5887" max="5887" width="4.5703125" style="48" bestFit="1" customWidth="1"/>
    <col min="5888" max="5888" width="42.5703125" style="48" customWidth="1"/>
    <col min="5889" max="5889" width="13.85546875" style="48" bestFit="1" customWidth="1"/>
    <col min="5890" max="5890" width="15.7109375" style="48" bestFit="1" customWidth="1"/>
    <col min="5891" max="5891" width="13" style="48" bestFit="1" customWidth="1"/>
    <col min="5892" max="5892" width="10" style="48" customWidth="1"/>
    <col min="5893" max="5894" width="0" style="48" hidden="1" customWidth="1"/>
    <col min="5895" max="5895" width="12.140625" style="48" bestFit="1" customWidth="1"/>
    <col min="5896" max="5896" width="10.7109375" style="48" bestFit="1" customWidth="1"/>
    <col min="5897" max="5897" width="10.28515625" style="48" bestFit="1" customWidth="1"/>
    <col min="5898" max="5898" width="10.5703125" style="48" bestFit="1" customWidth="1"/>
    <col min="5899" max="5899" width="10" style="48" bestFit="1" customWidth="1"/>
    <col min="5900" max="5900" width="11.7109375" style="48" bestFit="1" customWidth="1"/>
    <col min="5901" max="5901" width="11" style="48" bestFit="1" customWidth="1"/>
    <col min="5902" max="5902" width="10.7109375" style="48" bestFit="1" customWidth="1"/>
    <col min="5903" max="5903" width="11" style="48" bestFit="1" customWidth="1"/>
    <col min="5904" max="5904" width="9.28515625" style="48" bestFit="1" customWidth="1"/>
    <col min="5905" max="5905" width="15.140625" style="48" bestFit="1" customWidth="1"/>
    <col min="5906" max="5906" width="12.140625" style="48" bestFit="1" customWidth="1"/>
    <col min="5907" max="5907" width="13.85546875" style="48" bestFit="1" customWidth="1"/>
    <col min="5908" max="5908" width="9.85546875" style="48" bestFit="1" customWidth="1"/>
    <col min="5909" max="5910" width="11.7109375" style="48" bestFit="1" customWidth="1"/>
    <col min="5911" max="5911" width="12.7109375" style="48" bestFit="1" customWidth="1"/>
    <col min="5912" max="5912" width="10.140625" style="48" bestFit="1" customWidth="1"/>
    <col min="5913" max="5913" width="11.28515625" style="48" bestFit="1" customWidth="1"/>
    <col min="5914" max="5914" width="11" style="48" bestFit="1" customWidth="1"/>
    <col min="5915" max="5916" width="0" style="48" hidden="1" customWidth="1"/>
    <col min="5917" max="5917" width="14.140625" style="48" bestFit="1" customWidth="1"/>
    <col min="5918" max="5918" width="0" style="48" hidden="1" customWidth="1"/>
    <col min="5919" max="5919" width="12.42578125" style="48" bestFit="1" customWidth="1"/>
    <col min="5920" max="5920" width="10.42578125" style="48" customWidth="1"/>
    <col min="5921" max="5921" width="9.85546875" style="48" bestFit="1" customWidth="1"/>
    <col min="5922" max="5922" width="12.7109375" style="48" customWidth="1"/>
    <col min="5923" max="5923" width="1.85546875" style="48" customWidth="1"/>
    <col min="5924" max="6141" width="11.42578125" style="48"/>
    <col min="6142" max="6142" width="1.140625" style="48" customWidth="1"/>
    <col min="6143" max="6143" width="4.5703125" style="48" bestFit="1" customWidth="1"/>
    <col min="6144" max="6144" width="42.5703125" style="48" customWidth="1"/>
    <col min="6145" max="6145" width="13.85546875" style="48" bestFit="1" customWidth="1"/>
    <col min="6146" max="6146" width="15.7109375" style="48" bestFit="1" customWidth="1"/>
    <col min="6147" max="6147" width="13" style="48" bestFit="1" customWidth="1"/>
    <col min="6148" max="6148" width="10" style="48" customWidth="1"/>
    <col min="6149" max="6150" width="0" style="48" hidden="1" customWidth="1"/>
    <col min="6151" max="6151" width="12.140625" style="48" bestFit="1" customWidth="1"/>
    <col min="6152" max="6152" width="10.7109375" style="48" bestFit="1" customWidth="1"/>
    <col min="6153" max="6153" width="10.28515625" style="48" bestFit="1" customWidth="1"/>
    <col min="6154" max="6154" width="10.5703125" style="48" bestFit="1" customWidth="1"/>
    <col min="6155" max="6155" width="10" style="48" bestFit="1" customWidth="1"/>
    <col min="6156" max="6156" width="11.7109375" style="48" bestFit="1" customWidth="1"/>
    <col min="6157" max="6157" width="11" style="48" bestFit="1" customWidth="1"/>
    <col min="6158" max="6158" width="10.7109375" style="48" bestFit="1" customWidth="1"/>
    <col min="6159" max="6159" width="11" style="48" bestFit="1" customWidth="1"/>
    <col min="6160" max="6160" width="9.28515625" style="48" bestFit="1" customWidth="1"/>
    <col min="6161" max="6161" width="15.140625" style="48" bestFit="1" customWidth="1"/>
    <col min="6162" max="6162" width="12.140625" style="48" bestFit="1" customWidth="1"/>
    <col min="6163" max="6163" width="13.85546875" style="48" bestFit="1" customWidth="1"/>
    <col min="6164" max="6164" width="9.85546875" style="48" bestFit="1" customWidth="1"/>
    <col min="6165" max="6166" width="11.7109375" style="48" bestFit="1" customWidth="1"/>
    <col min="6167" max="6167" width="12.7109375" style="48" bestFit="1" customWidth="1"/>
    <col min="6168" max="6168" width="10.140625" style="48" bestFit="1" customWidth="1"/>
    <col min="6169" max="6169" width="11.28515625" style="48" bestFit="1" customWidth="1"/>
    <col min="6170" max="6170" width="11" style="48" bestFit="1" customWidth="1"/>
    <col min="6171" max="6172" width="0" style="48" hidden="1" customWidth="1"/>
    <col min="6173" max="6173" width="14.140625" style="48" bestFit="1" customWidth="1"/>
    <col min="6174" max="6174" width="0" style="48" hidden="1" customWidth="1"/>
    <col min="6175" max="6175" width="12.42578125" style="48" bestFit="1" customWidth="1"/>
    <col min="6176" max="6176" width="10.42578125" style="48" customWidth="1"/>
    <col min="6177" max="6177" width="9.85546875" style="48" bestFit="1" customWidth="1"/>
    <col min="6178" max="6178" width="12.7109375" style="48" customWidth="1"/>
    <col min="6179" max="6179" width="1.85546875" style="48" customWidth="1"/>
    <col min="6180" max="6397" width="11.42578125" style="48"/>
    <col min="6398" max="6398" width="1.140625" style="48" customWidth="1"/>
    <col min="6399" max="6399" width="4.5703125" style="48" bestFit="1" customWidth="1"/>
    <col min="6400" max="6400" width="42.5703125" style="48" customWidth="1"/>
    <col min="6401" max="6401" width="13.85546875" style="48" bestFit="1" customWidth="1"/>
    <col min="6402" max="6402" width="15.7109375" style="48" bestFit="1" customWidth="1"/>
    <col min="6403" max="6403" width="13" style="48" bestFit="1" customWidth="1"/>
    <col min="6404" max="6404" width="10" style="48" customWidth="1"/>
    <col min="6405" max="6406" width="0" style="48" hidden="1" customWidth="1"/>
    <col min="6407" max="6407" width="12.140625" style="48" bestFit="1" customWidth="1"/>
    <col min="6408" max="6408" width="10.7109375" style="48" bestFit="1" customWidth="1"/>
    <col min="6409" max="6409" width="10.28515625" style="48" bestFit="1" customWidth="1"/>
    <col min="6410" max="6410" width="10.5703125" style="48" bestFit="1" customWidth="1"/>
    <col min="6411" max="6411" width="10" style="48" bestFit="1" customWidth="1"/>
    <col min="6412" max="6412" width="11.7109375" style="48" bestFit="1" customWidth="1"/>
    <col min="6413" max="6413" width="11" style="48" bestFit="1" customWidth="1"/>
    <col min="6414" max="6414" width="10.7109375" style="48" bestFit="1" customWidth="1"/>
    <col min="6415" max="6415" width="11" style="48" bestFit="1" customWidth="1"/>
    <col min="6416" max="6416" width="9.28515625" style="48" bestFit="1" customWidth="1"/>
    <col min="6417" max="6417" width="15.140625" style="48" bestFit="1" customWidth="1"/>
    <col min="6418" max="6418" width="12.140625" style="48" bestFit="1" customWidth="1"/>
    <col min="6419" max="6419" width="13.85546875" style="48" bestFit="1" customWidth="1"/>
    <col min="6420" max="6420" width="9.85546875" style="48" bestFit="1" customWidth="1"/>
    <col min="6421" max="6422" width="11.7109375" style="48" bestFit="1" customWidth="1"/>
    <col min="6423" max="6423" width="12.7109375" style="48" bestFit="1" customWidth="1"/>
    <col min="6424" max="6424" width="10.140625" style="48" bestFit="1" customWidth="1"/>
    <col min="6425" max="6425" width="11.28515625" style="48" bestFit="1" customWidth="1"/>
    <col min="6426" max="6426" width="11" style="48" bestFit="1" customWidth="1"/>
    <col min="6427" max="6428" width="0" style="48" hidden="1" customWidth="1"/>
    <col min="6429" max="6429" width="14.140625" style="48" bestFit="1" customWidth="1"/>
    <col min="6430" max="6430" width="0" style="48" hidden="1" customWidth="1"/>
    <col min="6431" max="6431" width="12.42578125" style="48" bestFit="1" customWidth="1"/>
    <col min="6432" max="6432" width="10.42578125" style="48" customWidth="1"/>
    <col min="6433" max="6433" width="9.85546875" style="48" bestFit="1" customWidth="1"/>
    <col min="6434" max="6434" width="12.7109375" style="48" customWidth="1"/>
    <col min="6435" max="6435" width="1.85546875" style="48" customWidth="1"/>
    <col min="6436" max="6653" width="11.42578125" style="48"/>
    <col min="6654" max="6654" width="1.140625" style="48" customWidth="1"/>
    <col min="6655" max="6655" width="4.5703125" style="48" bestFit="1" customWidth="1"/>
    <col min="6656" max="6656" width="42.5703125" style="48" customWidth="1"/>
    <col min="6657" max="6657" width="13.85546875" style="48" bestFit="1" customWidth="1"/>
    <col min="6658" max="6658" width="15.7109375" style="48" bestFit="1" customWidth="1"/>
    <col min="6659" max="6659" width="13" style="48" bestFit="1" customWidth="1"/>
    <col min="6660" max="6660" width="10" style="48" customWidth="1"/>
    <col min="6661" max="6662" width="0" style="48" hidden="1" customWidth="1"/>
    <col min="6663" max="6663" width="12.140625" style="48" bestFit="1" customWidth="1"/>
    <col min="6664" max="6664" width="10.7109375" style="48" bestFit="1" customWidth="1"/>
    <col min="6665" max="6665" width="10.28515625" style="48" bestFit="1" customWidth="1"/>
    <col min="6666" max="6666" width="10.5703125" style="48" bestFit="1" customWidth="1"/>
    <col min="6667" max="6667" width="10" style="48" bestFit="1" customWidth="1"/>
    <col min="6668" max="6668" width="11.7109375" style="48" bestFit="1" customWidth="1"/>
    <col min="6669" max="6669" width="11" style="48" bestFit="1" customWidth="1"/>
    <col min="6670" max="6670" width="10.7109375" style="48" bestFit="1" customWidth="1"/>
    <col min="6671" max="6671" width="11" style="48" bestFit="1" customWidth="1"/>
    <col min="6672" max="6672" width="9.28515625" style="48" bestFit="1" customWidth="1"/>
    <col min="6673" max="6673" width="15.140625" style="48" bestFit="1" customWidth="1"/>
    <col min="6674" max="6674" width="12.140625" style="48" bestFit="1" customWidth="1"/>
    <col min="6675" max="6675" width="13.85546875" style="48" bestFit="1" customWidth="1"/>
    <col min="6676" max="6676" width="9.85546875" style="48" bestFit="1" customWidth="1"/>
    <col min="6677" max="6678" width="11.7109375" style="48" bestFit="1" customWidth="1"/>
    <col min="6679" max="6679" width="12.7109375" style="48" bestFit="1" customWidth="1"/>
    <col min="6680" max="6680" width="10.140625" style="48" bestFit="1" customWidth="1"/>
    <col min="6681" max="6681" width="11.28515625" style="48" bestFit="1" customWidth="1"/>
    <col min="6682" max="6682" width="11" style="48" bestFit="1" customWidth="1"/>
    <col min="6683" max="6684" width="0" style="48" hidden="1" customWidth="1"/>
    <col min="6685" max="6685" width="14.140625" style="48" bestFit="1" customWidth="1"/>
    <col min="6686" max="6686" width="0" style="48" hidden="1" customWidth="1"/>
    <col min="6687" max="6687" width="12.42578125" style="48" bestFit="1" customWidth="1"/>
    <col min="6688" max="6688" width="10.42578125" style="48" customWidth="1"/>
    <col min="6689" max="6689" width="9.85546875" style="48" bestFit="1" customWidth="1"/>
    <col min="6690" max="6690" width="12.7109375" style="48" customWidth="1"/>
    <col min="6691" max="6691" width="1.85546875" style="48" customWidth="1"/>
    <col min="6692" max="6909" width="11.42578125" style="48"/>
    <col min="6910" max="6910" width="1.140625" style="48" customWidth="1"/>
    <col min="6911" max="6911" width="4.5703125" style="48" bestFit="1" customWidth="1"/>
    <col min="6912" max="6912" width="42.5703125" style="48" customWidth="1"/>
    <col min="6913" max="6913" width="13.85546875" style="48" bestFit="1" customWidth="1"/>
    <col min="6914" max="6914" width="15.7109375" style="48" bestFit="1" customWidth="1"/>
    <col min="6915" max="6915" width="13" style="48" bestFit="1" customWidth="1"/>
    <col min="6916" max="6916" width="10" style="48" customWidth="1"/>
    <col min="6917" max="6918" width="0" style="48" hidden="1" customWidth="1"/>
    <col min="6919" max="6919" width="12.140625" style="48" bestFit="1" customWidth="1"/>
    <col min="6920" max="6920" width="10.7109375" style="48" bestFit="1" customWidth="1"/>
    <col min="6921" max="6921" width="10.28515625" style="48" bestFit="1" customWidth="1"/>
    <col min="6922" max="6922" width="10.5703125" style="48" bestFit="1" customWidth="1"/>
    <col min="6923" max="6923" width="10" style="48" bestFit="1" customWidth="1"/>
    <col min="6924" max="6924" width="11.7109375" style="48" bestFit="1" customWidth="1"/>
    <col min="6925" max="6925" width="11" style="48" bestFit="1" customWidth="1"/>
    <col min="6926" max="6926" width="10.7109375" style="48" bestFit="1" customWidth="1"/>
    <col min="6927" max="6927" width="11" style="48" bestFit="1" customWidth="1"/>
    <col min="6928" max="6928" width="9.28515625" style="48" bestFit="1" customWidth="1"/>
    <col min="6929" max="6929" width="15.140625" style="48" bestFit="1" customWidth="1"/>
    <col min="6930" max="6930" width="12.140625" style="48" bestFit="1" customWidth="1"/>
    <col min="6931" max="6931" width="13.85546875" style="48" bestFit="1" customWidth="1"/>
    <col min="6932" max="6932" width="9.85546875" style="48" bestFit="1" customWidth="1"/>
    <col min="6933" max="6934" width="11.7109375" style="48" bestFit="1" customWidth="1"/>
    <col min="6935" max="6935" width="12.7109375" style="48" bestFit="1" customWidth="1"/>
    <col min="6936" max="6936" width="10.140625" style="48" bestFit="1" customWidth="1"/>
    <col min="6937" max="6937" width="11.28515625" style="48" bestFit="1" customWidth="1"/>
    <col min="6938" max="6938" width="11" style="48" bestFit="1" customWidth="1"/>
    <col min="6939" max="6940" width="0" style="48" hidden="1" customWidth="1"/>
    <col min="6941" max="6941" width="14.140625" style="48" bestFit="1" customWidth="1"/>
    <col min="6942" max="6942" width="0" style="48" hidden="1" customWidth="1"/>
    <col min="6943" max="6943" width="12.42578125" style="48" bestFit="1" customWidth="1"/>
    <col min="6944" max="6944" width="10.42578125" style="48" customWidth="1"/>
    <col min="6945" max="6945" width="9.85546875" style="48" bestFit="1" customWidth="1"/>
    <col min="6946" max="6946" width="12.7109375" style="48" customWidth="1"/>
    <col min="6947" max="6947" width="1.85546875" style="48" customWidth="1"/>
    <col min="6948" max="7165" width="11.42578125" style="48"/>
    <col min="7166" max="7166" width="1.140625" style="48" customWidth="1"/>
    <col min="7167" max="7167" width="4.5703125" style="48" bestFit="1" customWidth="1"/>
    <col min="7168" max="7168" width="42.5703125" style="48" customWidth="1"/>
    <col min="7169" max="7169" width="13.85546875" style="48" bestFit="1" customWidth="1"/>
    <col min="7170" max="7170" width="15.7109375" style="48" bestFit="1" customWidth="1"/>
    <col min="7171" max="7171" width="13" style="48" bestFit="1" customWidth="1"/>
    <col min="7172" max="7172" width="10" style="48" customWidth="1"/>
    <col min="7173" max="7174" width="0" style="48" hidden="1" customWidth="1"/>
    <col min="7175" max="7175" width="12.140625" style="48" bestFit="1" customWidth="1"/>
    <col min="7176" max="7176" width="10.7109375" style="48" bestFit="1" customWidth="1"/>
    <col min="7177" max="7177" width="10.28515625" style="48" bestFit="1" customWidth="1"/>
    <col min="7178" max="7178" width="10.5703125" style="48" bestFit="1" customWidth="1"/>
    <col min="7179" max="7179" width="10" style="48" bestFit="1" customWidth="1"/>
    <col min="7180" max="7180" width="11.7109375" style="48" bestFit="1" customWidth="1"/>
    <col min="7181" max="7181" width="11" style="48" bestFit="1" customWidth="1"/>
    <col min="7182" max="7182" width="10.7109375" style="48" bestFit="1" customWidth="1"/>
    <col min="7183" max="7183" width="11" style="48" bestFit="1" customWidth="1"/>
    <col min="7184" max="7184" width="9.28515625" style="48" bestFit="1" customWidth="1"/>
    <col min="7185" max="7185" width="15.140625" style="48" bestFit="1" customWidth="1"/>
    <col min="7186" max="7186" width="12.140625" style="48" bestFit="1" customWidth="1"/>
    <col min="7187" max="7187" width="13.85546875" style="48" bestFit="1" customWidth="1"/>
    <col min="7188" max="7188" width="9.85546875" style="48" bestFit="1" customWidth="1"/>
    <col min="7189" max="7190" width="11.7109375" style="48" bestFit="1" customWidth="1"/>
    <col min="7191" max="7191" width="12.7109375" style="48" bestFit="1" customWidth="1"/>
    <col min="7192" max="7192" width="10.140625" style="48" bestFit="1" customWidth="1"/>
    <col min="7193" max="7193" width="11.28515625" style="48" bestFit="1" customWidth="1"/>
    <col min="7194" max="7194" width="11" style="48" bestFit="1" customWidth="1"/>
    <col min="7195" max="7196" width="0" style="48" hidden="1" customWidth="1"/>
    <col min="7197" max="7197" width="14.140625" style="48" bestFit="1" customWidth="1"/>
    <col min="7198" max="7198" width="0" style="48" hidden="1" customWidth="1"/>
    <col min="7199" max="7199" width="12.42578125" style="48" bestFit="1" customWidth="1"/>
    <col min="7200" max="7200" width="10.42578125" style="48" customWidth="1"/>
    <col min="7201" max="7201" width="9.85546875" style="48" bestFit="1" customWidth="1"/>
    <col min="7202" max="7202" width="12.7109375" style="48" customWidth="1"/>
    <col min="7203" max="7203" width="1.85546875" style="48" customWidth="1"/>
    <col min="7204" max="7421" width="11.42578125" style="48"/>
    <col min="7422" max="7422" width="1.140625" style="48" customWidth="1"/>
    <col min="7423" max="7423" width="4.5703125" style="48" bestFit="1" customWidth="1"/>
    <col min="7424" max="7424" width="42.5703125" style="48" customWidth="1"/>
    <col min="7425" max="7425" width="13.85546875" style="48" bestFit="1" customWidth="1"/>
    <col min="7426" max="7426" width="15.7109375" style="48" bestFit="1" customWidth="1"/>
    <col min="7427" max="7427" width="13" style="48" bestFit="1" customWidth="1"/>
    <col min="7428" max="7428" width="10" style="48" customWidth="1"/>
    <col min="7429" max="7430" width="0" style="48" hidden="1" customWidth="1"/>
    <col min="7431" max="7431" width="12.140625" style="48" bestFit="1" customWidth="1"/>
    <col min="7432" max="7432" width="10.7109375" style="48" bestFit="1" customWidth="1"/>
    <col min="7433" max="7433" width="10.28515625" style="48" bestFit="1" customWidth="1"/>
    <col min="7434" max="7434" width="10.5703125" style="48" bestFit="1" customWidth="1"/>
    <col min="7435" max="7435" width="10" style="48" bestFit="1" customWidth="1"/>
    <col min="7436" max="7436" width="11.7109375" style="48" bestFit="1" customWidth="1"/>
    <col min="7437" max="7437" width="11" style="48" bestFit="1" customWidth="1"/>
    <col min="7438" max="7438" width="10.7109375" style="48" bestFit="1" customWidth="1"/>
    <col min="7439" max="7439" width="11" style="48" bestFit="1" customWidth="1"/>
    <col min="7440" max="7440" width="9.28515625" style="48" bestFit="1" customWidth="1"/>
    <col min="7441" max="7441" width="15.140625" style="48" bestFit="1" customWidth="1"/>
    <col min="7442" max="7442" width="12.140625" style="48" bestFit="1" customWidth="1"/>
    <col min="7443" max="7443" width="13.85546875" style="48" bestFit="1" customWidth="1"/>
    <col min="7444" max="7444" width="9.85546875" style="48" bestFit="1" customWidth="1"/>
    <col min="7445" max="7446" width="11.7109375" style="48" bestFit="1" customWidth="1"/>
    <col min="7447" max="7447" width="12.7109375" style="48" bestFit="1" customWidth="1"/>
    <col min="7448" max="7448" width="10.140625" style="48" bestFit="1" customWidth="1"/>
    <col min="7449" max="7449" width="11.28515625" style="48" bestFit="1" customWidth="1"/>
    <col min="7450" max="7450" width="11" style="48" bestFit="1" customWidth="1"/>
    <col min="7451" max="7452" width="0" style="48" hidden="1" customWidth="1"/>
    <col min="7453" max="7453" width="14.140625" style="48" bestFit="1" customWidth="1"/>
    <col min="7454" max="7454" width="0" style="48" hidden="1" customWidth="1"/>
    <col min="7455" max="7455" width="12.42578125" style="48" bestFit="1" customWidth="1"/>
    <col min="7456" max="7456" width="10.42578125" style="48" customWidth="1"/>
    <col min="7457" max="7457" width="9.85546875" style="48" bestFit="1" customWidth="1"/>
    <col min="7458" max="7458" width="12.7109375" style="48" customWidth="1"/>
    <col min="7459" max="7459" width="1.85546875" style="48" customWidth="1"/>
    <col min="7460" max="7677" width="11.42578125" style="48"/>
    <col min="7678" max="7678" width="1.140625" style="48" customWidth="1"/>
    <col min="7679" max="7679" width="4.5703125" style="48" bestFit="1" customWidth="1"/>
    <col min="7680" max="7680" width="42.5703125" style="48" customWidth="1"/>
    <col min="7681" max="7681" width="13.85546875" style="48" bestFit="1" customWidth="1"/>
    <col min="7682" max="7682" width="15.7109375" style="48" bestFit="1" customWidth="1"/>
    <col min="7683" max="7683" width="13" style="48" bestFit="1" customWidth="1"/>
    <col min="7684" max="7684" width="10" style="48" customWidth="1"/>
    <col min="7685" max="7686" width="0" style="48" hidden="1" customWidth="1"/>
    <col min="7687" max="7687" width="12.140625" style="48" bestFit="1" customWidth="1"/>
    <col min="7688" max="7688" width="10.7109375" style="48" bestFit="1" customWidth="1"/>
    <col min="7689" max="7689" width="10.28515625" style="48" bestFit="1" customWidth="1"/>
    <col min="7690" max="7690" width="10.5703125" style="48" bestFit="1" customWidth="1"/>
    <col min="7691" max="7691" width="10" style="48" bestFit="1" customWidth="1"/>
    <col min="7692" max="7692" width="11.7109375" style="48" bestFit="1" customWidth="1"/>
    <col min="7693" max="7693" width="11" style="48" bestFit="1" customWidth="1"/>
    <col min="7694" max="7694" width="10.7109375" style="48" bestFit="1" customWidth="1"/>
    <col min="7695" max="7695" width="11" style="48" bestFit="1" customWidth="1"/>
    <col min="7696" max="7696" width="9.28515625" style="48" bestFit="1" customWidth="1"/>
    <col min="7697" max="7697" width="15.140625" style="48" bestFit="1" customWidth="1"/>
    <col min="7698" max="7698" width="12.140625" style="48" bestFit="1" customWidth="1"/>
    <col min="7699" max="7699" width="13.85546875" style="48" bestFit="1" customWidth="1"/>
    <col min="7700" max="7700" width="9.85546875" style="48" bestFit="1" customWidth="1"/>
    <col min="7701" max="7702" width="11.7109375" style="48" bestFit="1" customWidth="1"/>
    <col min="7703" max="7703" width="12.7109375" style="48" bestFit="1" customWidth="1"/>
    <col min="7704" max="7704" width="10.140625" style="48" bestFit="1" customWidth="1"/>
    <col min="7705" max="7705" width="11.28515625" style="48" bestFit="1" customWidth="1"/>
    <col min="7706" max="7706" width="11" style="48" bestFit="1" customWidth="1"/>
    <col min="7707" max="7708" width="0" style="48" hidden="1" customWidth="1"/>
    <col min="7709" max="7709" width="14.140625" style="48" bestFit="1" customWidth="1"/>
    <col min="7710" max="7710" width="0" style="48" hidden="1" customWidth="1"/>
    <col min="7711" max="7711" width="12.42578125" style="48" bestFit="1" customWidth="1"/>
    <col min="7712" max="7712" width="10.42578125" style="48" customWidth="1"/>
    <col min="7713" max="7713" width="9.85546875" style="48" bestFit="1" customWidth="1"/>
    <col min="7714" max="7714" width="12.7109375" style="48" customWidth="1"/>
    <col min="7715" max="7715" width="1.85546875" style="48" customWidth="1"/>
    <col min="7716" max="7933" width="11.42578125" style="48"/>
    <col min="7934" max="7934" width="1.140625" style="48" customWidth="1"/>
    <col min="7935" max="7935" width="4.5703125" style="48" bestFit="1" customWidth="1"/>
    <col min="7936" max="7936" width="42.5703125" style="48" customWidth="1"/>
    <col min="7937" max="7937" width="13.85546875" style="48" bestFit="1" customWidth="1"/>
    <col min="7938" max="7938" width="15.7109375" style="48" bestFit="1" customWidth="1"/>
    <col min="7939" max="7939" width="13" style="48" bestFit="1" customWidth="1"/>
    <col min="7940" max="7940" width="10" style="48" customWidth="1"/>
    <col min="7941" max="7942" width="0" style="48" hidden="1" customWidth="1"/>
    <col min="7943" max="7943" width="12.140625" style="48" bestFit="1" customWidth="1"/>
    <col min="7944" max="7944" width="10.7109375" style="48" bestFit="1" customWidth="1"/>
    <col min="7945" max="7945" width="10.28515625" style="48" bestFit="1" customWidth="1"/>
    <col min="7946" max="7946" width="10.5703125" style="48" bestFit="1" customWidth="1"/>
    <col min="7947" max="7947" width="10" style="48" bestFit="1" customWidth="1"/>
    <col min="7948" max="7948" width="11.7109375" style="48" bestFit="1" customWidth="1"/>
    <col min="7949" max="7949" width="11" style="48" bestFit="1" customWidth="1"/>
    <col min="7950" max="7950" width="10.7109375" style="48" bestFit="1" customWidth="1"/>
    <col min="7951" max="7951" width="11" style="48" bestFit="1" customWidth="1"/>
    <col min="7952" max="7952" width="9.28515625" style="48" bestFit="1" customWidth="1"/>
    <col min="7953" max="7953" width="15.140625" style="48" bestFit="1" customWidth="1"/>
    <col min="7954" max="7954" width="12.140625" style="48" bestFit="1" customWidth="1"/>
    <col min="7955" max="7955" width="13.85546875" style="48" bestFit="1" customWidth="1"/>
    <col min="7956" max="7956" width="9.85546875" style="48" bestFit="1" customWidth="1"/>
    <col min="7957" max="7958" width="11.7109375" style="48" bestFit="1" customWidth="1"/>
    <col min="7959" max="7959" width="12.7109375" style="48" bestFit="1" customWidth="1"/>
    <col min="7960" max="7960" width="10.140625" style="48" bestFit="1" customWidth="1"/>
    <col min="7961" max="7961" width="11.28515625" style="48" bestFit="1" customWidth="1"/>
    <col min="7962" max="7962" width="11" style="48" bestFit="1" customWidth="1"/>
    <col min="7963" max="7964" width="0" style="48" hidden="1" customWidth="1"/>
    <col min="7965" max="7965" width="14.140625" style="48" bestFit="1" customWidth="1"/>
    <col min="7966" max="7966" width="0" style="48" hidden="1" customWidth="1"/>
    <col min="7967" max="7967" width="12.42578125" style="48" bestFit="1" customWidth="1"/>
    <col min="7968" max="7968" width="10.42578125" style="48" customWidth="1"/>
    <col min="7969" max="7969" width="9.85546875" style="48" bestFit="1" customWidth="1"/>
    <col min="7970" max="7970" width="12.7109375" style="48" customWidth="1"/>
    <col min="7971" max="7971" width="1.85546875" style="48" customWidth="1"/>
    <col min="7972" max="8189" width="11.42578125" style="48"/>
    <col min="8190" max="8190" width="1.140625" style="48" customWidth="1"/>
    <col min="8191" max="8191" width="4.5703125" style="48" bestFit="1" customWidth="1"/>
    <col min="8192" max="8192" width="42.5703125" style="48" customWidth="1"/>
    <col min="8193" max="8193" width="13.85546875" style="48" bestFit="1" customWidth="1"/>
    <col min="8194" max="8194" width="15.7109375" style="48" bestFit="1" customWidth="1"/>
    <col min="8195" max="8195" width="13" style="48" bestFit="1" customWidth="1"/>
    <col min="8196" max="8196" width="10" style="48" customWidth="1"/>
    <col min="8197" max="8198" width="0" style="48" hidden="1" customWidth="1"/>
    <col min="8199" max="8199" width="12.140625" style="48" bestFit="1" customWidth="1"/>
    <col min="8200" max="8200" width="10.7109375" style="48" bestFit="1" customWidth="1"/>
    <col min="8201" max="8201" width="10.28515625" style="48" bestFit="1" customWidth="1"/>
    <col min="8202" max="8202" width="10.5703125" style="48" bestFit="1" customWidth="1"/>
    <col min="8203" max="8203" width="10" style="48" bestFit="1" customWidth="1"/>
    <col min="8204" max="8204" width="11.7109375" style="48" bestFit="1" customWidth="1"/>
    <col min="8205" max="8205" width="11" style="48" bestFit="1" customWidth="1"/>
    <col min="8206" max="8206" width="10.7109375" style="48" bestFit="1" customWidth="1"/>
    <col min="8207" max="8207" width="11" style="48" bestFit="1" customWidth="1"/>
    <col min="8208" max="8208" width="9.28515625" style="48" bestFit="1" customWidth="1"/>
    <col min="8209" max="8209" width="15.140625" style="48" bestFit="1" customWidth="1"/>
    <col min="8210" max="8210" width="12.140625" style="48" bestFit="1" customWidth="1"/>
    <col min="8211" max="8211" width="13.85546875" style="48" bestFit="1" customWidth="1"/>
    <col min="8212" max="8212" width="9.85546875" style="48" bestFit="1" customWidth="1"/>
    <col min="8213" max="8214" width="11.7109375" style="48" bestFit="1" customWidth="1"/>
    <col min="8215" max="8215" width="12.7109375" style="48" bestFit="1" customWidth="1"/>
    <col min="8216" max="8216" width="10.140625" style="48" bestFit="1" customWidth="1"/>
    <col min="8217" max="8217" width="11.28515625" style="48" bestFit="1" customWidth="1"/>
    <col min="8218" max="8218" width="11" style="48" bestFit="1" customWidth="1"/>
    <col min="8219" max="8220" width="0" style="48" hidden="1" customWidth="1"/>
    <col min="8221" max="8221" width="14.140625" style="48" bestFit="1" customWidth="1"/>
    <col min="8222" max="8222" width="0" style="48" hidden="1" customWidth="1"/>
    <col min="8223" max="8223" width="12.42578125" style="48" bestFit="1" customWidth="1"/>
    <col min="8224" max="8224" width="10.42578125" style="48" customWidth="1"/>
    <col min="8225" max="8225" width="9.85546875" style="48" bestFit="1" customWidth="1"/>
    <col min="8226" max="8226" width="12.7109375" style="48" customWidth="1"/>
    <col min="8227" max="8227" width="1.85546875" style="48" customWidth="1"/>
    <col min="8228" max="8445" width="11.42578125" style="48"/>
    <col min="8446" max="8446" width="1.140625" style="48" customWidth="1"/>
    <col min="8447" max="8447" width="4.5703125" style="48" bestFit="1" customWidth="1"/>
    <col min="8448" max="8448" width="42.5703125" style="48" customWidth="1"/>
    <col min="8449" max="8449" width="13.85546875" style="48" bestFit="1" customWidth="1"/>
    <col min="8450" max="8450" width="15.7109375" style="48" bestFit="1" customWidth="1"/>
    <col min="8451" max="8451" width="13" style="48" bestFit="1" customWidth="1"/>
    <col min="8452" max="8452" width="10" style="48" customWidth="1"/>
    <col min="8453" max="8454" width="0" style="48" hidden="1" customWidth="1"/>
    <col min="8455" max="8455" width="12.140625" style="48" bestFit="1" customWidth="1"/>
    <col min="8456" max="8456" width="10.7109375" style="48" bestFit="1" customWidth="1"/>
    <col min="8457" max="8457" width="10.28515625" style="48" bestFit="1" customWidth="1"/>
    <col min="8458" max="8458" width="10.5703125" style="48" bestFit="1" customWidth="1"/>
    <col min="8459" max="8459" width="10" style="48" bestFit="1" customWidth="1"/>
    <col min="8460" max="8460" width="11.7109375" style="48" bestFit="1" customWidth="1"/>
    <col min="8461" max="8461" width="11" style="48" bestFit="1" customWidth="1"/>
    <col min="8462" max="8462" width="10.7109375" style="48" bestFit="1" customWidth="1"/>
    <col min="8463" max="8463" width="11" style="48" bestFit="1" customWidth="1"/>
    <col min="8464" max="8464" width="9.28515625" style="48" bestFit="1" customWidth="1"/>
    <col min="8465" max="8465" width="15.140625" style="48" bestFit="1" customWidth="1"/>
    <col min="8466" max="8466" width="12.140625" style="48" bestFit="1" customWidth="1"/>
    <col min="8467" max="8467" width="13.85546875" style="48" bestFit="1" customWidth="1"/>
    <col min="8468" max="8468" width="9.85546875" style="48" bestFit="1" customWidth="1"/>
    <col min="8469" max="8470" width="11.7109375" style="48" bestFit="1" customWidth="1"/>
    <col min="8471" max="8471" width="12.7109375" style="48" bestFit="1" customWidth="1"/>
    <col min="8472" max="8472" width="10.140625" style="48" bestFit="1" customWidth="1"/>
    <col min="8473" max="8473" width="11.28515625" style="48" bestFit="1" customWidth="1"/>
    <col min="8474" max="8474" width="11" style="48" bestFit="1" customWidth="1"/>
    <col min="8475" max="8476" width="0" style="48" hidden="1" customWidth="1"/>
    <col min="8477" max="8477" width="14.140625" style="48" bestFit="1" customWidth="1"/>
    <col min="8478" max="8478" width="0" style="48" hidden="1" customWidth="1"/>
    <col min="8479" max="8479" width="12.42578125" style="48" bestFit="1" customWidth="1"/>
    <col min="8480" max="8480" width="10.42578125" style="48" customWidth="1"/>
    <col min="8481" max="8481" width="9.85546875" style="48" bestFit="1" customWidth="1"/>
    <col min="8482" max="8482" width="12.7109375" style="48" customWidth="1"/>
    <col min="8483" max="8483" width="1.85546875" style="48" customWidth="1"/>
    <col min="8484" max="8701" width="11.42578125" style="48"/>
    <col min="8702" max="8702" width="1.140625" style="48" customWidth="1"/>
    <col min="8703" max="8703" width="4.5703125" style="48" bestFit="1" customWidth="1"/>
    <col min="8704" max="8704" width="42.5703125" style="48" customWidth="1"/>
    <col min="8705" max="8705" width="13.85546875" style="48" bestFit="1" customWidth="1"/>
    <col min="8706" max="8706" width="15.7109375" style="48" bestFit="1" customWidth="1"/>
    <col min="8707" max="8707" width="13" style="48" bestFit="1" customWidth="1"/>
    <col min="8708" max="8708" width="10" style="48" customWidth="1"/>
    <col min="8709" max="8710" width="0" style="48" hidden="1" customWidth="1"/>
    <col min="8711" max="8711" width="12.140625" style="48" bestFit="1" customWidth="1"/>
    <col min="8712" max="8712" width="10.7109375" style="48" bestFit="1" customWidth="1"/>
    <col min="8713" max="8713" width="10.28515625" style="48" bestFit="1" customWidth="1"/>
    <col min="8714" max="8714" width="10.5703125" style="48" bestFit="1" customWidth="1"/>
    <col min="8715" max="8715" width="10" style="48" bestFit="1" customWidth="1"/>
    <col min="8716" max="8716" width="11.7109375" style="48" bestFit="1" customWidth="1"/>
    <col min="8717" max="8717" width="11" style="48" bestFit="1" customWidth="1"/>
    <col min="8718" max="8718" width="10.7109375" style="48" bestFit="1" customWidth="1"/>
    <col min="8719" max="8719" width="11" style="48" bestFit="1" customWidth="1"/>
    <col min="8720" max="8720" width="9.28515625" style="48" bestFit="1" customWidth="1"/>
    <col min="8721" max="8721" width="15.140625" style="48" bestFit="1" customWidth="1"/>
    <col min="8722" max="8722" width="12.140625" style="48" bestFit="1" customWidth="1"/>
    <col min="8723" max="8723" width="13.85546875" style="48" bestFit="1" customWidth="1"/>
    <col min="8724" max="8724" width="9.85546875" style="48" bestFit="1" customWidth="1"/>
    <col min="8725" max="8726" width="11.7109375" style="48" bestFit="1" customWidth="1"/>
    <col min="8727" max="8727" width="12.7109375" style="48" bestFit="1" customWidth="1"/>
    <col min="8728" max="8728" width="10.140625" style="48" bestFit="1" customWidth="1"/>
    <col min="8729" max="8729" width="11.28515625" style="48" bestFit="1" customWidth="1"/>
    <col min="8730" max="8730" width="11" style="48" bestFit="1" customWidth="1"/>
    <col min="8731" max="8732" width="0" style="48" hidden="1" customWidth="1"/>
    <col min="8733" max="8733" width="14.140625" style="48" bestFit="1" customWidth="1"/>
    <col min="8734" max="8734" width="0" style="48" hidden="1" customWidth="1"/>
    <col min="8735" max="8735" width="12.42578125" style="48" bestFit="1" customWidth="1"/>
    <col min="8736" max="8736" width="10.42578125" style="48" customWidth="1"/>
    <col min="8737" max="8737" width="9.85546875" style="48" bestFit="1" customWidth="1"/>
    <col min="8738" max="8738" width="12.7109375" style="48" customWidth="1"/>
    <col min="8739" max="8739" width="1.85546875" style="48" customWidth="1"/>
    <col min="8740" max="8957" width="11.42578125" style="48"/>
    <col min="8958" max="8958" width="1.140625" style="48" customWidth="1"/>
    <col min="8959" max="8959" width="4.5703125" style="48" bestFit="1" customWidth="1"/>
    <col min="8960" max="8960" width="42.5703125" style="48" customWidth="1"/>
    <col min="8961" max="8961" width="13.85546875" style="48" bestFit="1" customWidth="1"/>
    <col min="8962" max="8962" width="15.7109375" style="48" bestFit="1" customWidth="1"/>
    <col min="8963" max="8963" width="13" style="48" bestFit="1" customWidth="1"/>
    <col min="8964" max="8964" width="10" style="48" customWidth="1"/>
    <col min="8965" max="8966" width="0" style="48" hidden="1" customWidth="1"/>
    <col min="8967" max="8967" width="12.140625" style="48" bestFit="1" customWidth="1"/>
    <col min="8968" max="8968" width="10.7109375" style="48" bestFit="1" customWidth="1"/>
    <col min="8969" max="8969" width="10.28515625" style="48" bestFit="1" customWidth="1"/>
    <col min="8970" max="8970" width="10.5703125" style="48" bestFit="1" customWidth="1"/>
    <col min="8971" max="8971" width="10" style="48" bestFit="1" customWidth="1"/>
    <col min="8972" max="8972" width="11.7109375" style="48" bestFit="1" customWidth="1"/>
    <col min="8973" max="8973" width="11" style="48" bestFit="1" customWidth="1"/>
    <col min="8974" max="8974" width="10.7109375" style="48" bestFit="1" customWidth="1"/>
    <col min="8975" max="8975" width="11" style="48" bestFit="1" customWidth="1"/>
    <col min="8976" max="8976" width="9.28515625" style="48" bestFit="1" customWidth="1"/>
    <col min="8977" max="8977" width="15.140625" style="48" bestFit="1" customWidth="1"/>
    <col min="8978" max="8978" width="12.140625" style="48" bestFit="1" customWidth="1"/>
    <col min="8979" max="8979" width="13.85546875" style="48" bestFit="1" customWidth="1"/>
    <col min="8980" max="8980" width="9.85546875" style="48" bestFit="1" customWidth="1"/>
    <col min="8981" max="8982" width="11.7109375" style="48" bestFit="1" customWidth="1"/>
    <col min="8983" max="8983" width="12.7109375" style="48" bestFit="1" customWidth="1"/>
    <col min="8984" max="8984" width="10.140625" style="48" bestFit="1" customWidth="1"/>
    <col min="8985" max="8985" width="11.28515625" style="48" bestFit="1" customWidth="1"/>
    <col min="8986" max="8986" width="11" style="48" bestFit="1" customWidth="1"/>
    <col min="8987" max="8988" width="0" style="48" hidden="1" customWidth="1"/>
    <col min="8989" max="8989" width="14.140625" style="48" bestFit="1" customWidth="1"/>
    <col min="8990" max="8990" width="0" style="48" hidden="1" customWidth="1"/>
    <col min="8991" max="8991" width="12.42578125" style="48" bestFit="1" customWidth="1"/>
    <col min="8992" max="8992" width="10.42578125" style="48" customWidth="1"/>
    <col min="8993" max="8993" width="9.85546875" style="48" bestFit="1" customWidth="1"/>
    <col min="8994" max="8994" width="12.7109375" style="48" customWidth="1"/>
    <col min="8995" max="8995" width="1.85546875" style="48" customWidth="1"/>
    <col min="8996" max="9213" width="11.42578125" style="48"/>
    <col min="9214" max="9214" width="1.140625" style="48" customWidth="1"/>
    <col min="9215" max="9215" width="4.5703125" style="48" bestFit="1" customWidth="1"/>
    <col min="9216" max="9216" width="42.5703125" style="48" customWidth="1"/>
    <col min="9217" max="9217" width="13.85546875" style="48" bestFit="1" customWidth="1"/>
    <col min="9218" max="9218" width="15.7109375" style="48" bestFit="1" customWidth="1"/>
    <col min="9219" max="9219" width="13" style="48" bestFit="1" customWidth="1"/>
    <col min="9220" max="9220" width="10" style="48" customWidth="1"/>
    <col min="9221" max="9222" width="0" style="48" hidden="1" customWidth="1"/>
    <col min="9223" max="9223" width="12.140625" style="48" bestFit="1" customWidth="1"/>
    <col min="9224" max="9224" width="10.7109375" style="48" bestFit="1" customWidth="1"/>
    <col min="9225" max="9225" width="10.28515625" style="48" bestFit="1" customWidth="1"/>
    <col min="9226" max="9226" width="10.5703125" style="48" bestFit="1" customWidth="1"/>
    <col min="9227" max="9227" width="10" style="48" bestFit="1" customWidth="1"/>
    <col min="9228" max="9228" width="11.7109375" style="48" bestFit="1" customWidth="1"/>
    <col min="9229" max="9229" width="11" style="48" bestFit="1" customWidth="1"/>
    <col min="9230" max="9230" width="10.7109375" style="48" bestFit="1" customWidth="1"/>
    <col min="9231" max="9231" width="11" style="48" bestFit="1" customWidth="1"/>
    <col min="9232" max="9232" width="9.28515625" style="48" bestFit="1" customWidth="1"/>
    <col min="9233" max="9233" width="15.140625" style="48" bestFit="1" customWidth="1"/>
    <col min="9234" max="9234" width="12.140625" style="48" bestFit="1" customWidth="1"/>
    <col min="9235" max="9235" width="13.85546875" style="48" bestFit="1" customWidth="1"/>
    <col min="9236" max="9236" width="9.85546875" style="48" bestFit="1" customWidth="1"/>
    <col min="9237" max="9238" width="11.7109375" style="48" bestFit="1" customWidth="1"/>
    <col min="9239" max="9239" width="12.7109375" style="48" bestFit="1" customWidth="1"/>
    <col min="9240" max="9240" width="10.140625" style="48" bestFit="1" customWidth="1"/>
    <col min="9241" max="9241" width="11.28515625" style="48" bestFit="1" customWidth="1"/>
    <col min="9242" max="9242" width="11" style="48" bestFit="1" customWidth="1"/>
    <col min="9243" max="9244" width="0" style="48" hidden="1" customWidth="1"/>
    <col min="9245" max="9245" width="14.140625" style="48" bestFit="1" customWidth="1"/>
    <col min="9246" max="9246" width="0" style="48" hidden="1" customWidth="1"/>
    <col min="9247" max="9247" width="12.42578125" style="48" bestFit="1" customWidth="1"/>
    <col min="9248" max="9248" width="10.42578125" style="48" customWidth="1"/>
    <col min="9249" max="9249" width="9.85546875" style="48" bestFit="1" customWidth="1"/>
    <col min="9250" max="9250" width="12.7109375" style="48" customWidth="1"/>
    <col min="9251" max="9251" width="1.85546875" style="48" customWidth="1"/>
    <col min="9252" max="9469" width="11.42578125" style="48"/>
    <col min="9470" max="9470" width="1.140625" style="48" customWidth="1"/>
    <col min="9471" max="9471" width="4.5703125" style="48" bestFit="1" customWidth="1"/>
    <col min="9472" max="9472" width="42.5703125" style="48" customWidth="1"/>
    <col min="9473" max="9473" width="13.85546875" style="48" bestFit="1" customWidth="1"/>
    <col min="9474" max="9474" width="15.7109375" style="48" bestFit="1" customWidth="1"/>
    <col min="9475" max="9475" width="13" style="48" bestFit="1" customWidth="1"/>
    <col min="9476" max="9476" width="10" style="48" customWidth="1"/>
    <col min="9477" max="9478" width="0" style="48" hidden="1" customWidth="1"/>
    <col min="9479" max="9479" width="12.140625" style="48" bestFit="1" customWidth="1"/>
    <col min="9480" max="9480" width="10.7109375" style="48" bestFit="1" customWidth="1"/>
    <col min="9481" max="9481" width="10.28515625" style="48" bestFit="1" customWidth="1"/>
    <col min="9482" max="9482" width="10.5703125" style="48" bestFit="1" customWidth="1"/>
    <col min="9483" max="9483" width="10" style="48" bestFit="1" customWidth="1"/>
    <col min="9484" max="9484" width="11.7109375" style="48" bestFit="1" customWidth="1"/>
    <col min="9485" max="9485" width="11" style="48" bestFit="1" customWidth="1"/>
    <col min="9486" max="9486" width="10.7109375" style="48" bestFit="1" customWidth="1"/>
    <col min="9487" max="9487" width="11" style="48" bestFit="1" customWidth="1"/>
    <col min="9488" max="9488" width="9.28515625" style="48" bestFit="1" customWidth="1"/>
    <col min="9489" max="9489" width="15.140625" style="48" bestFit="1" customWidth="1"/>
    <col min="9490" max="9490" width="12.140625" style="48" bestFit="1" customWidth="1"/>
    <col min="9491" max="9491" width="13.85546875" style="48" bestFit="1" customWidth="1"/>
    <col min="9492" max="9492" width="9.85546875" style="48" bestFit="1" customWidth="1"/>
    <col min="9493" max="9494" width="11.7109375" style="48" bestFit="1" customWidth="1"/>
    <col min="9495" max="9495" width="12.7109375" style="48" bestFit="1" customWidth="1"/>
    <col min="9496" max="9496" width="10.140625" style="48" bestFit="1" customWidth="1"/>
    <col min="9497" max="9497" width="11.28515625" style="48" bestFit="1" customWidth="1"/>
    <col min="9498" max="9498" width="11" style="48" bestFit="1" customWidth="1"/>
    <col min="9499" max="9500" width="0" style="48" hidden="1" customWidth="1"/>
    <col min="9501" max="9501" width="14.140625" style="48" bestFit="1" customWidth="1"/>
    <col min="9502" max="9502" width="0" style="48" hidden="1" customWidth="1"/>
    <col min="9503" max="9503" width="12.42578125" style="48" bestFit="1" customWidth="1"/>
    <col min="9504" max="9504" width="10.42578125" style="48" customWidth="1"/>
    <col min="9505" max="9505" width="9.85546875" style="48" bestFit="1" customWidth="1"/>
    <col min="9506" max="9506" width="12.7109375" style="48" customWidth="1"/>
    <col min="9507" max="9507" width="1.85546875" style="48" customWidth="1"/>
    <col min="9508" max="9725" width="11.42578125" style="48"/>
    <col min="9726" max="9726" width="1.140625" style="48" customWidth="1"/>
    <col min="9727" max="9727" width="4.5703125" style="48" bestFit="1" customWidth="1"/>
    <col min="9728" max="9728" width="42.5703125" style="48" customWidth="1"/>
    <col min="9729" max="9729" width="13.85546875" style="48" bestFit="1" customWidth="1"/>
    <col min="9730" max="9730" width="15.7109375" style="48" bestFit="1" customWidth="1"/>
    <col min="9731" max="9731" width="13" style="48" bestFit="1" customWidth="1"/>
    <col min="9732" max="9732" width="10" style="48" customWidth="1"/>
    <col min="9733" max="9734" width="0" style="48" hidden="1" customWidth="1"/>
    <col min="9735" max="9735" width="12.140625" style="48" bestFit="1" customWidth="1"/>
    <col min="9736" max="9736" width="10.7109375" style="48" bestFit="1" customWidth="1"/>
    <col min="9737" max="9737" width="10.28515625" style="48" bestFit="1" customWidth="1"/>
    <col min="9738" max="9738" width="10.5703125" style="48" bestFit="1" customWidth="1"/>
    <col min="9739" max="9739" width="10" style="48" bestFit="1" customWidth="1"/>
    <col min="9740" max="9740" width="11.7109375" style="48" bestFit="1" customWidth="1"/>
    <col min="9741" max="9741" width="11" style="48" bestFit="1" customWidth="1"/>
    <col min="9742" max="9742" width="10.7109375" style="48" bestFit="1" customWidth="1"/>
    <col min="9743" max="9743" width="11" style="48" bestFit="1" customWidth="1"/>
    <col min="9744" max="9744" width="9.28515625" style="48" bestFit="1" customWidth="1"/>
    <col min="9745" max="9745" width="15.140625" style="48" bestFit="1" customWidth="1"/>
    <col min="9746" max="9746" width="12.140625" style="48" bestFit="1" customWidth="1"/>
    <col min="9747" max="9747" width="13.85546875" style="48" bestFit="1" customWidth="1"/>
    <col min="9748" max="9748" width="9.85546875" style="48" bestFit="1" customWidth="1"/>
    <col min="9749" max="9750" width="11.7109375" style="48" bestFit="1" customWidth="1"/>
    <col min="9751" max="9751" width="12.7109375" style="48" bestFit="1" customWidth="1"/>
    <col min="9752" max="9752" width="10.140625" style="48" bestFit="1" customWidth="1"/>
    <col min="9753" max="9753" width="11.28515625" style="48" bestFit="1" customWidth="1"/>
    <col min="9754" max="9754" width="11" style="48" bestFit="1" customWidth="1"/>
    <col min="9755" max="9756" width="0" style="48" hidden="1" customWidth="1"/>
    <col min="9757" max="9757" width="14.140625" style="48" bestFit="1" customWidth="1"/>
    <col min="9758" max="9758" width="0" style="48" hidden="1" customWidth="1"/>
    <col min="9759" max="9759" width="12.42578125" style="48" bestFit="1" customWidth="1"/>
    <col min="9760" max="9760" width="10.42578125" style="48" customWidth="1"/>
    <col min="9761" max="9761" width="9.85546875" style="48" bestFit="1" customWidth="1"/>
    <col min="9762" max="9762" width="12.7109375" style="48" customWidth="1"/>
    <col min="9763" max="9763" width="1.85546875" style="48" customWidth="1"/>
    <col min="9764" max="9981" width="11.42578125" style="48"/>
    <col min="9982" max="9982" width="1.140625" style="48" customWidth="1"/>
    <col min="9983" max="9983" width="4.5703125" style="48" bestFit="1" customWidth="1"/>
    <col min="9984" max="9984" width="42.5703125" style="48" customWidth="1"/>
    <col min="9985" max="9985" width="13.85546875" style="48" bestFit="1" customWidth="1"/>
    <col min="9986" max="9986" width="15.7109375" style="48" bestFit="1" customWidth="1"/>
    <col min="9987" max="9987" width="13" style="48" bestFit="1" customWidth="1"/>
    <col min="9988" max="9988" width="10" style="48" customWidth="1"/>
    <col min="9989" max="9990" width="0" style="48" hidden="1" customWidth="1"/>
    <col min="9991" max="9991" width="12.140625" style="48" bestFit="1" customWidth="1"/>
    <col min="9992" max="9992" width="10.7109375" style="48" bestFit="1" customWidth="1"/>
    <col min="9993" max="9993" width="10.28515625" style="48" bestFit="1" customWidth="1"/>
    <col min="9994" max="9994" width="10.5703125" style="48" bestFit="1" customWidth="1"/>
    <col min="9995" max="9995" width="10" style="48" bestFit="1" customWidth="1"/>
    <col min="9996" max="9996" width="11.7109375" style="48" bestFit="1" customWidth="1"/>
    <col min="9997" max="9997" width="11" style="48" bestFit="1" customWidth="1"/>
    <col min="9998" max="9998" width="10.7109375" style="48" bestFit="1" customWidth="1"/>
    <col min="9999" max="9999" width="11" style="48" bestFit="1" customWidth="1"/>
    <col min="10000" max="10000" width="9.28515625" style="48" bestFit="1" customWidth="1"/>
    <col min="10001" max="10001" width="15.140625" style="48" bestFit="1" customWidth="1"/>
    <col min="10002" max="10002" width="12.140625" style="48" bestFit="1" customWidth="1"/>
    <col min="10003" max="10003" width="13.85546875" style="48" bestFit="1" customWidth="1"/>
    <col min="10004" max="10004" width="9.85546875" style="48" bestFit="1" customWidth="1"/>
    <col min="10005" max="10006" width="11.7109375" style="48" bestFit="1" customWidth="1"/>
    <col min="10007" max="10007" width="12.7109375" style="48" bestFit="1" customWidth="1"/>
    <col min="10008" max="10008" width="10.140625" style="48" bestFit="1" customWidth="1"/>
    <col min="10009" max="10009" width="11.28515625" style="48" bestFit="1" customWidth="1"/>
    <col min="10010" max="10010" width="11" style="48" bestFit="1" customWidth="1"/>
    <col min="10011" max="10012" width="0" style="48" hidden="1" customWidth="1"/>
    <col min="10013" max="10013" width="14.140625" style="48" bestFit="1" customWidth="1"/>
    <col min="10014" max="10014" width="0" style="48" hidden="1" customWidth="1"/>
    <col min="10015" max="10015" width="12.42578125" style="48" bestFit="1" customWidth="1"/>
    <col min="10016" max="10016" width="10.42578125" style="48" customWidth="1"/>
    <col min="10017" max="10017" width="9.85546875" style="48" bestFit="1" customWidth="1"/>
    <col min="10018" max="10018" width="12.7109375" style="48" customWidth="1"/>
    <col min="10019" max="10019" width="1.85546875" style="48" customWidth="1"/>
    <col min="10020" max="10237" width="11.42578125" style="48"/>
    <col min="10238" max="10238" width="1.140625" style="48" customWidth="1"/>
    <col min="10239" max="10239" width="4.5703125" style="48" bestFit="1" customWidth="1"/>
    <col min="10240" max="10240" width="42.5703125" style="48" customWidth="1"/>
    <col min="10241" max="10241" width="13.85546875" style="48" bestFit="1" customWidth="1"/>
    <col min="10242" max="10242" width="15.7109375" style="48" bestFit="1" customWidth="1"/>
    <col min="10243" max="10243" width="13" style="48" bestFit="1" customWidth="1"/>
    <col min="10244" max="10244" width="10" style="48" customWidth="1"/>
    <col min="10245" max="10246" width="0" style="48" hidden="1" customWidth="1"/>
    <col min="10247" max="10247" width="12.140625" style="48" bestFit="1" customWidth="1"/>
    <col min="10248" max="10248" width="10.7109375" style="48" bestFit="1" customWidth="1"/>
    <col min="10249" max="10249" width="10.28515625" style="48" bestFit="1" customWidth="1"/>
    <col min="10250" max="10250" width="10.5703125" style="48" bestFit="1" customWidth="1"/>
    <col min="10251" max="10251" width="10" style="48" bestFit="1" customWidth="1"/>
    <col min="10252" max="10252" width="11.7109375" style="48" bestFit="1" customWidth="1"/>
    <col min="10253" max="10253" width="11" style="48" bestFit="1" customWidth="1"/>
    <col min="10254" max="10254" width="10.7109375" style="48" bestFit="1" customWidth="1"/>
    <col min="10255" max="10255" width="11" style="48" bestFit="1" customWidth="1"/>
    <col min="10256" max="10256" width="9.28515625" style="48" bestFit="1" customWidth="1"/>
    <col min="10257" max="10257" width="15.140625" style="48" bestFit="1" customWidth="1"/>
    <col min="10258" max="10258" width="12.140625" style="48" bestFit="1" customWidth="1"/>
    <col min="10259" max="10259" width="13.85546875" style="48" bestFit="1" customWidth="1"/>
    <col min="10260" max="10260" width="9.85546875" style="48" bestFit="1" customWidth="1"/>
    <col min="10261" max="10262" width="11.7109375" style="48" bestFit="1" customWidth="1"/>
    <col min="10263" max="10263" width="12.7109375" style="48" bestFit="1" customWidth="1"/>
    <col min="10264" max="10264" width="10.140625" style="48" bestFit="1" customWidth="1"/>
    <col min="10265" max="10265" width="11.28515625" style="48" bestFit="1" customWidth="1"/>
    <col min="10266" max="10266" width="11" style="48" bestFit="1" customWidth="1"/>
    <col min="10267" max="10268" width="0" style="48" hidden="1" customWidth="1"/>
    <col min="10269" max="10269" width="14.140625" style="48" bestFit="1" customWidth="1"/>
    <col min="10270" max="10270" width="0" style="48" hidden="1" customWidth="1"/>
    <col min="10271" max="10271" width="12.42578125" style="48" bestFit="1" customWidth="1"/>
    <col min="10272" max="10272" width="10.42578125" style="48" customWidth="1"/>
    <col min="10273" max="10273" width="9.85546875" style="48" bestFit="1" customWidth="1"/>
    <col min="10274" max="10274" width="12.7109375" style="48" customWidth="1"/>
    <col min="10275" max="10275" width="1.85546875" style="48" customWidth="1"/>
    <col min="10276" max="10493" width="11.42578125" style="48"/>
    <col min="10494" max="10494" width="1.140625" style="48" customWidth="1"/>
    <col min="10495" max="10495" width="4.5703125" style="48" bestFit="1" customWidth="1"/>
    <col min="10496" max="10496" width="42.5703125" style="48" customWidth="1"/>
    <col min="10497" max="10497" width="13.85546875" style="48" bestFit="1" customWidth="1"/>
    <col min="10498" max="10498" width="15.7109375" style="48" bestFit="1" customWidth="1"/>
    <col min="10499" max="10499" width="13" style="48" bestFit="1" customWidth="1"/>
    <col min="10500" max="10500" width="10" style="48" customWidth="1"/>
    <col min="10501" max="10502" width="0" style="48" hidden="1" customWidth="1"/>
    <col min="10503" max="10503" width="12.140625" style="48" bestFit="1" customWidth="1"/>
    <col min="10504" max="10504" width="10.7109375" style="48" bestFit="1" customWidth="1"/>
    <col min="10505" max="10505" width="10.28515625" style="48" bestFit="1" customWidth="1"/>
    <col min="10506" max="10506" width="10.5703125" style="48" bestFit="1" customWidth="1"/>
    <col min="10507" max="10507" width="10" style="48" bestFit="1" customWidth="1"/>
    <col min="10508" max="10508" width="11.7109375" style="48" bestFit="1" customWidth="1"/>
    <col min="10509" max="10509" width="11" style="48" bestFit="1" customWidth="1"/>
    <col min="10510" max="10510" width="10.7109375" style="48" bestFit="1" customWidth="1"/>
    <col min="10511" max="10511" width="11" style="48" bestFit="1" customWidth="1"/>
    <col min="10512" max="10512" width="9.28515625" style="48" bestFit="1" customWidth="1"/>
    <col min="10513" max="10513" width="15.140625" style="48" bestFit="1" customWidth="1"/>
    <col min="10514" max="10514" width="12.140625" style="48" bestFit="1" customWidth="1"/>
    <col min="10515" max="10515" width="13.85546875" style="48" bestFit="1" customWidth="1"/>
    <col min="10516" max="10516" width="9.85546875" style="48" bestFit="1" customWidth="1"/>
    <col min="10517" max="10518" width="11.7109375" style="48" bestFit="1" customWidth="1"/>
    <col min="10519" max="10519" width="12.7109375" style="48" bestFit="1" customWidth="1"/>
    <col min="10520" max="10520" width="10.140625" style="48" bestFit="1" customWidth="1"/>
    <col min="10521" max="10521" width="11.28515625" style="48" bestFit="1" customWidth="1"/>
    <col min="10522" max="10522" width="11" style="48" bestFit="1" customWidth="1"/>
    <col min="10523" max="10524" width="0" style="48" hidden="1" customWidth="1"/>
    <col min="10525" max="10525" width="14.140625" style="48" bestFit="1" customWidth="1"/>
    <col min="10526" max="10526" width="0" style="48" hidden="1" customWidth="1"/>
    <col min="10527" max="10527" width="12.42578125" style="48" bestFit="1" customWidth="1"/>
    <col min="10528" max="10528" width="10.42578125" style="48" customWidth="1"/>
    <col min="10529" max="10529" width="9.85546875" style="48" bestFit="1" customWidth="1"/>
    <col min="10530" max="10530" width="12.7109375" style="48" customWidth="1"/>
    <col min="10531" max="10531" width="1.85546875" style="48" customWidth="1"/>
    <col min="10532" max="10749" width="11.42578125" style="48"/>
    <col min="10750" max="10750" width="1.140625" style="48" customWidth="1"/>
    <col min="10751" max="10751" width="4.5703125" style="48" bestFit="1" customWidth="1"/>
    <col min="10752" max="10752" width="42.5703125" style="48" customWidth="1"/>
    <col min="10753" max="10753" width="13.85546875" style="48" bestFit="1" customWidth="1"/>
    <col min="10754" max="10754" width="15.7109375" style="48" bestFit="1" customWidth="1"/>
    <col min="10755" max="10755" width="13" style="48" bestFit="1" customWidth="1"/>
    <col min="10756" max="10756" width="10" style="48" customWidth="1"/>
    <col min="10757" max="10758" width="0" style="48" hidden="1" customWidth="1"/>
    <col min="10759" max="10759" width="12.140625" style="48" bestFit="1" customWidth="1"/>
    <col min="10760" max="10760" width="10.7109375" style="48" bestFit="1" customWidth="1"/>
    <col min="10761" max="10761" width="10.28515625" style="48" bestFit="1" customWidth="1"/>
    <col min="10762" max="10762" width="10.5703125" style="48" bestFit="1" customWidth="1"/>
    <col min="10763" max="10763" width="10" style="48" bestFit="1" customWidth="1"/>
    <col min="10764" max="10764" width="11.7109375" style="48" bestFit="1" customWidth="1"/>
    <col min="10765" max="10765" width="11" style="48" bestFit="1" customWidth="1"/>
    <col min="10766" max="10766" width="10.7109375" style="48" bestFit="1" customWidth="1"/>
    <col min="10767" max="10767" width="11" style="48" bestFit="1" customWidth="1"/>
    <col min="10768" max="10768" width="9.28515625" style="48" bestFit="1" customWidth="1"/>
    <col min="10769" max="10769" width="15.140625" style="48" bestFit="1" customWidth="1"/>
    <col min="10770" max="10770" width="12.140625" style="48" bestFit="1" customWidth="1"/>
    <col min="10771" max="10771" width="13.85546875" style="48" bestFit="1" customWidth="1"/>
    <col min="10772" max="10772" width="9.85546875" style="48" bestFit="1" customWidth="1"/>
    <col min="10773" max="10774" width="11.7109375" style="48" bestFit="1" customWidth="1"/>
    <col min="10775" max="10775" width="12.7109375" style="48" bestFit="1" customWidth="1"/>
    <col min="10776" max="10776" width="10.140625" style="48" bestFit="1" customWidth="1"/>
    <col min="10777" max="10777" width="11.28515625" style="48" bestFit="1" customWidth="1"/>
    <col min="10778" max="10778" width="11" style="48" bestFit="1" customWidth="1"/>
    <col min="10779" max="10780" width="0" style="48" hidden="1" customWidth="1"/>
    <col min="10781" max="10781" width="14.140625" style="48" bestFit="1" customWidth="1"/>
    <col min="10782" max="10782" width="0" style="48" hidden="1" customWidth="1"/>
    <col min="10783" max="10783" width="12.42578125" style="48" bestFit="1" customWidth="1"/>
    <col min="10784" max="10784" width="10.42578125" style="48" customWidth="1"/>
    <col min="10785" max="10785" width="9.85546875" style="48" bestFit="1" customWidth="1"/>
    <col min="10786" max="10786" width="12.7109375" style="48" customWidth="1"/>
    <col min="10787" max="10787" width="1.85546875" style="48" customWidth="1"/>
    <col min="10788" max="11005" width="11.42578125" style="48"/>
    <col min="11006" max="11006" width="1.140625" style="48" customWidth="1"/>
    <col min="11007" max="11007" width="4.5703125" style="48" bestFit="1" customWidth="1"/>
    <col min="11008" max="11008" width="42.5703125" style="48" customWidth="1"/>
    <col min="11009" max="11009" width="13.85546875" style="48" bestFit="1" customWidth="1"/>
    <col min="11010" max="11010" width="15.7109375" style="48" bestFit="1" customWidth="1"/>
    <col min="11011" max="11011" width="13" style="48" bestFit="1" customWidth="1"/>
    <col min="11012" max="11012" width="10" style="48" customWidth="1"/>
    <col min="11013" max="11014" width="0" style="48" hidden="1" customWidth="1"/>
    <col min="11015" max="11015" width="12.140625" style="48" bestFit="1" customWidth="1"/>
    <col min="11016" max="11016" width="10.7109375" style="48" bestFit="1" customWidth="1"/>
    <col min="11017" max="11017" width="10.28515625" style="48" bestFit="1" customWidth="1"/>
    <col min="11018" max="11018" width="10.5703125" style="48" bestFit="1" customWidth="1"/>
    <col min="11019" max="11019" width="10" style="48" bestFit="1" customWidth="1"/>
    <col min="11020" max="11020" width="11.7109375" style="48" bestFit="1" customWidth="1"/>
    <col min="11021" max="11021" width="11" style="48" bestFit="1" customWidth="1"/>
    <col min="11022" max="11022" width="10.7109375" style="48" bestFit="1" customWidth="1"/>
    <col min="11023" max="11023" width="11" style="48" bestFit="1" customWidth="1"/>
    <col min="11024" max="11024" width="9.28515625" style="48" bestFit="1" customWidth="1"/>
    <col min="11025" max="11025" width="15.140625" style="48" bestFit="1" customWidth="1"/>
    <col min="11026" max="11026" width="12.140625" style="48" bestFit="1" customWidth="1"/>
    <col min="11027" max="11027" width="13.85546875" style="48" bestFit="1" customWidth="1"/>
    <col min="11028" max="11028" width="9.85546875" style="48" bestFit="1" customWidth="1"/>
    <col min="11029" max="11030" width="11.7109375" style="48" bestFit="1" customWidth="1"/>
    <col min="11031" max="11031" width="12.7109375" style="48" bestFit="1" customWidth="1"/>
    <col min="11032" max="11032" width="10.140625" style="48" bestFit="1" customWidth="1"/>
    <col min="11033" max="11033" width="11.28515625" style="48" bestFit="1" customWidth="1"/>
    <col min="11034" max="11034" width="11" style="48" bestFit="1" customWidth="1"/>
    <col min="11035" max="11036" width="0" style="48" hidden="1" customWidth="1"/>
    <col min="11037" max="11037" width="14.140625" style="48" bestFit="1" customWidth="1"/>
    <col min="11038" max="11038" width="0" style="48" hidden="1" customWidth="1"/>
    <col min="11039" max="11039" width="12.42578125" style="48" bestFit="1" customWidth="1"/>
    <col min="11040" max="11040" width="10.42578125" style="48" customWidth="1"/>
    <col min="11041" max="11041" width="9.85546875" style="48" bestFit="1" customWidth="1"/>
    <col min="11042" max="11042" width="12.7109375" style="48" customWidth="1"/>
    <col min="11043" max="11043" width="1.85546875" style="48" customWidth="1"/>
    <col min="11044" max="11261" width="11.42578125" style="48"/>
    <col min="11262" max="11262" width="1.140625" style="48" customWidth="1"/>
    <col min="11263" max="11263" width="4.5703125" style="48" bestFit="1" customWidth="1"/>
    <col min="11264" max="11264" width="42.5703125" style="48" customWidth="1"/>
    <col min="11265" max="11265" width="13.85546875" style="48" bestFit="1" customWidth="1"/>
    <col min="11266" max="11266" width="15.7109375" style="48" bestFit="1" customWidth="1"/>
    <col min="11267" max="11267" width="13" style="48" bestFit="1" customWidth="1"/>
    <col min="11268" max="11268" width="10" style="48" customWidth="1"/>
    <col min="11269" max="11270" width="0" style="48" hidden="1" customWidth="1"/>
    <col min="11271" max="11271" width="12.140625" style="48" bestFit="1" customWidth="1"/>
    <col min="11272" max="11272" width="10.7109375" style="48" bestFit="1" customWidth="1"/>
    <col min="11273" max="11273" width="10.28515625" style="48" bestFit="1" customWidth="1"/>
    <col min="11274" max="11274" width="10.5703125" style="48" bestFit="1" customWidth="1"/>
    <col min="11275" max="11275" width="10" style="48" bestFit="1" customWidth="1"/>
    <col min="11276" max="11276" width="11.7109375" style="48" bestFit="1" customWidth="1"/>
    <col min="11277" max="11277" width="11" style="48" bestFit="1" customWidth="1"/>
    <col min="11278" max="11278" width="10.7109375" style="48" bestFit="1" customWidth="1"/>
    <col min="11279" max="11279" width="11" style="48" bestFit="1" customWidth="1"/>
    <col min="11280" max="11280" width="9.28515625" style="48" bestFit="1" customWidth="1"/>
    <col min="11281" max="11281" width="15.140625" style="48" bestFit="1" customWidth="1"/>
    <col min="11282" max="11282" width="12.140625" style="48" bestFit="1" customWidth="1"/>
    <col min="11283" max="11283" width="13.85546875" style="48" bestFit="1" customWidth="1"/>
    <col min="11284" max="11284" width="9.85546875" style="48" bestFit="1" customWidth="1"/>
    <col min="11285" max="11286" width="11.7109375" style="48" bestFit="1" customWidth="1"/>
    <col min="11287" max="11287" width="12.7109375" style="48" bestFit="1" customWidth="1"/>
    <col min="11288" max="11288" width="10.140625" style="48" bestFit="1" customWidth="1"/>
    <col min="11289" max="11289" width="11.28515625" style="48" bestFit="1" customWidth="1"/>
    <col min="11290" max="11290" width="11" style="48" bestFit="1" customWidth="1"/>
    <col min="11291" max="11292" width="0" style="48" hidden="1" customWidth="1"/>
    <col min="11293" max="11293" width="14.140625" style="48" bestFit="1" customWidth="1"/>
    <col min="11294" max="11294" width="0" style="48" hidden="1" customWidth="1"/>
    <col min="11295" max="11295" width="12.42578125" style="48" bestFit="1" customWidth="1"/>
    <col min="11296" max="11296" width="10.42578125" style="48" customWidth="1"/>
    <col min="11297" max="11297" width="9.85546875" style="48" bestFit="1" customWidth="1"/>
    <col min="11298" max="11298" width="12.7109375" style="48" customWidth="1"/>
    <col min="11299" max="11299" width="1.85546875" style="48" customWidth="1"/>
    <col min="11300" max="11517" width="11.42578125" style="48"/>
    <col min="11518" max="11518" width="1.140625" style="48" customWidth="1"/>
    <col min="11519" max="11519" width="4.5703125" style="48" bestFit="1" customWidth="1"/>
    <col min="11520" max="11520" width="42.5703125" style="48" customWidth="1"/>
    <col min="11521" max="11521" width="13.85546875" style="48" bestFit="1" customWidth="1"/>
    <col min="11522" max="11522" width="15.7109375" style="48" bestFit="1" customWidth="1"/>
    <col min="11523" max="11523" width="13" style="48" bestFit="1" customWidth="1"/>
    <col min="11524" max="11524" width="10" style="48" customWidth="1"/>
    <col min="11525" max="11526" width="0" style="48" hidden="1" customWidth="1"/>
    <col min="11527" max="11527" width="12.140625" style="48" bestFit="1" customWidth="1"/>
    <col min="11528" max="11528" width="10.7109375" style="48" bestFit="1" customWidth="1"/>
    <col min="11529" max="11529" width="10.28515625" style="48" bestFit="1" customWidth="1"/>
    <col min="11530" max="11530" width="10.5703125" style="48" bestFit="1" customWidth="1"/>
    <col min="11531" max="11531" width="10" style="48" bestFit="1" customWidth="1"/>
    <col min="11532" max="11532" width="11.7109375" style="48" bestFit="1" customWidth="1"/>
    <col min="11533" max="11533" width="11" style="48" bestFit="1" customWidth="1"/>
    <col min="11534" max="11534" width="10.7109375" style="48" bestFit="1" customWidth="1"/>
    <col min="11535" max="11535" width="11" style="48" bestFit="1" customWidth="1"/>
    <col min="11536" max="11536" width="9.28515625" style="48" bestFit="1" customWidth="1"/>
    <col min="11537" max="11537" width="15.140625" style="48" bestFit="1" customWidth="1"/>
    <col min="11538" max="11538" width="12.140625" style="48" bestFit="1" customWidth="1"/>
    <col min="11539" max="11539" width="13.85546875" style="48" bestFit="1" customWidth="1"/>
    <col min="11540" max="11540" width="9.85546875" style="48" bestFit="1" customWidth="1"/>
    <col min="11541" max="11542" width="11.7109375" style="48" bestFit="1" customWidth="1"/>
    <col min="11543" max="11543" width="12.7109375" style="48" bestFit="1" customWidth="1"/>
    <col min="11544" max="11544" width="10.140625" style="48" bestFit="1" customWidth="1"/>
    <col min="11545" max="11545" width="11.28515625" style="48" bestFit="1" customWidth="1"/>
    <col min="11546" max="11546" width="11" style="48" bestFit="1" customWidth="1"/>
    <col min="11547" max="11548" width="0" style="48" hidden="1" customWidth="1"/>
    <col min="11549" max="11549" width="14.140625" style="48" bestFit="1" customWidth="1"/>
    <col min="11550" max="11550" width="0" style="48" hidden="1" customWidth="1"/>
    <col min="11551" max="11551" width="12.42578125" style="48" bestFit="1" customWidth="1"/>
    <col min="11552" max="11552" width="10.42578125" style="48" customWidth="1"/>
    <col min="11553" max="11553" width="9.85546875" style="48" bestFit="1" customWidth="1"/>
    <col min="11554" max="11554" width="12.7109375" style="48" customWidth="1"/>
    <col min="11555" max="11555" width="1.85546875" style="48" customWidth="1"/>
    <col min="11556" max="11773" width="11.42578125" style="48"/>
    <col min="11774" max="11774" width="1.140625" style="48" customWidth="1"/>
    <col min="11775" max="11775" width="4.5703125" style="48" bestFit="1" customWidth="1"/>
    <col min="11776" max="11776" width="42.5703125" style="48" customWidth="1"/>
    <col min="11777" max="11777" width="13.85546875" style="48" bestFit="1" customWidth="1"/>
    <col min="11778" max="11778" width="15.7109375" style="48" bestFit="1" customWidth="1"/>
    <col min="11779" max="11779" width="13" style="48" bestFit="1" customWidth="1"/>
    <col min="11780" max="11780" width="10" style="48" customWidth="1"/>
    <col min="11781" max="11782" width="0" style="48" hidden="1" customWidth="1"/>
    <col min="11783" max="11783" width="12.140625" style="48" bestFit="1" customWidth="1"/>
    <col min="11784" max="11784" width="10.7109375" style="48" bestFit="1" customWidth="1"/>
    <col min="11785" max="11785" width="10.28515625" style="48" bestFit="1" customWidth="1"/>
    <col min="11786" max="11786" width="10.5703125" style="48" bestFit="1" customWidth="1"/>
    <col min="11787" max="11787" width="10" style="48" bestFit="1" customWidth="1"/>
    <col min="11788" max="11788" width="11.7109375" style="48" bestFit="1" customWidth="1"/>
    <col min="11789" max="11789" width="11" style="48" bestFit="1" customWidth="1"/>
    <col min="11790" max="11790" width="10.7109375" style="48" bestFit="1" customWidth="1"/>
    <col min="11791" max="11791" width="11" style="48" bestFit="1" customWidth="1"/>
    <col min="11792" max="11792" width="9.28515625" style="48" bestFit="1" customWidth="1"/>
    <col min="11793" max="11793" width="15.140625" style="48" bestFit="1" customWidth="1"/>
    <col min="11794" max="11794" width="12.140625" style="48" bestFit="1" customWidth="1"/>
    <col min="11795" max="11795" width="13.85546875" style="48" bestFit="1" customWidth="1"/>
    <col min="11796" max="11796" width="9.85546875" style="48" bestFit="1" customWidth="1"/>
    <col min="11797" max="11798" width="11.7109375" style="48" bestFit="1" customWidth="1"/>
    <col min="11799" max="11799" width="12.7109375" style="48" bestFit="1" customWidth="1"/>
    <col min="11800" max="11800" width="10.140625" style="48" bestFit="1" customWidth="1"/>
    <col min="11801" max="11801" width="11.28515625" style="48" bestFit="1" customWidth="1"/>
    <col min="11802" max="11802" width="11" style="48" bestFit="1" customWidth="1"/>
    <col min="11803" max="11804" width="0" style="48" hidden="1" customWidth="1"/>
    <col min="11805" max="11805" width="14.140625" style="48" bestFit="1" customWidth="1"/>
    <col min="11806" max="11806" width="0" style="48" hidden="1" customWidth="1"/>
    <col min="11807" max="11807" width="12.42578125" style="48" bestFit="1" customWidth="1"/>
    <col min="11808" max="11808" width="10.42578125" style="48" customWidth="1"/>
    <col min="11809" max="11809" width="9.85546875" style="48" bestFit="1" customWidth="1"/>
    <col min="11810" max="11810" width="12.7109375" style="48" customWidth="1"/>
    <col min="11811" max="11811" width="1.85546875" style="48" customWidth="1"/>
    <col min="11812" max="12029" width="11.42578125" style="48"/>
    <col min="12030" max="12030" width="1.140625" style="48" customWidth="1"/>
    <col min="12031" max="12031" width="4.5703125" style="48" bestFit="1" customWidth="1"/>
    <col min="12032" max="12032" width="42.5703125" style="48" customWidth="1"/>
    <col min="12033" max="12033" width="13.85546875" style="48" bestFit="1" customWidth="1"/>
    <col min="12034" max="12034" width="15.7109375" style="48" bestFit="1" customWidth="1"/>
    <col min="12035" max="12035" width="13" style="48" bestFit="1" customWidth="1"/>
    <col min="12036" max="12036" width="10" style="48" customWidth="1"/>
    <col min="12037" max="12038" width="0" style="48" hidden="1" customWidth="1"/>
    <col min="12039" max="12039" width="12.140625" style="48" bestFit="1" customWidth="1"/>
    <col min="12040" max="12040" width="10.7109375" style="48" bestFit="1" customWidth="1"/>
    <col min="12041" max="12041" width="10.28515625" style="48" bestFit="1" customWidth="1"/>
    <col min="12042" max="12042" width="10.5703125" style="48" bestFit="1" customWidth="1"/>
    <col min="12043" max="12043" width="10" style="48" bestFit="1" customWidth="1"/>
    <col min="12044" max="12044" width="11.7109375" style="48" bestFit="1" customWidth="1"/>
    <col min="12045" max="12045" width="11" style="48" bestFit="1" customWidth="1"/>
    <col min="12046" max="12046" width="10.7109375" style="48" bestFit="1" customWidth="1"/>
    <col min="12047" max="12047" width="11" style="48" bestFit="1" customWidth="1"/>
    <col min="12048" max="12048" width="9.28515625" style="48" bestFit="1" customWidth="1"/>
    <col min="12049" max="12049" width="15.140625" style="48" bestFit="1" customWidth="1"/>
    <col min="12050" max="12050" width="12.140625" style="48" bestFit="1" customWidth="1"/>
    <col min="12051" max="12051" width="13.85546875" style="48" bestFit="1" customWidth="1"/>
    <col min="12052" max="12052" width="9.85546875" style="48" bestFit="1" customWidth="1"/>
    <col min="12053" max="12054" width="11.7109375" style="48" bestFit="1" customWidth="1"/>
    <col min="12055" max="12055" width="12.7109375" style="48" bestFit="1" customWidth="1"/>
    <col min="12056" max="12056" width="10.140625" style="48" bestFit="1" customWidth="1"/>
    <col min="12057" max="12057" width="11.28515625" style="48" bestFit="1" customWidth="1"/>
    <col min="12058" max="12058" width="11" style="48" bestFit="1" customWidth="1"/>
    <col min="12059" max="12060" width="0" style="48" hidden="1" customWidth="1"/>
    <col min="12061" max="12061" width="14.140625" style="48" bestFit="1" customWidth="1"/>
    <col min="12062" max="12062" width="0" style="48" hidden="1" customWidth="1"/>
    <col min="12063" max="12063" width="12.42578125" style="48" bestFit="1" customWidth="1"/>
    <col min="12064" max="12064" width="10.42578125" style="48" customWidth="1"/>
    <col min="12065" max="12065" width="9.85546875" style="48" bestFit="1" customWidth="1"/>
    <col min="12066" max="12066" width="12.7109375" style="48" customWidth="1"/>
    <col min="12067" max="12067" width="1.85546875" style="48" customWidth="1"/>
    <col min="12068" max="12285" width="11.42578125" style="48"/>
    <col min="12286" max="12286" width="1.140625" style="48" customWidth="1"/>
    <col min="12287" max="12287" width="4.5703125" style="48" bestFit="1" customWidth="1"/>
    <col min="12288" max="12288" width="42.5703125" style="48" customWidth="1"/>
    <col min="12289" max="12289" width="13.85546875" style="48" bestFit="1" customWidth="1"/>
    <col min="12290" max="12290" width="15.7109375" style="48" bestFit="1" customWidth="1"/>
    <col min="12291" max="12291" width="13" style="48" bestFit="1" customWidth="1"/>
    <col min="12292" max="12292" width="10" style="48" customWidth="1"/>
    <col min="12293" max="12294" width="0" style="48" hidden="1" customWidth="1"/>
    <col min="12295" max="12295" width="12.140625" style="48" bestFit="1" customWidth="1"/>
    <col min="12296" max="12296" width="10.7109375" style="48" bestFit="1" customWidth="1"/>
    <col min="12297" max="12297" width="10.28515625" style="48" bestFit="1" customWidth="1"/>
    <col min="12298" max="12298" width="10.5703125" style="48" bestFit="1" customWidth="1"/>
    <col min="12299" max="12299" width="10" style="48" bestFit="1" customWidth="1"/>
    <col min="12300" max="12300" width="11.7109375" style="48" bestFit="1" customWidth="1"/>
    <col min="12301" max="12301" width="11" style="48" bestFit="1" customWidth="1"/>
    <col min="12302" max="12302" width="10.7109375" style="48" bestFit="1" customWidth="1"/>
    <col min="12303" max="12303" width="11" style="48" bestFit="1" customWidth="1"/>
    <col min="12304" max="12304" width="9.28515625" style="48" bestFit="1" customWidth="1"/>
    <col min="12305" max="12305" width="15.140625" style="48" bestFit="1" customWidth="1"/>
    <col min="12306" max="12306" width="12.140625" style="48" bestFit="1" customWidth="1"/>
    <col min="12307" max="12307" width="13.85546875" style="48" bestFit="1" customWidth="1"/>
    <col min="12308" max="12308" width="9.85546875" style="48" bestFit="1" customWidth="1"/>
    <col min="12309" max="12310" width="11.7109375" style="48" bestFit="1" customWidth="1"/>
    <col min="12311" max="12311" width="12.7109375" style="48" bestFit="1" customWidth="1"/>
    <col min="12312" max="12312" width="10.140625" style="48" bestFit="1" customWidth="1"/>
    <col min="12313" max="12313" width="11.28515625" style="48" bestFit="1" customWidth="1"/>
    <col min="12314" max="12314" width="11" style="48" bestFit="1" customWidth="1"/>
    <col min="12315" max="12316" width="0" style="48" hidden="1" customWidth="1"/>
    <col min="12317" max="12317" width="14.140625" style="48" bestFit="1" customWidth="1"/>
    <col min="12318" max="12318" width="0" style="48" hidden="1" customWidth="1"/>
    <col min="12319" max="12319" width="12.42578125" style="48" bestFit="1" customWidth="1"/>
    <col min="12320" max="12320" width="10.42578125" style="48" customWidth="1"/>
    <col min="12321" max="12321" width="9.85546875" style="48" bestFit="1" customWidth="1"/>
    <col min="12322" max="12322" width="12.7109375" style="48" customWidth="1"/>
    <col min="12323" max="12323" width="1.85546875" style="48" customWidth="1"/>
    <col min="12324" max="12541" width="11.42578125" style="48"/>
    <col min="12542" max="12542" width="1.140625" style="48" customWidth="1"/>
    <col min="12543" max="12543" width="4.5703125" style="48" bestFit="1" customWidth="1"/>
    <col min="12544" max="12544" width="42.5703125" style="48" customWidth="1"/>
    <col min="12545" max="12545" width="13.85546875" style="48" bestFit="1" customWidth="1"/>
    <col min="12546" max="12546" width="15.7109375" style="48" bestFit="1" customWidth="1"/>
    <col min="12547" max="12547" width="13" style="48" bestFit="1" customWidth="1"/>
    <col min="12548" max="12548" width="10" style="48" customWidth="1"/>
    <col min="12549" max="12550" width="0" style="48" hidden="1" customWidth="1"/>
    <col min="12551" max="12551" width="12.140625" style="48" bestFit="1" customWidth="1"/>
    <col min="12552" max="12552" width="10.7109375" style="48" bestFit="1" customWidth="1"/>
    <col min="12553" max="12553" width="10.28515625" style="48" bestFit="1" customWidth="1"/>
    <col min="12554" max="12554" width="10.5703125" style="48" bestFit="1" customWidth="1"/>
    <col min="12555" max="12555" width="10" style="48" bestFit="1" customWidth="1"/>
    <col min="12556" max="12556" width="11.7109375" style="48" bestFit="1" customWidth="1"/>
    <col min="12557" max="12557" width="11" style="48" bestFit="1" customWidth="1"/>
    <col min="12558" max="12558" width="10.7109375" style="48" bestFit="1" customWidth="1"/>
    <col min="12559" max="12559" width="11" style="48" bestFit="1" customWidth="1"/>
    <col min="12560" max="12560" width="9.28515625" style="48" bestFit="1" customWidth="1"/>
    <col min="12561" max="12561" width="15.140625" style="48" bestFit="1" customWidth="1"/>
    <col min="12562" max="12562" width="12.140625" style="48" bestFit="1" customWidth="1"/>
    <col min="12563" max="12563" width="13.85546875" style="48" bestFit="1" customWidth="1"/>
    <col min="12564" max="12564" width="9.85546875" style="48" bestFit="1" customWidth="1"/>
    <col min="12565" max="12566" width="11.7109375" style="48" bestFit="1" customWidth="1"/>
    <col min="12567" max="12567" width="12.7109375" style="48" bestFit="1" customWidth="1"/>
    <col min="12568" max="12568" width="10.140625" style="48" bestFit="1" customWidth="1"/>
    <col min="12569" max="12569" width="11.28515625" style="48" bestFit="1" customWidth="1"/>
    <col min="12570" max="12570" width="11" style="48" bestFit="1" customWidth="1"/>
    <col min="12571" max="12572" width="0" style="48" hidden="1" customWidth="1"/>
    <col min="12573" max="12573" width="14.140625" style="48" bestFit="1" customWidth="1"/>
    <col min="12574" max="12574" width="0" style="48" hidden="1" customWidth="1"/>
    <col min="12575" max="12575" width="12.42578125" style="48" bestFit="1" customWidth="1"/>
    <col min="12576" max="12576" width="10.42578125" style="48" customWidth="1"/>
    <col min="12577" max="12577" width="9.85546875" style="48" bestFit="1" customWidth="1"/>
    <col min="12578" max="12578" width="12.7109375" style="48" customWidth="1"/>
    <col min="12579" max="12579" width="1.85546875" style="48" customWidth="1"/>
    <col min="12580" max="12797" width="11.42578125" style="48"/>
    <col min="12798" max="12798" width="1.140625" style="48" customWidth="1"/>
    <col min="12799" max="12799" width="4.5703125" style="48" bestFit="1" customWidth="1"/>
    <col min="12800" max="12800" width="42.5703125" style="48" customWidth="1"/>
    <col min="12801" max="12801" width="13.85546875" style="48" bestFit="1" customWidth="1"/>
    <col min="12802" max="12802" width="15.7109375" style="48" bestFit="1" customWidth="1"/>
    <col min="12803" max="12803" width="13" style="48" bestFit="1" customWidth="1"/>
    <col min="12804" max="12804" width="10" style="48" customWidth="1"/>
    <col min="12805" max="12806" width="0" style="48" hidden="1" customWidth="1"/>
    <col min="12807" max="12807" width="12.140625" style="48" bestFit="1" customWidth="1"/>
    <col min="12808" max="12808" width="10.7109375" style="48" bestFit="1" customWidth="1"/>
    <col min="12809" max="12809" width="10.28515625" style="48" bestFit="1" customWidth="1"/>
    <col min="12810" max="12810" width="10.5703125" style="48" bestFit="1" customWidth="1"/>
    <col min="12811" max="12811" width="10" style="48" bestFit="1" customWidth="1"/>
    <col min="12812" max="12812" width="11.7109375" style="48" bestFit="1" customWidth="1"/>
    <col min="12813" max="12813" width="11" style="48" bestFit="1" customWidth="1"/>
    <col min="12814" max="12814" width="10.7109375" style="48" bestFit="1" customWidth="1"/>
    <col min="12815" max="12815" width="11" style="48" bestFit="1" customWidth="1"/>
    <col min="12816" max="12816" width="9.28515625" style="48" bestFit="1" customWidth="1"/>
    <col min="12817" max="12817" width="15.140625" style="48" bestFit="1" customWidth="1"/>
    <col min="12818" max="12818" width="12.140625" style="48" bestFit="1" customWidth="1"/>
    <col min="12819" max="12819" width="13.85546875" style="48" bestFit="1" customWidth="1"/>
    <col min="12820" max="12820" width="9.85546875" style="48" bestFit="1" customWidth="1"/>
    <col min="12821" max="12822" width="11.7109375" style="48" bestFit="1" customWidth="1"/>
    <col min="12823" max="12823" width="12.7109375" style="48" bestFit="1" customWidth="1"/>
    <col min="12824" max="12824" width="10.140625" style="48" bestFit="1" customWidth="1"/>
    <col min="12825" max="12825" width="11.28515625" style="48" bestFit="1" customWidth="1"/>
    <col min="12826" max="12826" width="11" style="48" bestFit="1" customWidth="1"/>
    <col min="12827" max="12828" width="0" style="48" hidden="1" customWidth="1"/>
    <col min="12829" max="12829" width="14.140625" style="48" bestFit="1" customWidth="1"/>
    <col min="12830" max="12830" width="0" style="48" hidden="1" customWidth="1"/>
    <col min="12831" max="12831" width="12.42578125" style="48" bestFit="1" customWidth="1"/>
    <col min="12832" max="12832" width="10.42578125" style="48" customWidth="1"/>
    <col min="12833" max="12833" width="9.85546875" style="48" bestFit="1" customWidth="1"/>
    <col min="12834" max="12834" width="12.7109375" style="48" customWidth="1"/>
    <col min="12835" max="12835" width="1.85546875" style="48" customWidth="1"/>
    <col min="12836" max="13053" width="11.42578125" style="48"/>
    <col min="13054" max="13054" width="1.140625" style="48" customWidth="1"/>
    <col min="13055" max="13055" width="4.5703125" style="48" bestFit="1" customWidth="1"/>
    <col min="13056" max="13056" width="42.5703125" style="48" customWidth="1"/>
    <col min="13057" max="13057" width="13.85546875" style="48" bestFit="1" customWidth="1"/>
    <col min="13058" max="13058" width="15.7109375" style="48" bestFit="1" customWidth="1"/>
    <col min="13059" max="13059" width="13" style="48" bestFit="1" customWidth="1"/>
    <col min="13060" max="13060" width="10" style="48" customWidth="1"/>
    <col min="13061" max="13062" width="0" style="48" hidden="1" customWidth="1"/>
    <col min="13063" max="13063" width="12.140625" style="48" bestFit="1" customWidth="1"/>
    <col min="13064" max="13064" width="10.7109375" style="48" bestFit="1" customWidth="1"/>
    <col min="13065" max="13065" width="10.28515625" style="48" bestFit="1" customWidth="1"/>
    <col min="13066" max="13066" width="10.5703125" style="48" bestFit="1" customWidth="1"/>
    <col min="13067" max="13067" width="10" style="48" bestFit="1" customWidth="1"/>
    <col min="13068" max="13068" width="11.7109375" style="48" bestFit="1" customWidth="1"/>
    <col min="13069" max="13069" width="11" style="48" bestFit="1" customWidth="1"/>
    <col min="13070" max="13070" width="10.7109375" style="48" bestFit="1" customWidth="1"/>
    <col min="13071" max="13071" width="11" style="48" bestFit="1" customWidth="1"/>
    <col min="13072" max="13072" width="9.28515625" style="48" bestFit="1" customWidth="1"/>
    <col min="13073" max="13073" width="15.140625" style="48" bestFit="1" customWidth="1"/>
    <col min="13074" max="13074" width="12.140625" style="48" bestFit="1" customWidth="1"/>
    <col min="13075" max="13075" width="13.85546875" style="48" bestFit="1" customWidth="1"/>
    <col min="13076" max="13076" width="9.85546875" style="48" bestFit="1" customWidth="1"/>
    <col min="13077" max="13078" width="11.7109375" style="48" bestFit="1" customWidth="1"/>
    <col min="13079" max="13079" width="12.7109375" style="48" bestFit="1" customWidth="1"/>
    <col min="13080" max="13080" width="10.140625" style="48" bestFit="1" customWidth="1"/>
    <col min="13081" max="13081" width="11.28515625" style="48" bestFit="1" customWidth="1"/>
    <col min="13082" max="13082" width="11" style="48" bestFit="1" customWidth="1"/>
    <col min="13083" max="13084" width="0" style="48" hidden="1" customWidth="1"/>
    <col min="13085" max="13085" width="14.140625" style="48" bestFit="1" customWidth="1"/>
    <col min="13086" max="13086" width="0" style="48" hidden="1" customWidth="1"/>
    <col min="13087" max="13087" width="12.42578125" style="48" bestFit="1" customWidth="1"/>
    <col min="13088" max="13088" width="10.42578125" style="48" customWidth="1"/>
    <col min="13089" max="13089" width="9.85546875" style="48" bestFit="1" customWidth="1"/>
    <col min="13090" max="13090" width="12.7109375" style="48" customWidth="1"/>
    <col min="13091" max="13091" width="1.85546875" style="48" customWidth="1"/>
    <col min="13092" max="13309" width="11.42578125" style="48"/>
    <col min="13310" max="13310" width="1.140625" style="48" customWidth="1"/>
    <col min="13311" max="13311" width="4.5703125" style="48" bestFit="1" customWidth="1"/>
    <col min="13312" max="13312" width="42.5703125" style="48" customWidth="1"/>
    <col min="13313" max="13313" width="13.85546875" style="48" bestFit="1" customWidth="1"/>
    <col min="13314" max="13314" width="15.7109375" style="48" bestFit="1" customWidth="1"/>
    <col min="13315" max="13315" width="13" style="48" bestFit="1" customWidth="1"/>
    <col min="13316" max="13316" width="10" style="48" customWidth="1"/>
    <col min="13317" max="13318" width="0" style="48" hidden="1" customWidth="1"/>
    <col min="13319" max="13319" width="12.140625" style="48" bestFit="1" customWidth="1"/>
    <col min="13320" max="13320" width="10.7109375" style="48" bestFit="1" customWidth="1"/>
    <col min="13321" max="13321" width="10.28515625" style="48" bestFit="1" customWidth="1"/>
    <col min="13322" max="13322" width="10.5703125" style="48" bestFit="1" customWidth="1"/>
    <col min="13323" max="13323" width="10" style="48" bestFit="1" customWidth="1"/>
    <col min="13324" max="13324" width="11.7109375" style="48" bestFit="1" customWidth="1"/>
    <col min="13325" max="13325" width="11" style="48" bestFit="1" customWidth="1"/>
    <col min="13326" max="13326" width="10.7109375" style="48" bestFit="1" customWidth="1"/>
    <col min="13327" max="13327" width="11" style="48" bestFit="1" customWidth="1"/>
    <col min="13328" max="13328" width="9.28515625" style="48" bestFit="1" customWidth="1"/>
    <col min="13329" max="13329" width="15.140625" style="48" bestFit="1" customWidth="1"/>
    <col min="13330" max="13330" width="12.140625" style="48" bestFit="1" customWidth="1"/>
    <col min="13331" max="13331" width="13.85546875" style="48" bestFit="1" customWidth="1"/>
    <col min="13332" max="13332" width="9.85546875" style="48" bestFit="1" customWidth="1"/>
    <col min="13333" max="13334" width="11.7109375" style="48" bestFit="1" customWidth="1"/>
    <col min="13335" max="13335" width="12.7109375" style="48" bestFit="1" customWidth="1"/>
    <col min="13336" max="13336" width="10.140625" style="48" bestFit="1" customWidth="1"/>
    <col min="13337" max="13337" width="11.28515625" style="48" bestFit="1" customWidth="1"/>
    <col min="13338" max="13338" width="11" style="48" bestFit="1" customWidth="1"/>
    <col min="13339" max="13340" width="0" style="48" hidden="1" customWidth="1"/>
    <col min="13341" max="13341" width="14.140625" style="48" bestFit="1" customWidth="1"/>
    <col min="13342" max="13342" width="0" style="48" hidden="1" customWidth="1"/>
    <col min="13343" max="13343" width="12.42578125" style="48" bestFit="1" customWidth="1"/>
    <col min="13344" max="13344" width="10.42578125" style="48" customWidth="1"/>
    <col min="13345" max="13345" width="9.85546875" style="48" bestFit="1" customWidth="1"/>
    <col min="13346" max="13346" width="12.7109375" style="48" customWidth="1"/>
    <col min="13347" max="13347" width="1.85546875" style="48" customWidth="1"/>
    <col min="13348" max="13565" width="11.42578125" style="48"/>
    <col min="13566" max="13566" width="1.140625" style="48" customWidth="1"/>
    <col min="13567" max="13567" width="4.5703125" style="48" bestFit="1" customWidth="1"/>
    <col min="13568" max="13568" width="42.5703125" style="48" customWidth="1"/>
    <col min="13569" max="13569" width="13.85546875" style="48" bestFit="1" customWidth="1"/>
    <col min="13570" max="13570" width="15.7109375" style="48" bestFit="1" customWidth="1"/>
    <col min="13571" max="13571" width="13" style="48" bestFit="1" customWidth="1"/>
    <col min="13572" max="13572" width="10" style="48" customWidth="1"/>
    <col min="13573" max="13574" width="0" style="48" hidden="1" customWidth="1"/>
    <col min="13575" max="13575" width="12.140625" style="48" bestFit="1" customWidth="1"/>
    <col min="13576" max="13576" width="10.7109375" style="48" bestFit="1" customWidth="1"/>
    <col min="13577" max="13577" width="10.28515625" style="48" bestFit="1" customWidth="1"/>
    <col min="13578" max="13578" width="10.5703125" style="48" bestFit="1" customWidth="1"/>
    <col min="13579" max="13579" width="10" style="48" bestFit="1" customWidth="1"/>
    <col min="13580" max="13580" width="11.7109375" style="48" bestFit="1" customWidth="1"/>
    <col min="13581" max="13581" width="11" style="48" bestFit="1" customWidth="1"/>
    <col min="13582" max="13582" width="10.7109375" style="48" bestFit="1" customWidth="1"/>
    <col min="13583" max="13583" width="11" style="48" bestFit="1" customWidth="1"/>
    <col min="13584" max="13584" width="9.28515625" style="48" bestFit="1" customWidth="1"/>
    <col min="13585" max="13585" width="15.140625" style="48" bestFit="1" customWidth="1"/>
    <col min="13586" max="13586" width="12.140625" style="48" bestFit="1" customWidth="1"/>
    <col min="13587" max="13587" width="13.85546875" style="48" bestFit="1" customWidth="1"/>
    <col min="13588" max="13588" width="9.85546875" style="48" bestFit="1" customWidth="1"/>
    <col min="13589" max="13590" width="11.7109375" style="48" bestFit="1" customWidth="1"/>
    <col min="13591" max="13591" width="12.7109375" style="48" bestFit="1" customWidth="1"/>
    <col min="13592" max="13592" width="10.140625" style="48" bestFit="1" customWidth="1"/>
    <col min="13593" max="13593" width="11.28515625" style="48" bestFit="1" customWidth="1"/>
    <col min="13594" max="13594" width="11" style="48" bestFit="1" customWidth="1"/>
    <col min="13595" max="13596" width="0" style="48" hidden="1" customWidth="1"/>
    <col min="13597" max="13597" width="14.140625" style="48" bestFit="1" customWidth="1"/>
    <col min="13598" max="13598" width="0" style="48" hidden="1" customWidth="1"/>
    <col min="13599" max="13599" width="12.42578125" style="48" bestFit="1" customWidth="1"/>
    <col min="13600" max="13600" width="10.42578125" style="48" customWidth="1"/>
    <col min="13601" max="13601" width="9.85546875" style="48" bestFit="1" customWidth="1"/>
    <col min="13602" max="13602" width="12.7109375" style="48" customWidth="1"/>
    <col min="13603" max="13603" width="1.85546875" style="48" customWidth="1"/>
    <col min="13604" max="13821" width="11.42578125" style="48"/>
    <col min="13822" max="13822" width="1.140625" style="48" customWidth="1"/>
    <col min="13823" max="13823" width="4.5703125" style="48" bestFit="1" customWidth="1"/>
    <col min="13824" max="13824" width="42.5703125" style="48" customWidth="1"/>
    <col min="13825" max="13825" width="13.85546875" style="48" bestFit="1" customWidth="1"/>
    <col min="13826" max="13826" width="15.7109375" style="48" bestFit="1" customWidth="1"/>
    <col min="13827" max="13827" width="13" style="48" bestFit="1" customWidth="1"/>
    <col min="13828" max="13828" width="10" style="48" customWidth="1"/>
    <col min="13829" max="13830" width="0" style="48" hidden="1" customWidth="1"/>
    <col min="13831" max="13831" width="12.140625" style="48" bestFit="1" customWidth="1"/>
    <col min="13832" max="13832" width="10.7109375" style="48" bestFit="1" customWidth="1"/>
    <col min="13833" max="13833" width="10.28515625" style="48" bestFit="1" customWidth="1"/>
    <col min="13834" max="13834" width="10.5703125" style="48" bestFit="1" customWidth="1"/>
    <col min="13835" max="13835" width="10" style="48" bestFit="1" customWidth="1"/>
    <col min="13836" max="13836" width="11.7109375" style="48" bestFit="1" customWidth="1"/>
    <col min="13837" max="13837" width="11" style="48" bestFit="1" customWidth="1"/>
    <col min="13838" max="13838" width="10.7109375" style="48" bestFit="1" customWidth="1"/>
    <col min="13839" max="13839" width="11" style="48" bestFit="1" customWidth="1"/>
    <col min="13840" max="13840" width="9.28515625" style="48" bestFit="1" customWidth="1"/>
    <col min="13841" max="13841" width="15.140625" style="48" bestFit="1" customWidth="1"/>
    <col min="13842" max="13842" width="12.140625" style="48" bestFit="1" customWidth="1"/>
    <col min="13843" max="13843" width="13.85546875" style="48" bestFit="1" customWidth="1"/>
    <col min="13844" max="13844" width="9.85546875" style="48" bestFit="1" customWidth="1"/>
    <col min="13845" max="13846" width="11.7109375" style="48" bestFit="1" customWidth="1"/>
    <col min="13847" max="13847" width="12.7109375" style="48" bestFit="1" customWidth="1"/>
    <col min="13848" max="13848" width="10.140625" style="48" bestFit="1" customWidth="1"/>
    <col min="13849" max="13849" width="11.28515625" style="48" bestFit="1" customWidth="1"/>
    <col min="13850" max="13850" width="11" style="48" bestFit="1" customWidth="1"/>
    <col min="13851" max="13852" width="0" style="48" hidden="1" customWidth="1"/>
    <col min="13853" max="13853" width="14.140625" style="48" bestFit="1" customWidth="1"/>
    <col min="13854" max="13854" width="0" style="48" hidden="1" customWidth="1"/>
    <col min="13855" max="13855" width="12.42578125" style="48" bestFit="1" customWidth="1"/>
    <col min="13856" max="13856" width="10.42578125" style="48" customWidth="1"/>
    <col min="13857" max="13857" width="9.85546875" style="48" bestFit="1" customWidth="1"/>
    <col min="13858" max="13858" width="12.7109375" style="48" customWidth="1"/>
    <col min="13859" max="13859" width="1.85546875" style="48" customWidth="1"/>
    <col min="13860" max="14077" width="11.42578125" style="48"/>
    <col min="14078" max="14078" width="1.140625" style="48" customWidth="1"/>
    <col min="14079" max="14079" width="4.5703125" style="48" bestFit="1" customWidth="1"/>
    <col min="14080" max="14080" width="42.5703125" style="48" customWidth="1"/>
    <col min="14081" max="14081" width="13.85546875" style="48" bestFit="1" customWidth="1"/>
    <col min="14082" max="14082" width="15.7109375" style="48" bestFit="1" customWidth="1"/>
    <col min="14083" max="14083" width="13" style="48" bestFit="1" customWidth="1"/>
    <col min="14084" max="14084" width="10" style="48" customWidth="1"/>
    <col min="14085" max="14086" width="0" style="48" hidden="1" customWidth="1"/>
    <col min="14087" max="14087" width="12.140625" style="48" bestFit="1" customWidth="1"/>
    <col min="14088" max="14088" width="10.7109375" style="48" bestFit="1" customWidth="1"/>
    <col min="14089" max="14089" width="10.28515625" style="48" bestFit="1" customWidth="1"/>
    <col min="14090" max="14090" width="10.5703125" style="48" bestFit="1" customWidth="1"/>
    <col min="14091" max="14091" width="10" style="48" bestFit="1" customWidth="1"/>
    <col min="14092" max="14092" width="11.7109375" style="48" bestFit="1" customWidth="1"/>
    <col min="14093" max="14093" width="11" style="48" bestFit="1" customWidth="1"/>
    <col min="14094" max="14094" width="10.7109375" style="48" bestFit="1" customWidth="1"/>
    <col min="14095" max="14095" width="11" style="48" bestFit="1" customWidth="1"/>
    <col min="14096" max="14096" width="9.28515625" style="48" bestFit="1" customWidth="1"/>
    <col min="14097" max="14097" width="15.140625" style="48" bestFit="1" customWidth="1"/>
    <col min="14098" max="14098" width="12.140625" style="48" bestFit="1" customWidth="1"/>
    <col min="14099" max="14099" width="13.85546875" style="48" bestFit="1" customWidth="1"/>
    <col min="14100" max="14100" width="9.85546875" style="48" bestFit="1" customWidth="1"/>
    <col min="14101" max="14102" width="11.7109375" style="48" bestFit="1" customWidth="1"/>
    <col min="14103" max="14103" width="12.7109375" style="48" bestFit="1" customWidth="1"/>
    <col min="14104" max="14104" width="10.140625" style="48" bestFit="1" customWidth="1"/>
    <col min="14105" max="14105" width="11.28515625" style="48" bestFit="1" customWidth="1"/>
    <col min="14106" max="14106" width="11" style="48" bestFit="1" customWidth="1"/>
    <col min="14107" max="14108" width="0" style="48" hidden="1" customWidth="1"/>
    <col min="14109" max="14109" width="14.140625" style="48" bestFit="1" customWidth="1"/>
    <col min="14110" max="14110" width="0" style="48" hidden="1" customWidth="1"/>
    <col min="14111" max="14111" width="12.42578125" style="48" bestFit="1" customWidth="1"/>
    <col min="14112" max="14112" width="10.42578125" style="48" customWidth="1"/>
    <col min="14113" max="14113" width="9.85546875" style="48" bestFit="1" customWidth="1"/>
    <col min="14114" max="14114" width="12.7109375" style="48" customWidth="1"/>
    <col min="14115" max="14115" width="1.85546875" style="48" customWidth="1"/>
    <col min="14116" max="14333" width="11.42578125" style="48"/>
    <col min="14334" max="14334" width="1.140625" style="48" customWidth="1"/>
    <col min="14335" max="14335" width="4.5703125" style="48" bestFit="1" customWidth="1"/>
    <col min="14336" max="14336" width="42.5703125" style="48" customWidth="1"/>
    <col min="14337" max="14337" width="13.85546875" style="48" bestFit="1" customWidth="1"/>
    <col min="14338" max="14338" width="15.7109375" style="48" bestFit="1" customWidth="1"/>
    <col min="14339" max="14339" width="13" style="48" bestFit="1" customWidth="1"/>
    <col min="14340" max="14340" width="10" style="48" customWidth="1"/>
    <col min="14341" max="14342" width="0" style="48" hidden="1" customWidth="1"/>
    <col min="14343" max="14343" width="12.140625" style="48" bestFit="1" customWidth="1"/>
    <col min="14344" max="14344" width="10.7109375" style="48" bestFit="1" customWidth="1"/>
    <col min="14345" max="14345" width="10.28515625" style="48" bestFit="1" customWidth="1"/>
    <col min="14346" max="14346" width="10.5703125" style="48" bestFit="1" customWidth="1"/>
    <col min="14347" max="14347" width="10" style="48" bestFit="1" customWidth="1"/>
    <col min="14348" max="14348" width="11.7109375" style="48" bestFit="1" customWidth="1"/>
    <col min="14349" max="14349" width="11" style="48" bestFit="1" customWidth="1"/>
    <col min="14350" max="14350" width="10.7109375" style="48" bestFit="1" customWidth="1"/>
    <col min="14351" max="14351" width="11" style="48" bestFit="1" customWidth="1"/>
    <col min="14352" max="14352" width="9.28515625" style="48" bestFit="1" customWidth="1"/>
    <col min="14353" max="14353" width="15.140625" style="48" bestFit="1" customWidth="1"/>
    <col min="14354" max="14354" width="12.140625" style="48" bestFit="1" customWidth="1"/>
    <col min="14355" max="14355" width="13.85546875" style="48" bestFit="1" customWidth="1"/>
    <col min="14356" max="14356" width="9.85546875" style="48" bestFit="1" customWidth="1"/>
    <col min="14357" max="14358" width="11.7109375" style="48" bestFit="1" customWidth="1"/>
    <col min="14359" max="14359" width="12.7109375" style="48" bestFit="1" customWidth="1"/>
    <col min="14360" max="14360" width="10.140625" style="48" bestFit="1" customWidth="1"/>
    <col min="14361" max="14361" width="11.28515625" style="48" bestFit="1" customWidth="1"/>
    <col min="14362" max="14362" width="11" style="48" bestFit="1" customWidth="1"/>
    <col min="14363" max="14364" width="0" style="48" hidden="1" customWidth="1"/>
    <col min="14365" max="14365" width="14.140625" style="48" bestFit="1" customWidth="1"/>
    <col min="14366" max="14366" width="0" style="48" hidden="1" customWidth="1"/>
    <col min="14367" max="14367" width="12.42578125" style="48" bestFit="1" customWidth="1"/>
    <col min="14368" max="14368" width="10.42578125" style="48" customWidth="1"/>
    <col min="14369" max="14369" width="9.85546875" style="48" bestFit="1" customWidth="1"/>
    <col min="14370" max="14370" width="12.7109375" style="48" customWidth="1"/>
    <col min="14371" max="14371" width="1.85546875" style="48" customWidth="1"/>
    <col min="14372" max="14589" width="11.42578125" style="48"/>
    <col min="14590" max="14590" width="1.140625" style="48" customWidth="1"/>
    <col min="14591" max="14591" width="4.5703125" style="48" bestFit="1" customWidth="1"/>
    <col min="14592" max="14592" width="42.5703125" style="48" customWidth="1"/>
    <col min="14593" max="14593" width="13.85546875" style="48" bestFit="1" customWidth="1"/>
    <col min="14594" max="14594" width="15.7109375" style="48" bestFit="1" customWidth="1"/>
    <col min="14595" max="14595" width="13" style="48" bestFit="1" customWidth="1"/>
    <col min="14596" max="14596" width="10" style="48" customWidth="1"/>
    <col min="14597" max="14598" width="0" style="48" hidden="1" customWidth="1"/>
    <col min="14599" max="14599" width="12.140625" style="48" bestFit="1" customWidth="1"/>
    <col min="14600" max="14600" width="10.7109375" style="48" bestFit="1" customWidth="1"/>
    <col min="14601" max="14601" width="10.28515625" style="48" bestFit="1" customWidth="1"/>
    <col min="14602" max="14602" width="10.5703125" style="48" bestFit="1" customWidth="1"/>
    <col min="14603" max="14603" width="10" style="48" bestFit="1" customWidth="1"/>
    <col min="14604" max="14604" width="11.7109375" style="48" bestFit="1" customWidth="1"/>
    <col min="14605" max="14605" width="11" style="48" bestFit="1" customWidth="1"/>
    <col min="14606" max="14606" width="10.7109375" style="48" bestFit="1" customWidth="1"/>
    <col min="14607" max="14607" width="11" style="48" bestFit="1" customWidth="1"/>
    <col min="14608" max="14608" width="9.28515625" style="48" bestFit="1" customWidth="1"/>
    <col min="14609" max="14609" width="15.140625" style="48" bestFit="1" customWidth="1"/>
    <col min="14610" max="14610" width="12.140625" style="48" bestFit="1" customWidth="1"/>
    <col min="14611" max="14611" width="13.85546875" style="48" bestFit="1" customWidth="1"/>
    <col min="14612" max="14612" width="9.85546875" style="48" bestFit="1" customWidth="1"/>
    <col min="14613" max="14614" width="11.7109375" style="48" bestFit="1" customWidth="1"/>
    <col min="14615" max="14615" width="12.7109375" style="48" bestFit="1" customWidth="1"/>
    <col min="14616" max="14616" width="10.140625" style="48" bestFit="1" customWidth="1"/>
    <col min="14617" max="14617" width="11.28515625" style="48" bestFit="1" customWidth="1"/>
    <col min="14618" max="14618" width="11" style="48" bestFit="1" customWidth="1"/>
    <col min="14619" max="14620" width="0" style="48" hidden="1" customWidth="1"/>
    <col min="14621" max="14621" width="14.140625" style="48" bestFit="1" customWidth="1"/>
    <col min="14622" max="14622" width="0" style="48" hidden="1" customWidth="1"/>
    <col min="14623" max="14623" width="12.42578125" style="48" bestFit="1" customWidth="1"/>
    <col min="14624" max="14624" width="10.42578125" style="48" customWidth="1"/>
    <col min="14625" max="14625" width="9.85546875" style="48" bestFit="1" customWidth="1"/>
    <col min="14626" max="14626" width="12.7109375" style="48" customWidth="1"/>
    <col min="14627" max="14627" width="1.85546875" style="48" customWidth="1"/>
    <col min="14628" max="14845" width="11.42578125" style="48"/>
    <col min="14846" max="14846" width="1.140625" style="48" customWidth="1"/>
    <col min="14847" max="14847" width="4.5703125" style="48" bestFit="1" customWidth="1"/>
    <col min="14848" max="14848" width="42.5703125" style="48" customWidth="1"/>
    <col min="14849" max="14849" width="13.85546875" style="48" bestFit="1" customWidth="1"/>
    <col min="14850" max="14850" width="15.7109375" style="48" bestFit="1" customWidth="1"/>
    <col min="14851" max="14851" width="13" style="48" bestFit="1" customWidth="1"/>
    <col min="14852" max="14852" width="10" style="48" customWidth="1"/>
    <col min="14853" max="14854" width="0" style="48" hidden="1" customWidth="1"/>
    <col min="14855" max="14855" width="12.140625" style="48" bestFit="1" customWidth="1"/>
    <col min="14856" max="14856" width="10.7109375" style="48" bestFit="1" customWidth="1"/>
    <col min="14857" max="14857" width="10.28515625" style="48" bestFit="1" customWidth="1"/>
    <col min="14858" max="14858" width="10.5703125" style="48" bestFit="1" customWidth="1"/>
    <col min="14859" max="14859" width="10" style="48" bestFit="1" customWidth="1"/>
    <col min="14860" max="14860" width="11.7109375" style="48" bestFit="1" customWidth="1"/>
    <col min="14861" max="14861" width="11" style="48" bestFit="1" customWidth="1"/>
    <col min="14862" max="14862" width="10.7109375" style="48" bestFit="1" customWidth="1"/>
    <col min="14863" max="14863" width="11" style="48" bestFit="1" customWidth="1"/>
    <col min="14864" max="14864" width="9.28515625" style="48" bestFit="1" customWidth="1"/>
    <col min="14865" max="14865" width="15.140625" style="48" bestFit="1" customWidth="1"/>
    <col min="14866" max="14866" width="12.140625" style="48" bestFit="1" customWidth="1"/>
    <col min="14867" max="14867" width="13.85546875" style="48" bestFit="1" customWidth="1"/>
    <col min="14868" max="14868" width="9.85546875" style="48" bestFit="1" customWidth="1"/>
    <col min="14869" max="14870" width="11.7109375" style="48" bestFit="1" customWidth="1"/>
    <col min="14871" max="14871" width="12.7109375" style="48" bestFit="1" customWidth="1"/>
    <col min="14872" max="14872" width="10.140625" style="48" bestFit="1" customWidth="1"/>
    <col min="14873" max="14873" width="11.28515625" style="48" bestFit="1" customWidth="1"/>
    <col min="14874" max="14874" width="11" style="48" bestFit="1" customWidth="1"/>
    <col min="14875" max="14876" width="0" style="48" hidden="1" customWidth="1"/>
    <col min="14877" max="14877" width="14.140625" style="48" bestFit="1" customWidth="1"/>
    <col min="14878" max="14878" width="0" style="48" hidden="1" customWidth="1"/>
    <col min="14879" max="14879" width="12.42578125" style="48" bestFit="1" customWidth="1"/>
    <col min="14880" max="14880" width="10.42578125" style="48" customWidth="1"/>
    <col min="14881" max="14881" width="9.85546875" style="48" bestFit="1" customWidth="1"/>
    <col min="14882" max="14882" width="12.7109375" style="48" customWidth="1"/>
    <col min="14883" max="14883" width="1.85546875" style="48" customWidth="1"/>
    <col min="14884" max="15101" width="11.42578125" style="48"/>
    <col min="15102" max="15102" width="1.140625" style="48" customWidth="1"/>
    <col min="15103" max="15103" width="4.5703125" style="48" bestFit="1" customWidth="1"/>
    <col min="15104" max="15104" width="42.5703125" style="48" customWidth="1"/>
    <col min="15105" max="15105" width="13.85546875" style="48" bestFit="1" customWidth="1"/>
    <col min="15106" max="15106" width="15.7109375" style="48" bestFit="1" customWidth="1"/>
    <col min="15107" max="15107" width="13" style="48" bestFit="1" customWidth="1"/>
    <col min="15108" max="15108" width="10" style="48" customWidth="1"/>
    <col min="15109" max="15110" width="0" style="48" hidden="1" customWidth="1"/>
    <col min="15111" max="15111" width="12.140625" style="48" bestFit="1" customWidth="1"/>
    <col min="15112" max="15112" width="10.7109375" style="48" bestFit="1" customWidth="1"/>
    <col min="15113" max="15113" width="10.28515625" style="48" bestFit="1" customWidth="1"/>
    <col min="15114" max="15114" width="10.5703125" style="48" bestFit="1" customWidth="1"/>
    <col min="15115" max="15115" width="10" style="48" bestFit="1" customWidth="1"/>
    <col min="15116" max="15116" width="11.7109375" style="48" bestFit="1" customWidth="1"/>
    <col min="15117" max="15117" width="11" style="48" bestFit="1" customWidth="1"/>
    <col min="15118" max="15118" width="10.7109375" style="48" bestFit="1" customWidth="1"/>
    <col min="15119" max="15119" width="11" style="48" bestFit="1" customWidth="1"/>
    <col min="15120" max="15120" width="9.28515625" style="48" bestFit="1" customWidth="1"/>
    <col min="15121" max="15121" width="15.140625" style="48" bestFit="1" customWidth="1"/>
    <col min="15122" max="15122" width="12.140625" style="48" bestFit="1" customWidth="1"/>
    <col min="15123" max="15123" width="13.85546875" style="48" bestFit="1" customWidth="1"/>
    <col min="15124" max="15124" width="9.85546875" style="48" bestFit="1" customWidth="1"/>
    <col min="15125" max="15126" width="11.7109375" style="48" bestFit="1" customWidth="1"/>
    <col min="15127" max="15127" width="12.7109375" style="48" bestFit="1" customWidth="1"/>
    <col min="15128" max="15128" width="10.140625" style="48" bestFit="1" customWidth="1"/>
    <col min="15129" max="15129" width="11.28515625" style="48" bestFit="1" customWidth="1"/>
    <col min="15130" max="15130" width="11" style="48" bestFit="1" customWidth="1"/>
    <col min="15131" max="15132" width="0" style="48" hidden="1" customWidth="1"/>
    <col min="15133" max="15133" width="14.140625" style="48" bestFit="1" customWidth="1"/>
    <col min="15134" max="15134" width="0" style="48" hidden="1" customWidth="1"/>
    <col min="15135" max="15135" width="12.42578125" style="48" bestFit="1" customWidth="1"/>
    <col min="15136" max="15136" width="10.42578125" style="48" customWidth="1"/>
    <col min="15137" max="15137" width="9.85546875" style="48" bestFit="1" customWidth="1"/>
    <col min="15138" max="15138" width="12.7109375" style="48" customWidth="1"/>
    <col min="15139" max="15139" width="1.85546875" style="48" customWidth="1"/>
    <col min="15140" max="15357" width="11.42578125" style="48"/>
    <col min="15358" max="15358" width="1.140625" style="48" customWidth="1"/>
    <col min="15359" max="15359" width="4.5703125" style="48" bestFit="1" customWidth="1"/>
    <col min="15360" max="15360" width="42.5703125" style="48" customWidth="1"/>
    <col min="15361" max="15361" width="13.85546875" style="48" bestFit="1" customWidth="1"/>
    <col min="15362" max="15362" width="15.7109375" style="48" bestFit="1" customWidth="1"/>
    <col min="15363" max="15363" width="13" style="48" bestFit="1" customWidth="1"/>
    <col min="15364" max="15364" width="10" style="48" customWidth="1"/>
    <col min="15365" max="15366" width="0" style="48" hidden="1" customWidth="1"/>
    <col min="15367" max="15367" width="12.140625" style="48" bestFit="1" customWidth="1"/>
    <col min="15368" max="15368" width="10.7109375" style="48" bestFit="1" customWidth="1"/>
    <col min="15369" max="15369" width="10.28515625" style="48" bestFit="1" customWidth="1"/>
    <col min="15370" max="15370" width="10.5703125" style="48" bestFit="1" customWidth="1"/>
    <col min="15371" max="15371" width="10" style="48" bestFit="1" customWidth="1"/>
    <col min="15372" max="15372" width="11.7109375" style="48" bestFit="1" customWidth="1"/>
    <col min="15373" max="15373" width="11" style="48" bestFit="1" customWidth="1"/>
    <col min="15374" max="15374" width="10.7109375" style="48" bestFit="1" customWidth="1"/>
    <col min="15375" max="15375" width="11" style="48" bestFit="1" customWidth="1"/>
    <col min="15376" max="15376" width="9.28515625" style="48" bestFit="1" customWidth="1"/>
    <col min="15377" max="15377" width="15.140625" style="48" bestFit="1" customWidth="1"/>
    <col min="15378" max="15378" width="12.140625" style="48" bestFit="1" customWidth="1"/>
    <col min="15379" max="15379" width="13.85546875" style="48" bestFit="1" customWidth="1"/>
    <col min="15380" max="15380" width="9.85546875" style="48" bestFit="1" customWidth="1"/>
    <col min="15381" max="15382" width="11.7109375" style="48" bestFit="1" customWidth="1"/>
    <col min="15383" max="15383" width="12.7109375" style="48" bestFit="1" customWidth="1"/>
    <col min="15384" max="15384" width="10.140625" style="48" bestFit="1" customWidth="1"/>
    <col min="15385" max="15385" width="11.28515625" style="48" bestFit="1" customWidth="1"/>
    <col min="15386" max="15386" width="11" style="48" bestFit="1" customWidth="1"/>
    <col min="15387" max="15388" width="0" style="48" hidden="1" customWidth="1"/>
    <col min="15389" max="15389" width="14.140625" style="48" bestFit="1" customWidth="1"/>
    <col min="15390" max="15390" width="0" style="48" hidden="1" customWidth="1"/>
    <col min="15391" max="15391" width="12.42578125" style="48" bestFit="1" customWidth="1"/>
    <col min="15392" max="15392" width="10.42578125" style="48" customWidth="1"/>
    <col min="15393" max="15393" width="9.85546875" style="48" bestFit="1" customWidth="1"/>
    <col min="15394" max="15394" width="12.7109375" style="48" customWidth="1"/>
    <col min="15395" max="15395" width="1.85546875" style="48" customWidth="1"/>
    <col min="15396" max="15613" width="11.42578125" style="48"/>
    <col min="15614" max="15614" width="1.140625" style="48" customWidth="1"/>
    <col min="15615" max="15615" width="4.5703125" style="48" bestFit="1" customWidth="1"/>
    <col min="15616" max="15616" width="42.5703125" style="48" customWidth="1"/>
    <col min="15617" max="15617" width="13.85546875" style="48" bestFit="1" customWidth="1"/>
    <col min="15618" max="15618" width="15.7109375" style="48" bestFit="1" customWidth="1"/>
    <col min="15619" max="15619" width="13" style="48" bestFit="1" customWidth="1"/>
    <col min="15620" max="15620" width="10" style="48" customWidth="1"/>
    <col min="15621" max="15622" width="0" style="48" hidden="1" customWidth="1"/>
    <col min="15623" max="15623" width="12.140625" style="48" bestFit="1" customWidth="1"/>
    <col min="15624" max="15624" width="10.7109375" style="48" bestFit="1" customWidth="1"/>
    <col min="15625" max="15625" width="10.28515625" style="48" bestFit="1" customWidth="1"/>
    <col min="15626" max="15626" width="10.5703125" style="48" bestFit="1" customWidth="1"/>
    <col min="15627" max="15627" width="10" style="48" bestFit="1" customWidth="1"/>
    <col min="15628" max="15628" width="11.7109375" style="48" bestFit="1" customWidth="1"/>
    <col min="15629" max="15629" width="11" style="48" bestFit="1" customWidth="1"/>
    <col min="15630" max="15630" width="10.7109375" style="48" bestFit="1" customWidth="1"/>
    <col min="15631" max="15631" width="11" style="48" bestFit="1" customWidth="1"/>
    <col min="15632" max="15632" width="9.28515625" style="48" bestFit="1" customWidth="1"/>
    <col min="15633" max="15633" width="15.140625" style="48" bestFit="1" customWidth="1"/>
    <col min="15634" max="15634" width="12.140625" style="48" bestFit="1" customWidth="1"/>
    <col min="15635" max="15635" width="13.85546875" style="48" bestFit="1" customWidth="1"/>
    <col min="15636" max="15636" width="9.85546875" style="48" bestFit="1" customWidth="1"/>
    <col min="15637" max="15638" width="11.7109375" style="48" bestFit="1" customWidth="1"/>
    <col min="15639" max="15639" width="12.7109375" style="48" bestFit="1" customWidth="1"/>
    <col min="15640" max="15640" width="10.140625" style="48" bestFit="1" customWidth="1"/>
    <col min="15641" max="15641" width="11.28515625" style="48" bestFit="1" customWidth="1"/>
    <col min="15642" max="15642" width="11" style="48" bestFit="1" customWidth="1"/>
    <col min="15643" max="15644" width="0" style="48" hidden="1" customWidth="1"/>
    <col min="15645" max="15645" width="14.140625" style="48" bestFit="1" customWidth="1"/>
    <col min="15646" max="15646" width="0" style="48" hidden="1" customWidth="1"/>
    <col min="15647" max="15647" width="12.42578125" style="48" bestFit="1" customWidth="1"/>
    <col min="15648" max="15648" width="10.42578125" style="48" customWidth="1"/>
    <col min="15649" max="15649" width="9.85546875" style="48" bestFit="1" customWidth="1"/>
    <col min="15650" max="15650" width="12.7109375" style="48" customWidth="1"/>
    <col min="15651" max="15651" width="1.85546875" style="48" customWidth="1"/>
    <col min="15652" max="15869" width="11.42578125" style="48"/>
    <col min="15870" max="15870" width="1.140625" style="48" customWidth="1"/>
    <col min="15871" max="15871" width="4.5703125" style="48" bestFit="1" customWidth="1"/>
    <col min="15872" max="15872" width="42.5703125" style="48" customWidth="1"/>
    <col min="15873" max="15873" width="13.85546875" style="48" bestFit="1" customWidth="1"/>
    <col min="15874" max="15874" width="15.7109375" style="48" bestFit="1" customWidth="1"/>
    <col min="15875" max="15875" width="13" style="48" bestFit="1" customWidth="1"/>
    <col min="15876" max="15876" width="10" style="48" customWidth="1"/>
    <col min="15877" max="15878" width="0" style="48" hidden="1" customWidth="1"/>
    <col min="15879" max="15879" width="12.140625" style="48" bestFit="1" customWidth="1"/>
    <col min="15880" max="15880" width="10.7109375" style="48" bestFit="1" customWidth="1"/>
    <col min="15881" max="15881" width="10.28515625" style="48" bestFit="1" customWidth="1"/>
    <col min="15882" max="15882" width="10.5703125" style="48" bestFit="1" customWidth="1"/>
    <col min="15883" max="15883" width="10" style="48" bestFit="1" customWidth="1"/>
    <col min="15884" max="15884" width="11.7109375" style="48" bestFit="1" customWidth="1"/>
    <col min="15885" max="15885" width="11" style="48" bestFit="1" customWidth="1"/>
    <col min="15886" max="15886" width="10.7109375" style="48" bestFit="1" customWidth="1"/>
    <col min="15887" max="15887" width="11" style="48" bestFit="1" customWidth="1"/>
    <col min="15888" max="15888" width="9.28515625" style="48" bestFit="1" customWidth="1"/>
    <col min="15889" max="15889" width="15.140625" style="48" bestFit="1" customWidth="1"/>
    <col min="15890" max="15890" width="12.140625" style="48" bestFit="1" customWidth="1"/>
    <col min="15891" max="15891" width="13.85546875" style="48" bestFit="1" customWidth="1"/>
    <col min="15892" max="15892" width="9.85546875" style="48" bestFit="1" customWidth="1"/>
    <col min="15893" max="15894" width="11.7109375" style="48" bestFit="1" customWidth="1"/>
    <col min="15895" max="15895" width="12.7109375" style="48" bestFit="1" customWidth="1"/>
    <col min="15896" max="15896" width="10.140625" style="48" bestFit="1" customWidth="1"/>
    <col min="15897" max="15897" width="11.28515625" style="48" bestFit="1" customWidth="1"/>
    <col min="15898" max="15898" width="11" style="48" bestFit="1" customWidth="1"/>
    <col min="15899" max="15900" width="0" style="48" hidden="1" customWidth="1"/>
    <col min="15901" max="15901" width="14.140625" style="48" bestFit="1" customWidth="1"/>
    <col min="15902" max="15902" width="0" style="48" hidden="1" customWidth="1"/>
    <col min="15903" max="15903" width="12.42578125" style="48" bestFit="1" customWidth="1"/>
    <col min="15904" max="15904" width="10.42578125" style="48" customWidth="1"/>
    <col min="15905" max="15905" width="9.85546875" style="48" bestFit="1" customWidth="1"/>
    <col min="15906" max="15906" width="12.7109375" style="48" customWidth="1"/>
    <col min="15907" max="15907" width="1.85546875" style="48" customWidth="1"/>
    <col min="15908" max="16125" width="11.42578125" style="48"/>
    <col min="16126" max="16126" width="1.140625" style="48" customWidth="1"/>
    <col min="16127" max="16127" width="4.5703125" style="48" bestFit="1" customWidth="1"/>
    <col min="16128" max="16128" width="42.5703125" style="48" customWidth="1"/>
    <col min="16129" max="16129" width="13.85546875" style="48" bestFit="1" customWidth="1"/>
    <col min="16130" max="16130" width="15.7109375" style="48" bestFit="1" customWidth="1"/>
    <col min="16131" max="16131" width="13" style="48" bestFit="1" customWidth="1"/>
    <col min="16132" max="16132" width="10" style="48" customWidth="1"/>
    <col min="16133" max="16134" width="0" style="48" hidden="1" customWidth="1"/>
    <col min="16135" max="16135" width="12.140625" style="48" bestFit="1" customWidth="1"/>
    <col min="16136" max="16136" width="10.7109375" style="48" bestFit="1" customWidth="1"/>
    <col min="16137" max="16137" width="10.28515625" style="48" bestFit="1" customWidth="1"/>
    <col min="16138" max="16138" width="10.5703125" style="48" bestFit="1" customWidth="1"/>
    <col min="16139" max="16139" width="10" style="48" bestFit="1" customWidth="1"/>
    <col min="16140" max="16140" width="11.7109375" style="48" bestFit="1" customWidth="1"/>
    <col min="16141" max="16141" width="11" style="48" bestFit="1" customWidth="1"/>
    <col min="16142" max="16142" width="10.7109375" style="48" bestFit="1" customWidth="1"/>
    <col min="16143" max="16143" width="11" style="48" bestFit="1" customWidth="1"/>
    <col min="16144" max="16144" width="9.28515625" style="48" bestFit="1" customWidth="1"/>
    <col min="16145" max="16145" width="15.140625" style="48" bestFit="1" customWidth="1"/>
    <col min="16146" max="16146" width="12.140625" style="48" bestFit="1" customWidth="1"/>
    <col min="16147" max="16147" width="13.85546875" style="48" bestFit="1" customWidth="1"/>
    <col min="16148" max="16148" width="9.85546875" style="48" bestFit="1" customWidth="1"/>
    <col min="16149" max="16150" width="11.7109375" style="48" bestFit="1" customWidth="1"/>
    <col min="16151" max="16151" width="12.7109375" style="48" bestFit="1" customWidth="1"/>
    <col min="16152" max="16152" width="10.140625" style="48" bestFit="1" customWidth="1"/>
    <col min="16153" max="16153" width="11.28515625" style="48" bestFit="1" customWidth="1"/>
    <col min="16154" max="16154" width="11" style="48" bestFit="1" customWidth="1"/>
    <col min="16155" max="16156" width="0" style="48" hidden="1" customWidth="1"/>
    <col min="16157" max="16157" width="14.140625" style="48" bestFit="1" customWidth="1"/>
    <col min="16158" max="16158" width="0" style="48" hidden="1" customWidth="1"/>
    <col min="16159" max="16159" width="12.42578125" style="48" bestFit="1" customWidth="1"/>
    <col min="16160" max="16160" width="10.42578125" style="48" customWidth="1"/>
    <col min="16161" max="16161" width="9.85546875" style="48" bestFit="1" customWidth="1"/>
    <col min="16162" max="16162" width="12.7109375" style="48" customWidth="1"/>
    <col min="16163" max="16163" width="1.85546875" style="48" customWidth="1"/>
    <col min="16164" max="16384" width="11.42578125" style="48"/>
  </cols>
  <sheetData>
    <row r="1" spans="2:37" x14ac:dyDescent="0.3">
      <c r="B1" s="84"/>
      <c r="C1" s="84"/>
      <c r="D1" s="1"/>
      <c r="E1" s="84"/>
      <c r="F1" s="84"/>
      <c r="G1" s="3"/>
      <c r="H1" s="3"/>
      <c r="I1" s="2"/>
      <c r="J1" s="4"/>
      <c r="K1" s="5"/>
      <c r="L1" s="3"/>
      <c r="M1" s="3"/>
      <c r="N1" s="3"/>
      <c r="O1" s="3"/>
      <c r="P1" s="3"/>
      <c r="Q1" s="3"/>
      <c r="R1" s="3"/>
      <c r="S1" s="3"/>
      <c r="T1" s="3"/>
      <c r="U1" s="1"/>
      <c r="V1" s="3"/>
      <c r="W1" s="3"/>
      <c r="X1" s="3"/>
      <c r="Y1" s="3"/>
      <c r="Z1" s="3"/>
      <c r="AA1" s="3"/>
      <c r="AB1" s="3"/>
      <c r="AC1" s="1"/>
      <c r="AD1" s="6"/>
      <c r="AE1" s="6"/>
      <c r="AF1" s="3"/>
      <c r="AG1" s="3"/>
      <c r="AH1" s="1"/>
    </row>
    <row r="2" spans="2:37" s="290" customFormat="1" ht="23.25" x14ac:dyDescent="0.35">
      <c r="B2" s="287"/>
      <c r="C2" s="287"/>
      <c r="D2" s="287"/>
      <c r="E2" s="287"/>
      <c r="F2" s="287"/>
      <c r="G2" s="287"/>
      <c r="H2" s="287"/>
      <c r="I2" s="287"/>
      <c r="J2" s="288"/>
      <c r="K2" s="288" t="s">
        <v>158</v>
      </c>
      <c r="L2" s="290" t="s">
        <v>159</v>
      </c>
      <c r="M2" s="290" t="s">
        <v>160</v>
      </c>
      <c r="N2" s="290" t="s">
        <v>161</v>
      </c>
      <c r="O2" s="290" t="s">
        <v>162</v>
      </c>
      <c r="P2" s="287" t="s">
        <v>163</v>
      </c>
      <c r="Q2" s="287" t="s">
        <v>164</v>
      </c>
      <c r="R2" s="287" t="s">
        <v>174</v>
      </c>
      <c r="S2" s="287"/>
      <c r="T2" s="287"/>
      <c r="U2" s="287"/>
      <c r="V2" s="287"/>
      <c r="W2" s="287" t="s">
        <v>170</v>
      </c>
      <c r="X2" s="287" t="s">
        <v>165</v>
      </c>
      <c r="Y2" s="289" t="s">
        <v>172</v>
      </c>
      <c r="Z2" s="287" t="s">
        <v>173</v>
      </c>
      <c r="AA2" s="287" t="s">
        <v>171</v>
      </c>
      <c r="AB2" s="287"/>
      <c r="AC2" s="289" t="s">
        <v>166</v>
      </c>
      <c r="AD2" s="289" t="s">
        <v>168</v>
      </c>
      <c r="AE2" s="289" t="s">
        <v>167</v>
      </c>
      <c r="AF2" s="289" t="s">
        <v>168</v>
      </c>
      <c r="AG2" s="287"/>
      <c r="AH2" s="287"/>
      <c r="AI2" s="290" t="s">
        <v>169</v>
      </c>
    </row>
    <row r="3" spans="2:37" ht="19.5" thickBot="1" x14ac:dyDescent="0.35">
      <c r="B3" s="192"/>
      <c r="C3" s="192"/>
      <c r="D3" s="1"/>
      <c r="E3" s="192"/>
      <c r="F3" s="192"/>
      <c r="G3" s="1"/>
      <c r="H3" s="1"/>
      <c r="I3" s="2"/>
      <c r="J3" s="15"/>
      <c r="K3" s="7"/>
      <c r="P3" s="1"/>
      <c r="Q3" s="1"/>
      <c r="R3" s="1"/>
      <c r="S3" s="1"/>
      <c r="T3" s="1"/>
      <c r="U3" s="1"/>
      <c r="V3" s="1"/>
      <c r="W3" s="10"/>
      <c r="X3" s="10"/>
      <c r="Y3" s="11"/>
      <c r="Z3" s="1"/>
      <c r="AA3" s="1"/>
      <c r="AB3" s="1"/>
      <c r="AC3" s="12"/>
      <c r="AD3" s="11"/>
      <c r="AE3" s="11"/>
      <c r="AF3" s="16"/>
      <c r="AG3" s="1"/>
      <c r="AH3" s="1"/>
    </row>
    <row r="4" spans="2:37" s="93" customFormat="1" ht="55.5" customHeight="1" x14ac:dyDescent="0.2">
      <c r="B4" s="211" t="s">
        <v>2</v>
      </c>
      <c r="C4" s="212" t="s">
        <v>4</v>
      </c>
      <c r="D4" s="212" t="s">
        <v>3</v>
      </c>
      <c r="E4" s="212" t="s">
        <v>91</v>
      </c>
      <c r="F4" s="212" t="s">
        <v>90</v>
      </c>
      <c r="G4" s="212" t="s">
        <v>6</v>
      </c>
      <c r="H4" s="212" t="s">
        <v>7</v>
      </c>
      <c r="I4" s="215" t="s">
        <v>5</v>
      </c>
      <c r="J4" s="225" t="s">
        <v>52</v>
      </c>
      <c r="K4" s="241" t="s">
        <v>10</v>
      </c>
      <c r="L4" s="212" t="s">
        <v>11</v>
      </c>
      <c r="M4" s="212" t="s">
        <v>12</v>
      </c>
      <c r="N4" s="212" t="s">
        <v>13</v>
      </c>
      <c r="O4" s="212" t="s">
        <v>58</v>
      </c>
      <c r="P4" s="212" t="s">
        <v>57</v>
      </c>
      <c r="Q4" s="212" t="s">
        <v>154</v>
      </c>
      <c r="R4" s="212" t="s">
        <v>14</v>
      </c>
      <c r="S4" s="212" t="s">
        <v>59</v>
      </c>
      <c r="T4" s="215" t="s">
        <v>155</v>
      </c>
      <c r="U4" s="225" t="s">
        <v>15</v>
      </c>
      <c r="V4" s="225" t="s">
        <v>16</v>
      </c>
      <c r="W4" s="225" t="s">
        <v>17</v>
      </c>
      <c r="X4" s="225" t="s">
        <v>18</v>
      </c>
      <c r="Y4" s="214" t="s">
        <v>19</v>
      </c>
      <c r="Z4" s="212" t="s">
        <v>20</v>
      </c>
      <c r="AA4" s="215" t="s">
        <v>21</v>
      </c>
      <c r="AB4" s="225" t="s">
        <v>22</v>
      </c>
      <c r="AC4" s="225" t="s">
        <v>115</v>
      </c>
      <c r="AD4" s="214" t="s">
        <v>126</v>
      </c>
      <c r="AE4" s="214" t="s">
        <v>156</v>
      </c>
      <c r="AF4" s="215" t="s">
        <v>125</v>
      </c>
      <c r="AG4" s="225" t="s">
        <v>23</v>
      </c>
      <c r="AH4" s="214" t="s">
        <v>24</v>
      </c>
      <c r="AI4" s="212" t="s">
        <v>25</v>
      </c>
      <c r="AJ4" s="212" t="s">
        <v>157</v>
      </c>
      <c r="AK4" s="213" t="s">
        <v>26</v>
      </c>
    </row>
    <row r="5" spans="2:37" x14ac:dyDescent="0.3">
      <c r="B5" s="206"/>
      <c r="C5" s="85"/>
      <c r="D5" s="195"/>
      <c r="E5" s="85"/>
      <c r="F5" s="85"/>
      <c r="G5" s="196"/>
      <c r="H5" s="196"/>
      <c r="I5" s="236"/>
      <c r="J5" s="245">
        <v>0</v>
      </c>
      <c r="K5" s="242">
        <f>+J5</f>
        <v>0</v>
      </c>
      <c r="L5" s="197">
        <f>+K5*8.33%</f>
        <v>0</v>
      </c>
      <c r="M5" s="198">
        <v>0</v>
      </c>
      <c r="N5" s="197">
        <f>+K5*8.33%</f>
        <v>0</v>
      </c>
      <c r="O5" s="199">
        <f>+K5*16.66%</f>
        <v>0</v>
      </c>
      <c r="P5" s="198">
        <f>+O5*9%</f>
        <v>0</v>
      </c>
      <c r="Q5" s="198">
        <v>0</v>
      </c>
      <c r="R5" s="198">
        <v>0</v>
      </c>
      <c r="S5" s="199">
        <v>0</v>
      </c>
      <c r="T5" s="216">
        <v>0</v>
      </c>
      <c r="U5" s="232">
        <f>+K5+M5+N5</f>
        <v>0</v>
      </c>
      <c r="V5" s="252">
        <f>SUM(K5:T5)</f>
        <v>0</v>
      </c>
      <c r="W5" s="257"/>
      <c r="X5" s="256"/>
      <c r="Y5" s="250"/>
      <c r="Z5" s="199"/>
      <c r="AA5" s="216"/>
      <c r="AB5" s="226"/>
      <c r="AC5" s="261"/>
      <c r="AD5" s="221"/>
      <c r="AE5" s="221"/>
      <c r="AF5" s="263"/>
      <c r="AG5" s="265">
        <f>+W5+X5+AB5+AC5+AD5+AE5+AF5</f>
        <v>0</v>
      </c>
      <c r="AH5" s="269">
        <f>+V5-AG5</f>
        <v>0</v>
      </c>
      <c r="AI5" s="199">
        <f>+U5*9%</f>
        <v>0</v>
      </c>
      <c r="AJ5" s="199">
        <v>0</v>
      </c>
      <c r="AK5" s="273">
        <f>+AI5+AJ5</f>
        <v>0</v>
      </c>
    </row>
    <row r="6" spans="2:37" x14ac:dyDescent="0.3">
      <c r="B6" s="110"/>
      <c r="C6" s="200"/>
      <c r="D6" s="200"/>
      <c r="E6" s="200"/>
      <c r="F6" s="200"/>
      <c r="G6" s="200"/>
      <c r="H6" s="200"/>
      <c r="I6" s="237"/>
      <c r="J6" s="246"/>
      <c r="K6" s="243"/>
      <c r="L6" s="201"/>
      <c r="M6" s="201"/>
      <c r="N6" s="201"/>
      <c r="O6" s="201"/>
      <c r="P6" s="201"/>
      <c r="Q6" s="201"/>
      <c r="R6" s="201"/>
      <c r="S6" s="201"/>
      <c r="T6" s="231"/>
      <c r="U6" s="233"/>
      <c r="V6" s="253"/>
      <c r="W6" s="227"/>
      <c r="X6" s="227"/>
      <c r="Y6" s="251"/>
      <c r="Z6" s="202"/>
      <c r="AA6" s="217"/>
      <c r="AB6" s="227"/>
      <c r="AC6" s="262"/>
      <c r="AD6" s="222"/>
      <c r="AE6" s="222"/>
      <c r="AF6" s="264"/>
      <c r="AG6" s="233"/>
      <c r="AH6" s="269"/>
      <c r="AI6" s="202"/>
      <c r="AJ6" s="202"/>
      <c r="AK6" s="273"/>
    </row>
    <row r="7" spans="2:37" x14ac:dyDescent="0.3">
      <c r="B7" s="110"/>
      <c r="C7" s="203"/>
      <c r="D7" s="111"/>
      <c r="E7" s="203"/>
      <c r="F7" s="203"/>
      <c r="G7" s="204"/>
      <c r="H7" s="204"/>
      <c r="I7" s="238"/>
      <c r="J7" s="247"/>
      <c r="K7" s="243"/>
      <c r="L7" s="205"/>
      <c r="M7" s="205"/>
      <c r="N7" s="205"/>
      <c r="O7" s="205"/>
      <c r="P7" s="205"/>
      <c r="Q7" s="205"/>
      <c r="R7" s="205"/>
      <c r="S7" s="205"/>
      <c r="T7" s="218"/>
      <c r="U7" s="234"/>
      <c r="V7" s="254"/>
      <c r="W7" s="228"/>
      <c r="X7" s="228"/>
      <c r="Y7" s="63"/>
      <c r="Z7" s="205"/>
      <c r="AA7" s="218"/>
      <c r="AB7" s="228"/>
      <c r="AC7" s="228"/>
      <c r="AD7" s="258"/>
      <c r="AE7" s="258"/>
      <c r="AF7" s="218"/>
      <c r="AG7" s="266"/>
      <c r="AH7" s="270"/>
      <c r="AI7" s="111"/>
      <c r="AJ7" s="111"/>
      <c r="AK7" s="273"/>
    </row>
    <row r="8" spans="2:37" x14ac:dyDescent="0.3">
      <c r="B8" s="207"/>
      <c r="C8" s="205"/>
      <c r="D8" s="111"/>
      <c r="E8" s="205"/>
      <c r="F8" s="205"/>
      <c r="G8" s="111"/>
      <c r="H8" s="111"/>
      <c r="I8" s="239"/>
      <c r="J8" s="248"/>
      <c r="K8" s="243"/>
      <c r="L8" s="111"/>
      <c r="M8" s="111"/>
      <c r="N8" s="111"/>
      <c r="O8" s="111"/>
      <c r="P8" s="111"/>
      <c r="Q8" s="111"/>
      <c r="R8" s="111"/>
      <c r="S8" s="111"/>
      <c r="T8" s="219"/>
      <c r="U8" s="235"/>
      <c r="V8" s="255"/>
      <c r="W8" s="229"/>
      <c r="X8" s="229"/>
      <c r="Y8" s="223"/>
      <c r="Z8" s="111"/>
      <c r="AA8" s="219"/>
      <c r="AB8" s="229"/>
      <c r="AC8" s="229"/>
      <c r="AD8" s="259"/>
      <c r="AE8" s="259"/>
      <c r="AF8" s="219"/>
      <c r="AG8" s="267"/>
      <c r="AH8" s="271"/>
      <c r="AI8" s="111"/>
      <c r="AJ8" s="111"/>
      <c r="AK8" s="273"/>
    </row>
    <row r="9" spans="2:37" x14ac:dyDescent="0.3">
      <c r="B9" s="207"/>
      <c r="C9" s="205"/>
      <c r="D9" s="111"/>
      <c r="E9" s="205"/>
      <c r="F9" s="205"/>
      <c r="G9" s="111"/>
      <c r="H9" s="111"/>
      <c r="I9" s="239"/>
      <c r="J9" s="248"/>
      <c r="K9" s="243"/>
      <c r="L9" s="111"/>
      <c r="M9" s="111"/>
      <c r="N9" s="111"/>
      <c r="O9" s="111"/>
      <c r="P9" s="111"/>
      <c r="Q9" s="111"/>
      <c r="R9" s="111"/>
      <c r="S9" s="111"/>
      <c r="T9" s="219"/>
      <c r="U9" s="235"/>
      <c r="V9" s="255"/>
      <c r="W9" s="229"/>
      <c r="X9" s="229"/>
      <c r="Y9" s="223"/>
      <c r="Z9" s="111"/>
      <c r="AA9" s="219"/>
      <c r="AB9" s="229"/>
      <c r="AC9" s="229"/>
      <c r="AD9" s="259"/>
      <c r="AE9" s="259"/>
      <c r="AF9" s="219"/>
      <c r="AG9" s="267"/>
      <c r="AH9" s="271"/>
      <c r="AI9" s="111"/>
      <c r="AJ9" s="111"/>
      <c r="AK9" s="273"/>
    </row>
    <row r="10" spans="2:37" x14ac:dyDescent="0.3">
      <c r="B10" s="207"/>
      <c r="C10" s="205"/>
      <c r="D10" s="111"/>
      <c r="E10" s="205"/>
      <c r="F10" s="205"/>
      <c r="G10" s="111"/>
      <c r="H10" s="111"/>
      <c r="I10" s="239"/>
      <c r="J10" s="248"/>
      <c r="K10" s="243"/>
      <c r="L10" s="111"/>
      <c r="M10" s="111"/>
      <c r="N10" s="111"/>
      <c r="O10" s="111"/>
      <c r="P10" s="111"/>
      <c r="Q10" s="111"/>
      <c r="R10" s="111"/>
      <c r="S10" s="111"/>
      <c r="T10" s="219"/>
      <c r="U10" s="235"/>
      <c r="V10" s="255"/>
      <c r="W10" s="229"/>
      <c r="X10" s="229"/>
      <c r="Y10" s="223"/>
      <c r="Z10" s="111"/>
      <c r="AA10" s="219"/>
      <c r="AB10" s="229"/>
      <c r="AC10" s="229"/>
      <c r="AD10" s="259"/>
      <c r="AE10" s="259"/>
      <c r="AF10" s="219"/>
      <c r="AG10" s="267"/>
      <c r="AH10" s="271"/>
      <c r="AI10" s="111"/>
      <c r="AJ10" s="111"/>
      <c r="AK10" s="273"/>
    </row>
    <row r="11" spans="2:37" x14ac:dyDescent="0.3">
      <c r="B11" s="207"/>
      <c r="C11" s="205"/>
      <c r="D11" s="111"/>
      <c r="E11" s="205"/>
      <c r="F11" s="205"/>
      <c r="G11" s="111"/>
      <c r="H11" s="111"/>
      <c r="I11" s="239"/>
      <c r="J11" s="248"/>
      <c r="K11" s="243"/>
      <c r="L11" s="111"/>
      <c r="M11" s="111"/>
      <c r="N11" s="111"/>
      <c r="O11" s="111"/>
      <c r="P11" s="111"/>
      <c r="Q11" s="111"/>
      <c r="R11" s="111"/>
      <c r="S11" s="111"/>
      <c r="T11" s="219"/>
      <c r="U11" s="235"/>
      <c r="V11" s="255"/>
      <c r="W11" s="229"/>
      <c r="X11" s="229"/>
      <c r="Y11" s="223"/>
      <c r="Z11" s="111"/>
      <c r="AA11" s="219"/>
      <c r="AB11" s="229"/>
      <c r="AC11" s="229"/>
      <c r="AD11" s="259"/>
      <c r="AE11" s="259"/>
      <c r="AF11" s="219"/>
      <c r="AG11" s="267"/>
      <c r="AH11" s="271"/>
      <c r="AI11" s="111"/>
      <c r="AJ11" s="111"/>
      <c r="AK11" s="273"/>
    </row>
    <row r="12" spans="2:37" ht="19.5" thickBot="1" x14ac:dyDescent="0.35">
      <c r="B12" s="208"/>
      <c r="C12" s="209"/>
      <c r="D12" s="116"/>
      <c r="E12" s="209"/>
      <c r="F12" s="209"/>
      <c r="G12" s="116"/>
      <c r="H12" s="116"/>
      <c r="I12" s="240"/>
      <c r="J12" s="249"/>
      <c r="K12" s="244"/>
      <c r="L12" s="116"/>
      <c r="M12" s="116"/>
      <c r="N12" s="116"/>
      <c r="O12" s="116"/>
      <c r="P12" s="116"/>
      <c r="Q12" s="116"/>
      <c r="R12" s="116"/>
      <c r="S12" s="116"/>
      <c r="T12" s="220"/>
      <c r="U12" s="230"/>
      <c r="V12" s="230"/>
      <c r="W12" s="230"/>
      <c r="X12" s="230"/>
      <c r="Y12" s="224"/>
      <c r="Z12" s="116"/>
      <c r="AA12" s="220"/>
      <c r="AB12" s="230"/>
      <c r="AC12" s="230"/>
      <c r="AD12" s="260"/>
      <c r="AE12" s="260"/>
      <c r="AF12" s="220"/>
      <c r="AG12" s="268"/>
      <c r="AH12" s="272"/>
      <c r="AI12" s="116"/>
      <c r="AJ12" s="116"/>
      <c r="AK12" s="210"/>
    </row>
    <row r="14" spans="2:37" x14ac:dyDescent="0.3">
      <c r="G14" s="99"/>
      <c r="H14" s="99"/>
    </row>
    <row r="17" spans="7:8" x14ac:dyDescent="0.3">
      <c r="G17" s="99"/>
      <c r="H17" s="99"/>
    </row>
    <row r="18" spans="7:8" x14ac:dyDescent="0.3">
      <c r="G18" s="99"/>
      <c r="H18" s="99"/>
    </row>
  </sheetData>
  <pageMargins left="0.70866141732283472" right="0.70866141732283472" top="0.74803149606299213" bottom="0.74803149606299213" header="0.31496062992125984" footer="0.31496062992125984"/>
  <pageSetup paperSize="9"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L79"/>
  <sheetViews>
    <sheetView tabSelected="1" topLeftCell="I1" zoomScale="70" zoomScaleNormal="70" workbookViewId="0">
      <selection activeCell="AE5" sqref="AE5"/>
    </sheetView>
  </sheetViews>
  <sheetFormatPr baseColWidth="10" defaultRowHeight="18.75" x14ac:dyDescent="0.3"/>
  <cols>
    <col min="1" max="1" width="1.140625" style="48" customWidth="1"/>
    <col min="2" max="2" width="7" style="95" customWidth="1"/>
    <col min="3" max="3" width="48.140625" style="48" bestFit="1" customWidth="1"/>
    <col min="4" max="4" width="14" style="95" customWidth="1"/>
    <col min="5" max="5" width="15.5703125" style="95" customWidth="1"/>
    <col min="6" max="6" width="17.140625" style="95" customWidth="1"/>
    <col min="7" max="7" width="20.42578125" style="98" customWidth="1"/>
    <col min="8" max="8" width="15.7109375" style="48" customWidth="1"/>
    <col min="9" max="9" width="11.5703125" style="48" customWidth="1"/>
    <col min="10" max="10" width="8.42578125" style="48" customWidth="1"/>
    <col min="11" max="11" width="10.85546875" style="48" customWidth="1"/>
    <col min="12" max="12" width="12.5703125" style="308" customWidth="1"/>
    <col min="13" max="13" width="14.85546875" style="308" customWidth="1"/>
    <col min="14" max="14" width="14.140625" style="285" customWidth="1"/>
    <col min="15" max="15" width="12.42578125" style="48" customWidth="1"/>
    <col min="16" max="16" width="12.7109375" style="48" customWidth="1"/>
    <col min="17" max="17" width="14.85546875" style="48" customWidth="1"/>
    <col min="18" max="18" width="13.5703125" style="48" customWidth="1"/>
    <col min="19" max="19" width="13.85546875" style="48" customWidth="1"/>
    <col min="20" max="20" width="12.28515625" style="48" customWidth="1"/>
    <col min="21" max="21" width="12.42578125" style="48" customWidth="1"/>
    <col min="22" max="22" width="15.28515625" style="48" bestFit="1" customWidth="1"/>
    <col min="23" max="23" width="16.5703125" style="48" customWidth="1"/>
    <col min="24" max="24" width="14" style="48" bestFit="1" customWidth="1"/>
    <col min="25" max="25" width="13.140625" style="48" customWidth="1"/>
    <col min="26" max="26" width="14.85546875" style="48" customWidth="1"/>
    <col min="27" max="27" width="13.7109375" style="48" customWidth="1"/>
    <col min="28" max="28" width="14.28515625" style="48" customWidth="1"/>
    <col min="29" max="29" width="15.28515625" style="48" customWidth="1"/>
    <col min="30" max="30" width="12.5703125" style="48" customWidth="1"/>
    <col min="31" max="31" width="14.28515625" style="48" bestFit="1" customWidth="1"/>
    <col min="32" max="32" width="15.85546875" style="100" customWidth="1"/>
    <col min="33" max="33" width="14.7109375" style="48" customWidth="1"/>
    <col min="34" max="35" width="15.42578125" style="48" bestFit="1" customWidth="1"/>
    <col min="36" max="36" width="12.5703125" style="48" bestFit="1" customWidth="1"/>
    <col min="37" max="37" width="15.7109375" style="48" customWidth="1"/>
    <col min="38" max="38" width="12.5703125" style="48" bestFit="1" customWidth="1"/>
    <col min="39" max="39" width="3.85546875" style="48" customWidth="1"/>
    <col min="40" max="43" width="11.5703125" style="48" bestFit="1" customWidth="1"/>
    <col min="44" max="254" width="11.42578125" style="48"/>
    <col min="255" max="255" width="1.140625" style="48" customWidth="1"/>
    <col min="256" max="256" width="4.5703125" style="48" bestFit="1" customWidth="1"/>
    <col min="257" max="257" width="42.5703125" style="48" customWidth="1"/>
    <col min="258" max="258" width="13.85546875" style="48" bestFit="1" customWidth="1"/>
    <col min="259" max="259" width="15.7109375" style="48" bestFit="1" customWidth="1"/>
    <col min="260" max="260" width="13" style="48" bestFit="1" customWidth="1"/>
    <col min="261" max="261" width="10" style="48" customWidth="1"/>
    <col min="262" max="263" width="0" style="48" hidden="1" customWidth="1"/>
    <col min="264" max="264" width="12.140625" style="48" bestFit="1" customWidth="1"/>
    <col min="265" max="265" width="10.7109375" style="48" bestFit="1" customWidth="1"/>
    <col min="266" max="266" width="10.28515625" style="48" bestFit="1" customWidth="1"/>
    <col min="267" max="267" width="10.5703125" style="48" bestFit="1" customWidth="1"/>
    <col min="268" max="268" width="10" style="48" bestFit="1" customWidth="1"/>
    <col min="269" max="269" width="11.7109375" style="48" bestFit="1" customWidth="1"/>
    <col min="270" max="270" width="11" style="48" bestFit="1" customWidth="1"/>
    <col min="271" max="271" width="10.7109375" style="48" bestFit="1" customWidth="1"/>
    <col min="272" max="272" width="11" style="48" bestFit="1" customWidth="1"/>
    <col min="273" max="273" width="9.28515625" style="48" bestFit="1" customWidth="1"/>
    <col min="274" max="274" width="15.140625" style="48" bestFit="1" customWidth="1"/>
    <col min="275" max="275" width="12.140625" style="48" bestFit="1" customWidth="1"/>
    <col min="276" max="276" width="13.85546875" style="48" bestFit="1" customWidth="1"/>
    <col min="277" max="277" width="9.85546875" style="48" bestFit="1" customWidth="1"/>
    <col min="278" max="279" width="11.7109375" style="48" bestFit="1" customWidth="1"/>
    <col min="280" max="280" width="12.7109375" style="48" bestFit="1" customWidth="1"/>
    <col min="281" max="281" width="10.140625" style="48" bestFit="1" customWidth="1"/>
    <col min="282" max="282" width="11.28515625" style="48" bestFit="1" customWidth="1"/>
    <col min="283" max="283" width="11" style="48" bestFit="1" customWidth="1"/>
    <col min="284" max="285" width="0" style="48" hidden="1" customWidth="1"/>
    <col min="286" max="286" width="14.140625" style="48" bestFit="1" customWidth="1"/>
    <col min="287" max="287" width="0" style="48" hidden="1" customWidth="1"/>
    <col min="288" max="288" width="12.42578125" style="48" bestFit="1" customWidth="1"/>
    <col min="289" max="289" width="10.42578125" style="48" customWidth="1"/>
    <col min="290" max="290" width="9.85546875" style="48" bestFit="1" customWidth="1"/>
    <col min="291" max="291" width="12.7109375" style="48" customWidth="1"/>
    <col min="292" max="292" width="1.85546875" style="48" customWidth="1"/>
    <col min="293" max="510" width="11.42578125" style="48"/>
    <col min="511" max="511" width="1.140625" style="48" customWidth="1"/>
    <col min="512" max="512" width="4.5703125" style="48" bestFit="1" customWidth="1"/>
    <col min="513" max="513" width="42.5703125" style="48" customWidth="1"/>
    <col min="514" max="514" width="13.85546875" style="48" bestFit="1" customWidth="1"/>
    <col min="515" max="515" width="15.7109375" style="48" bestFit="1" customWidth="1"/>
    <col min="516" max="516" width="13" style="48" bestFit="1" customWidth="1"/>
    <col min="517" max="517" width="10" style="48" customWidth="1"/>
    <col min="518" max="519" width="0" style="48" hidden="1" customWidth="1"/>
    <col min="520" max="520" width="12.140625" style="48" bestFit="1" customWidth="1"/>
    <col min="521" max="521" width="10.7109375" style="48" bestFit="1" customWidth="1"/>
    <col min="522" max="522" width="10.28515625" style="48" bestFit="1" customWidth="1"/>
    <col min="523" max="523" width="10.5703125" style="48" bestFit="1" customWidth="1"/>
    <col min="524" max="524" width="10" style="48" bestFit="1" customWidth="1"/>
    <col min="525" max="525" width="11.7109375" style="48" bestFit="1" customWidth="1"/>
    <col min="526" max="526" width="11" style="48" bestFit="1" customWidth="1"/>
    <col min="527" max="527" width="10.7109375" style="48" bestFit="1" customWidth="1"/>
    <col min="528" max="528" width="11" style="48" bestFit="1" customWidth="1"/>
    <col min="529" max="529" width="9.28515625" style="48" bestFit="1" customWidth="1"/>
    <col min="530" max="530" width="15.140625" style="48" bestFit="1" customWidth="1"/>
    <col min="531" max="531" width="12.140625" style="48" bestFit="1" customWidth="1"/>
    <col min="532" max="532" width="13.85546875" style="48" bestFit="1" customWidth="1"/>
    <col min="533" max="533" width="9.85546875" style="48" bestFit="1" customWidth="1"/>
    <col min="534" max="535" width="11.7109375" style="48" bestFit="1" customWidth="1"/>
    <col min="536" max="536" width="12.7109375" style="48" bestFit="1" customWidth="1"/>
    <col min="537" max="537" width="10.140625" style="48" bestFit="1" customWidth="1"/>
    <col min="538" max="538" width="11.28515625" style="48" bestFit="1" customWidth="1"/>
    <col min="539" max="539" width="11" style="48" bestFit="1" customWidth="1"/>
    <col min="540" max="541" width="0" style="48" hidden="1" customWidth="1"/>
    <col min="542" max="542" width="14.140625" style="48" bestFit="1" customWidth="1"/>
    <col min="543" max="543" width="0" style="48" hidden="1" customWidth="1"/>
    <col min="544" max="544" width="12.42578125" style="48" bestFit="1" customWidth="1"/>
    <col min="545" max="545" width="10.42578125" style="48" customWidth="1"/>
    <col min="546" max="546" width="9.85546875" style="48" bestFit="1" customWidth="1"/>
    <col min="547" max="547" width="12.7109375" style="48" customWidth="1"/>
    <col min="548" max="548" width="1.85546875" style="48" customWidth="1"/>
    <col min="549" max="766" width="11.42578125" style="48"/>
    <col min="767" max="767" width="1.140625" style="48" customWidth="1"/>
    <col min="768" max="768" width="4.5703125" style="48" bestFit="1" customWidth="1"/>
    <col min="769" max="769" width="42.5703125" style="48" customWidth="1"/>
    <col min="770" max="770" width="13.85546875" style="48" bestFit="1" customWidth="1"/>
    <col min="771" max="771" width="15.7109375" style="48" bestFit="1" customWidth="1"/>
    <col min="772" max="772" width="13" style="48" bestFit="1" customWidth="1"/>
    <col min="773" max="773" width="10" style="48" customWidth="1"/>
    <col min="774" max="775" width="0" style="48" hidden="1" customWidth="1"/>
    <col min="776" max="776" width="12.140625" style="48" bestFit="1" customWidth="1"/>
    <col min="777" max="777" width="10.7109375" style="48" bestFit="1" customWidth="1"/>
    <col min="778" max="778" width="10.28515625" style="48" bestFit="1" customWidth="1"/>
    <col min="779" max="779" width="10.5703125" style="48" bestFit="1" customWidth="1"/>
    <col min="780" max="780" width="10" style="48" bestFit="1" customWidth="1"/>
    <col min="781" max="781" width="11.7109375" style="48" bestFit="1" customWidth="1"/>
    <col min="782" max="782" width="11" style="48" bestFit="1" customWidth="1"/>
    <col min="783" max="783" width="10.7109375" style="48" bestFit="1" customWidth="1"/>
    <col min="784" max="784" width="11" style="48" bestFit="1" customWidth="1"/>
    <col min="785" max="785" width="9.28515625" style="48" bestFit="1" customWidth="1"/>
    <col min="786" max="786" width="15.140625" style="48" bestFit="1" customWidth="1"/>
    <col min="787" max="787" width="12.140625" style="48" bestFit="1" customWidth="1"/>
    <col min="788" max="788" width="13.85546875" style="48" bestFit="1" customWidth="1"/>
    <col min="789" max="789" width="9.85546875" style="48" bestFit="1" customWidth="1"/>
    <col min="790" max="791" width="11.7109375" style="48" bestFit="1" customWidth="1"/>
    <col min="792" max="792" width="12.7109375" style="48" bestFit="1" customWidth="1"/>
    <col min="793" max="793" width="10.140625" style="48" bestFit="1" customWidth="1"/>
    <col min="794" max="794" width="11.28515625" style="48" bestFit="1" customWidth="1"/>
    <col min="795" max="795" width="11" style="48" bestFit="1" customWidth="1"/>
    <col min="796" max="797" width="0" style="48" hidden="1" customWidth="1"/>
    <col min="798" max="798" width="14.140625" style="48" bestFit="1" customWidth="1"/>
    <col min="799" max="799" width="0" style="48" hidden="1" customWidth="1"/>
    <col min="800" max="800" width="12.42578125" style="48" bestFit="1" customWidth="1"/>
    <col min="801" max="801" width="10.42578125" style="48" customWidth="1"/>
    <col min="802" max="802" width="9.85546875" style="48" bestFit="1" customWidth="1"/>
    <col min="803" max="803" width="12.7109375" style="48" customWidth="1"/>
    <col min="804" max="804" width="1.85546875" style="48" customWidth="1"/>
    <col min="805" max="1022" width="11.42578125" style="48"/>
    <col min="1023" max="1023" width="1.140625" style="48" customWidth="1"/>
    <col min="1024" max="1024" width="4.5703125" style="48" bestFit="1" customWidth="1"/>
    <col min="1025" max="1025" width="42.5703125" style="48" customWidth="1"/>
    <col min="1026" max="1026" width="13.85546875" style="48" bestFit="1" customWidth="1"/>
    <col min="1027" max="1027" width="15.7109375" style="48" bestFit="1" customWidth="1"/>
    <col min="1028" max="1028" width="13" style="48" bestFit="1" customWidth="1"/>
    <col min="1029" max="1029" width="10" style="48" customWidth="1"/>
    <col min="1030" max="1031" width="0" style="48" hidden="1" customWidth="1"/>
    <col min="1032" max="1032" width="12.140625" style="48" bestFit="1" customWidth="1"/>
    <col min="1033" max="1033" width="10.7109375" style="48" bestFit="1" customWidth="1"/>
    <col min="1034" max="1034" width="10.28515625" style="48" bestFit="1" customWidth="1"/>
    <col min="1035" max="1035" width="10.5703125" style="48" bestFit="1" customWidth="1"/>
    <col min="1036" max="1036" width="10" style="48" bestFit="1" customWidth="1"/>
    <col min="1037" max="1037" width="11.7109375" style="48" bestFit="1" customWidth="1"/>
    <col min="1038" max="1038" width="11" style="48" bestFit="1" customWidth="1"/>
    <col min="1039" max="1039" width="10.7109375" style="48" bestFit="1" customWidth="1"/>
    <col min="1040" max="1040" width="11" style="48" bestFit="1" customWidth="1"/>
    <col min="1041" max="1041" width="9.28515625" style="48" bestFit="1" customWidth="1"/>
    <col min="1042" max="1042" width="15.140625" style="48" bestFit="1" customWidth="1"/>
    <col min="1043" max="1043" width="12.140625" style="48" bestFit="1" customWidth="1"/>
    <col min="1044" max="1044" width="13.85546875" style="48" bestFit="1" customWidth="1"/>
    <col min="1045" max="1045" width="9.85546875" style="48" bestFit="1" customWidth="1"/>
    <col min="1046" max="1047" width="11.7109375" style="48" bestFit="1" customWidth="1"/>
    <col min="1048" max="1048" width="12.7109375" style="48" bestFit="1" customWidth="1"/>
    <col min="1049" max="1049" width="10.140625" style="48" bestFit="1" customWidth="1"/>
    <col min="1050" max="1050" width="11.28515625" style="48" bestFit="1" customWidth="1"/>
    <col min="1051" max="1051" width="11" style="48" bestFit="1" customWidth="1"/>
    <col min="1052" max="1053" width="0" style="48" hidden="1" customWidth="1"/>
    <col min="1054" max="1054" width="14.140625" style="48" bestFit="1" customWidth="1"/>
    <col min="1055" max="1055" width="0" style="48" hidden="1" customWidth="1"/>
    <col min="1056" max="1056" width="12.42578125" style="48" bestFit="1" customWidth="1"/>
    <col min="1057" max="1057" width="10.42578125" style="48" customWidth="1"/>
    <col min="1058" max="1058" width="9.85546875" style="48" bestFit="1" customWidth="1"/>
    <col min="1059" max="1059" width="12.7109375" style="48" customWidth="1"/>
    <col min="1060" max="1060" width="1.85546875" style="48" customWidth="1"/>
    <col min="1061" max="1278" width="11.42578125" style="48"/>
    <col min="1279" max="1279" width="1.140625" style="48" customWidth="1"/>
    <col min="1280" max="1280" width="4.5703125" style="48" bestFit="1" customWidth="1"/>
    <col min="1281" max="1281" width="42.5703125" style="48" customWidth="1"/>
    <col min="1282" max="1282" width="13.85546875" style="48" bestFit="1" customWidth="1"/>
    <col min="1283" max="1283" width="15.7109375" style="48" bestFit="1" customWidth="1"/>
    <col min="1284" max="1284" width="13" style="48" bestFit="1" customWidth="1"/>
    <col min="1285" max="1285" width="10" style="48" customWidth="1"/>
    <col min="1286" max="1287" width="0" style="48" hidden="1" customWidth="1"/>
    <col min="1288" max="1288" width="12.140625" style="48" bestFit="1" customWidth="1"/>
    <col min="1289" max="1289" width="10.7109375" style="48" bestFit="1" customWidth="1"/>
    <col min="1290" max="1290" width="10.28515625" style="48" bestFit="1" customWidth="1"/>
    <col min="1291" max="1291" width="10.5703125" style="48" bestFit="1" customWidth="1"/>
    <col min="1292" max="1292" width="10" style="48" bestFit="1" customWidth="1"/>
    <col min="1293" max="1293" width="11.7109375" style="48" bestFit="1" customWidth="1"/>
    <col min="1294" max="1294" width="11" style="48" bestFit="1" customWidth="1"/>
    <col min="1295" max="1295" width="10.7109375" style="48" bestFit="1" customWidth="1"/>
    <col min="1296" max="1296" width="11" style="48" bestFit="1" customWidth="1"/>
    <col min="1297" max="1297" width="9.28515625" style="48" bestFit="1" customWidth="1"/>
    <col min="1298" max="1298" width="15.140625" style="48" bestFit="1" customWidth="1"/>
    <col min="1299" max="1299" width="12.140625" style="48" bestFit="1" customWidth="1"/>
    <col min="1300" max="1300" width="13.85546875" style="48" bestFit="1" customWidth="1"/>
    <col min="1301" max="1301" width="9.85546875" style="48" bestFit="1" customWidth="1"/>
    <col min="1302" max="1303" width="11.7109375" style="48" bestFit="1" customWidth="1"/>
    <col min="1304" max="1304" width="12.7109375" style="48" bestFit="1" customWidth="1"/>
    <col min="1305" max="1305" width="10.140625" style="48" bestFit="1" customWidth="1"/>
    <col min="1306" max="1306" width="11.28515625" style="48" bestFit="1" customWidth="1"/>
    <col min="1307" max="1307" width="11" style="48" bestFit="1" customWidth="1"/>
    <col min="1308" max="1309" width="0" style="48" hidden="1" customWidth="1"/>
    <col min="1310" max="1310" width="14.140625" style="48" bestFit="1" customWidth="1"/>
    <col min="1311" max="1311" width="0" style="48" hidden="1" customWidth="1"/>
    <col min="1312" max="1312" width="12.42578125" style="48" bestFit="1" customWidth="1"/>
    <col min="1313" max="1313" width="10.42578125" style="48" customWidth="1"/>
    <col min="1314" max="1314" width="9.85546875" style="48" bestFit="1" customWidth="1"/>
    <col min="1315" max="1315" width="12.7109375" style="48" customWidth="1"/>
    <col min="1316" max="1316" width="1.85546875" style="48" customWidth="1"/>
    <col min="1317" max="1534" width="11.42578125" style="48"/>
    <col min="1535" max="1535" width="1.140625" style="48" customWidth="1"/>
    <col min="1536" max="1536" width="4.5703125" style="48" bestFit="1" customWidth="1"/>
    <col min="1537" max="1537" width="42.5703125" style="48" customWidth="1"/>
    <col min="1538" max="1538" width="13.85546875" style="48" bestFit="1" customWidth="1"/>
    <col min="1539" max="1539" width="15.7109375" style="48" bestFit="1" customWidth="1"/>
    <col min="1540" max="1540" width="13" style="48" bestFit="1" customWidth="1"/>
    <col min="1541" max="1541" width="10" style="48" customWidth="1"/>
    <col min="1542" max="1543" width="0" style="48" hidden="1" customWidth="1"/>
    <col min="1544" max="1544" width="12.140625" style="48" bestFit="1" customWidth="1"/>
    <col min="1545" max="1545" width="10.7109375" style="48" bestFit="1" customWidth="1"/>
    <col min="1546" max="1546" width="10.28515625" style="48" bestFit="1" customWidth="1"/>
    <col min="1547" max="1547" width="10.5703125" style="48" bestFit="1" customWidth="1"/>
    <col min="1548" max="1548" width="10" style="48" bestFit="1" customWidth="1"/>
    <col min="1549" max="1549" width="11.7109375" style="48" bestFit="1" customWidth="1"/>
    <col min="1550" max="1550" width="11" style="48" bestFit="1" customWidth="1"/>
    <col min="1551" max="1551" width="10.7109375" style="48" bestFit="1" customWidth="1"/>
    <col min="1552" max="1552" width="11" style="48" bestFit="1" customWidth="1"/>
    <col min="1553" max="1553" width="9.28515625" style="48" bestFit="1" customWidth="1"/>
    <col min="1554" max="1554" width="15.140625" style="48" bestFit="1" customWidth="1"/>
    <col min="1555" max="1555" width="12.140625" style="48" bestFit="1" customWidth="1"/>
    <col min="1556" max="1556" width="13.85546875" style="48" bestFit="1" customWidth="1"/>
    <col min="1557" max="1557" width="9.85546875" style="48" bestFit="1" customWidth="1"/>
    <col min="1558" max="1559" width="11.7109375" style="48" bestFit="1" customWidth="1"/>
    <col min="1560" max="1560" width="12.7109375" style="48" bestFit="1" customWidth="1"/>
    <col min="1561" max="1561" width="10.140625" style="48" bestFit="1" customWidth="1"/>
    <col min="1562" max="1562" width="11.28515625" style="48" bestFit="1" customWidth="1"/>
    <col min="1563" max="1563" width="11" style="48" bestFit="1" customWidth="1"/>
    <col min="1564" max="1565" width="0" style="48" hidden="1" customWidth="1"/>
    <col min="1566" max="1566" width="14.140625" style="48" bestFit="1" customWidth="1"/>
    <col min="1567" max="1567" width="0" style="48" hidden="1" customWidth="1"/>
    <col min="1568" max="1568" width="12.42578125" style="48" bestFit="1" customWidth="1"/>
    <col min="1569" max="1569" width="10.42578125" style="48" customWidth="1"/>
    <col min="1570" max="1570" width="9.85546875" style="48" bestFit="1" customWidth="1"/>
    <col min="1571" max="1571" width="12.7109375" style="48" customWidth="1"/>
    <col min="1572" max="1572" width="1.85546875" style="48" customWidth="1"/>
    <col min="1573" max="1790" width="11.42578125" style="48"/>
    <col min="1791" max="1791" width="1.140625" style="48" customWidth="1"/>
    <col min="1792" max="1792" width="4.5703125" style="48" bestFit="1" customWidth="1"/>
    <col min="1793" max="1793" width="42.5703125" style="48" customWidth="1"/>
    <col min="1794" max="1794" width="13.85546875" style="48" bestFit="1" customWidth="1"/>
    <col min="1795" max="1795" width="15.7109375" style="48" bestFit="1" customWidth="1"/>
    <col min="1796" max="1796" width="13" style="48" bestFit="1" customWidth="1"/>
    <col min="1797" max="1797" width="10" style="48" customWidth="1"/>
    <col min="1798" max="1799" width="0" style="48" hidden="1" customWidth="1"/>
    <col min="1800" max="1800" width="12.140625" style="48" bestFit="1" customWidth="1"/>
    <col min="1801" max="1801" width="10.7109375" style="48" bestFit="1" customWidth="1"/>
    <col min="1802" max="1802" width="10.28515625" style="48" bestFit="1" customWidth="1"/>
    <col min="1803" max="1803" width="10.5703125" style="48" bestFit="1" customWidth="1"/>
    <col min="1804" max="1804" width="10" style="48" bestFit="1" customWidth="1"/>
    <col min="1805" max="1805" width="11.7109375" style="48" bestFit="1" customWidth="1"/>
    <col min="1806" max="1806" width="11" style="48" bestFit="1" customWidth="1"/>
    <col min="1807" max="1807" width="10.7109375" style="48" bestFit="1" customWidth="1"/>
    <col min="1808" max="1808" width="11" style="48" bestFit="1" customWidth="1"/>
    <col min="1809" max="1809" width="9.28515625" style="48" bestFit="1" customWidth="1"/>
    <col min="1810" max="1810" width="15.140625" style="48" bestFit="1" customWidth="1"/>
    <col min="1811" max="1811" width="12.140625" style="48" bestFit="1" customWidth="1"/>
    <col min="1812" max="1812" width="13.85546875" style="48" bestFit="1" customWidth="1"/>
    <col min="1813" max="1813" width="9.85546875" style="48" bestFit="1" customWidth="1"/>
    <col min="1814" max="1815" width="11.7109375" style="48" bestFit="1" customWidth="1"/>
    <col min="1816" max="1816" width="12.7109375" style="48" bestFit="1" customWidth="1"/>
    <col min="1817" max="1817" width="10.140625" style="48" bestFit="1" customWidth="1"/>
    <col min="1818" max="1818" width="11.28515625" style="48" bestFit="1" customWidth="1"/>
    <col min="1819" max="1819" width="11" style="48" bestFit="1" customWidth="1"/>
    <col min="1820" max="1821" width="0" style="48" hidden="1" customWidth="1"/>
    <col min="1822" max="1822" width="14.140625" style="48" bestFit="1" customWidth="1"/>
    <col min="1823" max="1823" width="0" style="48" hidden="1" customWidth="1"/>
    <col min="1824" max="1824" width="12.42578125" style="48" bestFit="1" customWidth="1"/>
    <col min="1825" max="1825" width="10.42578125" style="48" customWidth="1"/>
    <col min="1826" max="1826" width="9.85546875" style="48" bestFit="1" customWidth="1"/>
    <col min="1827" max="1827" width="12.7109375" style="48" customWidth="1"/>
    <col min="1828" max="1828" width="1.85546875" style="48" customWidth="1"/>
    <col min="1829" max="2046" width="11.42578125" style="48"/>
    <col min="2047" max="2047" width="1.140625" style="48" customWidth="1"/>
    <col min="2048" max="2048" width="4.5703125" style="48" bestFit="1" customWidth="1"/>
    <col min="2049" max="2049" width="42.5703125" style="48" customWidth="1"/>
    <col min="2050" max="2050" width="13.85546875" style="48" bestFit="1" customWidth="1"/>
    <col min="2051" max="2051" width="15.7109375" style="48" bestFit="1" customWidth="1"/>
    <col min="2052" max="2052" width="13" style="48" bestFit="1" customWidth="1"/>
    <col min="2053" max="2053" width="10" style="48" customWidth="1"/>
    <col min="2054" max="2055" width="0" style="48" hidden="1" customWidth="1"/>
    <col min="2056" max="2056" width="12.140625" style="48" bestFit="1" customWidth="1"/>
    <col min="2057" max="2057" width="10.7109375" style="48" bestFit="1" customWidth="1"/>
    <col min="2058" max="2058" width="10.28515625" style="48" bestFit="1" customWidth="1"/>
    <col min="2059" max="2059" width="10.5703125" style="48" bestFit="1" customWidth="1"/>
    <col min="2060" max="2060" width="10" style="48" bestFit="1" customWidth="1"/>
    <col min="2061" max="2061" width="11.7109375" style="48" bestFit="1" customWidth="1"/>
    <col min="2062" max="2062" width="11" style="48" bestFit="1" customWidth="1"/>
    <col min="2063" max="2063" width="10.7109375" style="48" bestFit="1" customWidth="1"/>
    <col min="2064" max="2064" width="11" style="48" bestFit="1" customWidth="1"/>
    <col min="2065" max="2065" width="9.28515625" style="48" bestFit="1" customWidth="1"/>
    <col min="2066" max="2066" width="15.140625" style="48" bestFit="1" customWidth="1"/>
    <col min="2067" max="2067" width="12.140625" style="48" bestFit="1" customWidth="1"/>
    <col min="2068" max="2068" width="13.85546875" style="48" bestFit="1" customWidth="1"/>
    <col min="2069" max="2069" width="9.85546875" style="48" bestFit="1" customWidth="1"/>
    <col min="2070" max="2071" width="11.7109375" style="48" bestFit="1" customWidth="1"/>
    <col min="2072" max="2072" width="12.7109375" style="48" bestFit="1" customWidth="1"/>
    <col min="2073" max="2073" width="10.140625" style="48" bestFit="1" customWidth="1"/>
    <col min="2074" max="2074" width="11.28515625" style="48" bestFit="1" customWidth="1"/>
    <col min="2075" max="2075" width="11" style="48" bestFit="1" customWidth="1"/>
    <col min="2076" max="2077" width="0" style="48" hidden="1" customWidth="1"/>
    <col min="2078" max="2078" width="14.140625" style="48" bestFit="1" customWidth="1"/>
    <col min="2079" max="2079" width="0" style="48" hidden="1" customWidth="1"/>
    <col min="2080" max="2080" width="12.42578125" style="48" bestFit="1" customWidth="1"/>
    <col min="2081" max="2081" width="10.42578125" style="48" customWidth="1"/>
    <col min="2082" max="2082" width="9.85546875" style="48" bestFit="1" customWidth="1"/>
    <col min="2083" max="2083" width="12.7109375" style="48" customWidth="1"/>
    <col min="2084" max="2084" width="1.85546875" style="48" customWidth="1"/>
    <col min="2085" max="2302" width="11.42578125" style="48"/>
    <col min="2303" max="2303" width="1.140625" style="48" customWidth="1"/>
    <col min="2304" max="2304" width="4.5703125" style="48" bestFit="1" customWidth="1"/>
    <col min="2305" max="2305" width="42.5703125" style="48" customWidth="1"/>
    <col min="2306" max="2306" width="13.85546875" style="48" bestFit="1" customWidth="1"/>
    <col min="2307" max="2307" width="15.7109375" style="48" bestFit="1" customWidth="1"/>
    <col min="2308" max="2308" width="13" style="48" bestFit="1" customWidth="1"/>
    <col min="2309" max="2309" width="10" style="48" customWidth="1"/>
    <col min="2310" max="2311" width="0" style="48" hidden="1" customWidth="1"/>
    <col min="2312" max="2312" width="12.140625" style="48" bestFit="1" customWidth="1"/>
    <col min="2313" max="2313" width="10.7109375" style="48" bestFit="1" customWidth="1"/>
    <col min="2314" max="2314" width="10.28515625" style="48" bestFit="1" customWidth="1"/>
    <col min="2315" max="2315" width="10.5703125" style="48" bestFit="1" customWidth="1"/>
    <col min="2316" max="2316" width="10" style="48" bestFit="1" customWidth="1"/>
    <col min="2317" max="2317" width="11.7109375" style="48" bestFit="1" customWidth="1"/>
    <col min="2318" max="2318" width="11" style="48" bestFit="1" customWidth="1"/>
    <col min="2319" max="2319" width="10.7109375" style="48" bestFit="1" customWidth="1"/>
    <col min="2320" max="2320" width="11" style="48" bestFit="1" customWidth="1"/>
    <col min="2321" max="2321" width="9.28515625" style="48" bestFit="1" customWidth="1"/>
    <col min="2322" max="2322" width="15.140625" style="48" bestFit="1" customWidth="1"/>
    <col min="2323" max="2323" width="12.140625" style="48" bestFit="1" customWidth="1"/>
    <col min="2324" max="2324" width="13.85546875" style="48" bestFit="1" customWidth="1"/>
    <col min="2325" max="2325" width="9.85546875" style="48" bestFit="1" customWidth="1"/>
    <col min="2326" max="2327" width="11.7109375" style="48" bestFit="1" customWidth="1"/>
    <col min="2328" max="2328" width="12.7109375" style="48" bestFit="1" customWidth="1"/>
    <col min="2329" max="2329" width="10.140625" style="48" bestFit="1" customWidth="1"/>
    <col min="2330" max="2330" width="11.28515625" style="48" bestFit="1" customWidth="1"/>
    <col min="2331" max="2331" width="11" style="48" bestFit="1" customWidth="1"/>
    <col min="2332" max="2333" width="0" style="48" hidden="1" customWidth="1"/>
    <col min="2334" max="2334" width="14.140625" style="48" bestFit="1" customWidth="1"/>
    <col min="2335" max="2335" width="0" style="48" hidden="1" customWidth="1"/>
    <col min="2336" max="2336" width="12.42578125" style="48" bestFit="1" customWidth="1"/>
    <col min="2337" max="2337" width="10.42578125" style="48" customWidth="1"/>
    <col min="2338" max="2338" width="9.85546875" style="48" bestFit="1" customWidth="1"/>
    <col min="2339" max="2339" width="12.7109375" style="48" customWidth="1"/>
    <col min="2340" max="2340" width="1.85546875" style="48" customWidth="1"/>
    <col min="2341" max="2558" width="11.42578125" style="48"/>
    <col min="2559" max="2559" width="1.140625" style="48" customWidth="1"/>
    <col min="2560" max="2560" width="4.5703125" style="48" bestFit="1" customWidth="1"/>
    <col min="2561" max="2561" width="42.5703125" style="48" customWidth="1"/>
    <col min="2562" max="2562" width="13.85546875" style="48" bestFit="1" customWidth="1"/>
    <col min="2563" max="2563" width="15.7109375" style="48" bestFit="1" customWidth="1"/>
    <col min="2564" max="2564" width="13" style="48" bestFit="1" customWidth="1"/>
    <col min="2565" max="2565" width="10" style="48" customWidth="1"/>
    <col min="2566" max="2567" width="0" style="48" hidden="1" customWidth="1"/>
    <col min="2568" max="2568" width="12.140625" style="48" bestFit="1" customWidth="1"/>
    <col min="2569" max="2569" width="10.7109375" style="48" bestFit="1" customWidth="1"/>
    <col min="2570" max="2570" width="10.28515625" style="48" bestFit="1" customWidth="1"/>
    <col min="2571" max="2571" width="10.5703125" style="48" bestFit="1" customWidth="1"/>
    <col min="2572" max="2572" width="10" style="48" bestFit="1" customWidth="1"/>
    <col min="2573" max="2573" width="11.7109375" style="48" bestFit="1" customWidth="1"/>
    <col min="2574" max="2574" width="11" style="48" bestFit="1" customWidth="1"/>
    <col min="2575" max="2575" width="10.7109375" style="48" bestFit="1" customWidth="1"/>
    <col min="2576" max="2576" width="11" style="48" bestFit="1" customWidth="1"/>
    <col min="2577" max="2577" width="9.28515625" style="48" bestFit="1" customWidth="1"/>
    <col min="2578" max="2578" width="15.140625" style="48" bestFit="1" customWidth="1"/>
    <col min="2579" max="2579" width="12.140625" style="48" bestFit="1" customWidth="1"/>
    <col min="2580" max="2580" width="13.85546875" style="48" bestFit="1" customWidth="1"/>
    <col min="2581" max="2581" width="9.85546875" style="48" bestFit="1" customWidth="1"/>
    <col min="2582" max="2583" width="11.7109375" style="48" bestFit="1" customWidth="1"/>
    <col min="2584" max="2584" width="12.7109375" style="48" bestFit="1" customWidth="1"/>
    <col min="2585" max="2585" width="10.140625" style="48" bestFit="1" customWidth="1"/>
    <col min="2586" max="2586" width="11.28515625" style="48" bestFit="1" customWidth="1"/>
    <col min="2587" max="2587" width="11" style="48" bestFit="1" customWidth="1"/>
    <col min="2588" max="2589" width="0" style="48" hidden="1" customWidth="1"/>
    <col min="2590" max="2590" width="14.140625" style="48" bestFit="1" customWidth="1"/>
    <col min="2591" max="2591" width="0" style="48" hidden="1" customWidth="1"/>
    <col min="2592" max="2592" width="12.42578125" style="48" bestFit="1" customWidth="1"/>
    <col min="2593" max="2593" width="10.42578125" style="48" customWidth="1"/>
    <col min="2594" max="2594" width="9.85546875" style="48" bestFit="1" customWidth="1"/>
    <col min="2595" max="2595" width="12.7109375" style="48" customWidth="1"/>
    <col min="2596" max="2596" width="1.85546875" style="48" customWidth="1"/>
    <col min="2597" max="2814" width="11.42578125" style="48"/>
    <col min="2815" max="2815" width="1.140625" style="48" customWidth="1"/>
    <col min="2816" max="2816" width="4.5703125" style="48" bestFit="1" customWidth="1"/>
    <col min="2817" max="2817" width="42.5703125" style="48" customWidth="1"/>
    <col min="2818" max="2818" width="13.85546875" style="48" bestFit="1" customWidth="1"/>
    <col min="2819" max="2819" width="15.7109375" style="48" bestFit="1" customWidth="1"/>
    <col min="2820" max="2820" width="13" style="48" bestFit="1" customWidth="1"/>
    <col min="2821" max="2821" width="10" style="48" customWidth="1"/>
    <col min="2822" max="2823" width="0" style="48" hidden="1" customWidth="1"/>
    <col min="2824" max="2824" width="12.140625" style="48" bestFit="1" customWidth="1"/>
    <col min="2825" max="2825" width="10.7109375" style="48" bestFit="1" customWidth="1"/>
    <col min="2826" max="2826" width="10.28515625" style="48" bestFit="1" customWidth="1"/>
    <col min="2827" max="2827" width="10.5703125" style="48" bestFit="1" customWidth="1"/>
    <col min="2828" max="2828" width="10" style="48" bestFit="1" customWidth="1"/>
    <col min="2829" max="2829" width="11.7109375" style="48" bestFit="1" customWidth="1"/>
    <col min="2830" max="2830" width="11" style="48" bestFit="1" customWidth="1"/>
    <col min="2831" max="2831" width="10.7109375" style="48" bestFit="1" customWidth="1"/>
    <col min="2832" max="2832" width="11" style="48" bestFit="1" customWidth="1"/>
    <col min="2833" max="2833" width="9.28515625" style="48" bestFit="1" customWidth="1"/>
    <col min="2834" max="2834" width="15.140625" style="48" bestFit="1" customWidth="1"/>
    <col min="2835" max="2835" width="12.140625" style="48" bestFit="1" customWidth="1"/>
    <col min="2836" max="2836" width="13.85546875" style="48" bestFit="1" customWidth="1"/>
    <col min="2837" max="2837" width="9.85546875" style="48" bestFit="1" customWidth="1"/>
    <col min="2838" max="2839" width="11.7109375" style="48" bestFit="1" customWidth="1"/>
    <col min="2840" max="2840" width="12.7109375" style="48" bestFit="1" customWidth="1"/>
    <col min="2841" max="2841" width="10.140625" style="48" bestFit="1" customWidth="1"/>
    <col min="2842" max="2842" width="11.28515625" style="48" bestFit="1" customWidth="1"/>
    <col min="2843" max="2843" width="11" style="48" bestFit="1" customWidth="1"/>
    <col min="2844" max="2845" width="0" style="48" hidden="1" customWidth="1"/>
    <col min="2846" max="2846" width="14.140625" style="48" bestFit="1" customWidth="1"/>
    <col min="2847" max="2847" width="0" style="48" hidden="1" customWidth="1"/>
    <col min="2848" max="2848" width="12.42578125" style="48" bestFit="1" customWidth="1"/>
    <col min="2849" max="2849" width="10.42578125" style="48" customWidth="1"/>
    <col min="2850" max="2850" width="9.85546875" style="48" bestFit="1" customWidth="1"/>
    <col min="2851" max="2851" width="12.7109375" style="48" customWidth="1"/>
    <col min="2852" max="2852" width="1.85546875" style="48" customWidth="1"/>
    <col min="2853" max="3070" width="11.42578125" style="48"/>
    <col min="3071" max="3071" width="1.140625" style="48" customWidth="1"/>
    <col min="3072" max="3072" width="4.5703125" style="48" bestFit="1" customWidth="1"/>
    <col min="3073" max="3073" width="42.5703125" style="48" customWidth="1"/>
    <col min="3074" max="3074" width="13.85546875" style="48" bestFit="1" customWidth="1"/>
    <col min="3075" max="3075" width="15.7109375" style="48" bestFit="1" customWidth="1"/>
    <col min="3076" max="3076" width="13" style="48" bestFit="1" customWidth="1"/>
    <col min="3077" max="3077" width="10" style="48" customWidth="1"/>
    <col min="3078" max="3079" width="0" style="48" hidden="1" customWidth="1"/>
    <col min="3080" max="3080" width="12.140625" style="48" bestFit="1" customWidth="1"/>
    <col min="3081" max="3081" width="10.7109375" style="48" bestFit="1" customWidth="1"/>
    <col min="3082" max="3082" width="10.28515625" style="48" bestFit="1" customWidth="1"/>
    <col min="3083" max="3083" width="10.5703125" style="48" bestFit="1" customWidth="1"/>
    <col min="3084" max="3084" width="10" style="48" bestFit="1" customWidth="1"/>
    <col min="3085" max="3085" width="11.7109375" style="48" bestFit="1" customWidth="1"/>
    <col min="3086" max="3086" width="11" style="48" bestFit="1" customWidth="1"/>
    <col min="3087" max="3087" width="10.7109375" style="48" bestFit="1" customWidth="1"/>
    <col min="3088" max="3088" width="11" style="48" bestFit="1" customWidth="1"/>
    <col min="3089" max="3089" width="9.28515625" style="48" bestFit="1" customWidth="1"/>
    <col min="3090" max="3090" width="15.140625" style="48" bestFit="1" customWidth="1"/>
    <col min="3091" max="3091" width="12.140625" style="48" bestFit="1" customWidth="1"/>
    <col min="3092" max="3092" width="13.85546875" style="48" bestFit="1" customWidth="1"/>
    <col min="3093" max="3093" width="9.85546875" style="48" bestFit="1" customWidth="1"/>
    <col min="3094" max="3095" width="11.7109375" style="48" bestFit="1" customWidth="1"/>
    <col min="3096" max="3096" width="12.7109375" style="48" bestFit="1" customWidth="1"/>
    <col min="3097" max="3097" width="10.140625" style="48" bestFit="1" customWidth="1"/>
    <col min="3098" max="3098" width="11.28515625" style="48" bestFit="1" customWidth="1"/>
    <col min="3099" max="3099" width="11" style="48" bestFit="1" customWidth="1"/>
    <col min="3100" max="3101" width="0" style="48" hidden="1" customWidth="1"/>
    <col min="3102" max="3102" width="14.140625" style="48" bestFit="1" customWidth="1"/>
    <col min="3103" max="3103" width="0" style="48" hidden="1" customWidth="1"/>
    <col min="3104" max="3104" width="12.42578125" style="48" bestFit="1" customWidth="1"/>
    <col min="3105" max="3105" width="10.42578125" style="48" customWidth="1"/>
    <col min="3106" max="3106" width="9.85546875" style="48" bestFit="1" customWidth="1"/>
    <col min="3107" max="3107" width="12.7109375" style="48" customWidth="1"/>
    <col min="3108" max="3108" width="1.85546875" style="48" customWidth="1"/>
    <col min="3109" max="3326" width="11.42578125" style="48"/>
    <col min="3327" max="3327" width="1.140625" style="48" customWidth="1"/>
    <col min="3328" max="3328" width="4.5703125" style="48" bestFit="1" customWidth="1"/>
    <col min="3329" max="3329" width="42.5703125" style="48" customWidth="1"/>
    <col min="3330" max="3330" width="13.85546875" style="48" bestFit="1" customWidth="1"/>
    <col min="3331" max="3331" width="15.7109375" style="48" bestFit="1" customWidth="1"/>
    <col min="3332" max="3332" width="13" style="48" bestFit="1" customWidth="1"/>
    <col min="3333" max="3333" width="10" style="48" customWidth="1"/>
    <col min="3334" max="3335" width="0" style="48" hidden="1" customWidth="1"/>
    <col min="3336" max="3336" width="12.140625" style="48" bestFit="1" customWidth="1"/>
    <col min="3337" max="3337" width="10.7109375" style="48" bestFit="1" customWidth="1"/>
    <col min="3338" max="3338" width="10.28515625" style="48" bestFit="1" customWidth="1"/>
    <col min="3339" max="3339" width="10.5703125" style="48" bestFit="1" customWidth="1"/>
    <col min="3340" max="3340" width="10" style="48" bestFit="1" customWidth="1"/>
    <col min="3341" max="3341" width="11.7109375" style="48" bestFit="1" customWidth="1"/>
    <col min="3342" max="3342" width="11" style="48" bestFit="1" customWidth="1"/>
    <col min="3343" max="3343" width="10.7109375" style="48" bestFit="1" customWidth="1"/>
    <col min="3344" max="3344" width="11" style="48" bestFit="1" customWidth="1"/>
    <col min="3345" max="3345" width="9.28515625" style="48" bestFit="1" customWidth="1"/>
    <col min="3346" max="3346" width="15.140625" style="48" bestFit="1" customWidth="1"/>
    <col min="3347" max="3347" width="12.140625" style="48" bestFit="1" customWidth="1"/>
    <col min="3348" max="3348" width="13.85546875" style="48" bestFit="1" customWidth="1"/>
    <col min="3349" max="3349" width="9.85546875" style="48" bestFit="1" customWidth="1"/>
    <col min="3350" max="3351" width="11.7109375" style="48" bestFit="1" customWidth="1"/>
    <col min="3352" max="3352" width="12.7109375" style="48" bestFit="1" customWidth="1"/>
    <col min="3353" max="3353" width="10.140625" style="48" bestFit="1" customWidth="1"/>
    <col min="3354" max="3354" width="11.28515625" style="48" bestFit="1" customWidth="1"/>
    <col min="3355" max="3355" width="11" style="48" bestFit="1" customWidth="1"/>
    <col min="3356" max="3357" width="0" style="48" hidden="1" customWidth="1"/>
    <col min="3358" max="3358" width="14.140625" style="48" bestFit="1" customWidth="1"/>
    <col min="3359" max="3359" width="0" style="48" hidden="1" customWidth="1"/>
    <col min="3360" max="3360" width="12.42578125" style="48" bestFit="1" customWidth="1"/>
    <col min="3361" max="3361" width="10.42578125" style="48" customWidth="1"/>
    <col min="3362" max="3362" width="9.85546875" style="48" bestFit="1" customWidth="1"/>
    <col min="3363" max="3363" width="12.7109375" style="48" customWidth="1"/>
    <col min="3364" max="3364" width="1.85546875" style="48" customWidth="1"/>
    <col min="3365" max="3582" width="11.42578125" style="48"/>
    <col min="3583" max="3583" width="1.140625" style="48" customWidth="1"/>
    <col min="3584" max="3584" width="4.5703125" style="48" bestFit="1" customWidth="1"/>
    <col min="3585" max="3585" width="42.5703125" style="48" customWidth="1"/>
    <col min="3586" max="3586" width="13.85546875" style="48" bestFit="1" customWidth="1"/>
    <col min="3587" max="3587" width="15.7109375" style="48" bestFit="1" customWidth="1"/>
    <col min="3588" max="3588" width="13" style="48" bestFit="1" customWidth="1"/>
    <col min="3589" max="3589" width="10" style="48" customWidth="1"/>
    <col min="3590" max="3591" width="0" style="48" hidden="1" customWidth="1"/>
    <col min="3592" max="3592" width="12.140625" style="48" bestFit="1" customWidth="1"/>
    <col min="3593" max="3593" width="10.7109375" style="48" bestFit="1" customWidth="1"/>
    <col min="3594" max="3594" width="10.28515625" style="48" bestFit="1" customWidth="1"/>
    <col min="3595" max="3595" width="10.5703125" style="48" bestFit="1" customWidth="1"/>
    <col min="3596" max="3596" width="10" style="48" bestFit="1" customWidth="1"/>
    <col min="3597" max="3597" width="11.7109375" style="48" bestFit="1" customWidth="1"/>
    <col min="3598" max="3598" width="11" style="48" bestFit="1" customWidth="1"/>
    <col min="3599" max="3599" width="10.7109375" style="48" bestFit="1" customWidth="1"/>
    <col min="3600" max="3600" width="11" style="48" bestFit="1" customWidth="1"/>
    <col min="3601" max="3601" width="9.28515625" style="48" bestFit="1" customWidth="1"/>
    <col min="3602" max="3602" width="15.140625" style="48" bestFit="1" customWidth="1"/>
    <col min="3603" max="3603" width="12.140625" style="48" bestFit="1" customWidth="1"/>
    <col min="3604" max="3604" width="13.85546875" style="48" bestFit="1" customWidth="1"/>
    <col min="3605" max="3605" width="9.85546875" style="48" bestFit="1" customWidth="1"/>
    <col min="3606" max="3607" width="11.7109375" style="48" bestFit="1" customWidth="1"/>
    <col min="3608" max="3608" width="12.7109375" style="48" bestFit="1" customWidth="1"/>
    <col min="3609" max="3609" width="10.140625" style="48" bestFit="1" customWidth="1"/>
    <col min="3610" max="3610" width="11.28515625" style="48" bestFit="1" customWidth="1"/>
    <col min="3611" max="3611" width="11" style="48" bestFit="1" customWidth="1"/>
    <col min="3612" max="3613" width="0" style="48" hidden="1" customWidth="1"/>
    <col min="3614" max="3614" width="14.140625" style="48" bestFit="1" customWidth="1"/>
    <col min="3615" max="3615" width="0" style="48" hidden="1" customWidth="1"/>
    <col min="3616" max="3616" width="12.42578125" style="48" bestFit="1" customWidth="1"/>
    <col min="3617" max="3617" width="10.42578125" style="48" customWidth="1"/>
    <col min="3618" max="3618" width="9.85546875" style="48" bestFit="1" customWidth="1"/>
    <col min="3619" max="3619" width="12.7109375" style="48" customWidth="1"/>
    <col min="3620" max="3620" width="1.85546875" style="48" customWidth="1"/>
    <col min="3621" max="3838" width="11.42578125" style="48"/>
    <col min="3839" max="3839" width="1.140625" style="48" customWidth="1"/>
    <col min="3840" max="3840" width="4.5703125" style="48" bestFit="1" customWidth="1"/>
    <col min="3841" max="3841" width="42.5703125" style="48" customWidth="1"/>
    <col min="3842" max="3842" width="13.85546875" style="48" bestFit="1" customWidth="1"/>
    <col min="3843" max="3843" width="15.7109375" style="48" bestFit="1" customWidth="1"/>
    <col min="3844" max="3844" width="13" style="48" bestFit="1" customWidth="1"/>
    <col min="3845" max="3845" width="10" style="48" customWidth="1"/>
    <col min="3846" max="3847" width="0" style="48" hidden="1" customWidth="1"/>
    <col min="3848" max="3848" width="12.140625" style="48" bestFit="1" customWidth="1"/>
    <col min="3849" max="3849" width="10.7109375" style="48" bestFit="1" customWidth="1"/>
    <col min="3850" max="3850" width="10.28515625" style="48" bestFit="1" customWidth="1"/>
    <col min="3851" max="3851" width="10.5703125" style="48" bestFit="1" customWidth="1"/>
    <col min="3852" max="3852" width="10" style="48" bestFit="1" customWidth="1"/>
    <col min="3853" max="3853" width="11.7109375" style="48" bestFit="1" customWidth="1"/>
    <col min="3854" max="3854" width="11" style="48" bestFit="1" customWidth="1"/>
    <col min="3855" max="3855" width="10.7109375" style="48" bestFit="1" customWidth="1"/>
    <col min="3856" max="3856" width="11" style="48" bestFit="1" customWidth="1"/>
    <col min="3857" max="3857" width="9.28515625" style="48" bestFit="1" customWidth="1"/>
    <col min="3858" max="3858" width="15.140625" style="48" bestFit="1" customWidth="1"/>
    <col min="3859" max="3859" width="12.140625" style="48" bestFit="1" customWidth="1"/>
    <col min="3860" max="3860" width="13.85546875" style="48" bestFit="1" customWidth="1"/>
    <col min="3861" max="3861" width="9.85546875" style="48" bestFit="1" customWidth="1"/>
    <col min="3862" max="3863" width="11.7109375" style="48" bestFit="1" customWidth="1"/>
    <col min="3864" max="3864" width="12.7109375" style="48" bestFit="1" customWidth="1"/>
    <col min="3865" max="3865" width="10.140625" style="48" bestFit="1" customWidth="1"/>
    <col min="3866" max="3866" width="11.28515625" style="48" bestFit="1" customWidth="1"/>
    <col min="3867" max="3867" width="11" style="48" bestFit="1" customWidth="1"/>
    <col min="3868" max="3869" width="0" style="48" hidden="1" customWidth="1"/>
    <col min="3870" max="3870" width="14.140625" style="48" bestFit="1" customWidth="1"/>
    <col min="3871" max="3871" width="0" style="48" hidden="1" customWidth="1"/>
    <col min="3872" max="3872" width="12.42578125" style="48" bestFit="1" customWidth="1"/>
    <col min="3873" max="3873" width="10.42578125" style="48" customWidth="1"/>
    <col min="3874" max="3874" width="9.85546875" style="48" bestFit="1" customWidth="1"/>
    <col min="3875" max="3875" width="12.7109375" style="48" customWidth="1"/>
    <col min="3876" max="3876" width="1.85546875" style="48" customWidth="1"/>
    <col min="3877" max="4094" width="11.42578125" style="48"/>
    <col min="4095" max="4095" width="1.140625" style="48" customWidth="1"/>
    <col min="4096" max="4096" width="4.5703125" style="48" bestFit="1" customWidth="1"/>
    <col min="4097" max="4097" width="42.5703125" style="48" customWidth="1"/>
    <col min="4098" max="4098" width="13.85546875" style="48" bestFit="1" customWidth="1"/>
    <col min="4099" max="4099" width="15.7109375" style="48" bestFit="1" customWidth="1"/>
    <col min="4100" max="4100" width="13" style="48" bestFit="1" customWidth="1"/>
    <col min="4101" max="4101" width="10" style="48" customWidth="1"/>
    <col min="4102" max="4103" width="0" style="48" hidden="1" customWidth="1"/>
    <col min="4104" max="4104" width="12.140625" style="48" bestFit="1" customWidth="1"/>
    <col min="4105" max="4105" width="10.7109375" style="48" bestFit="1" customWidth="1"/>
    <col min="4106" max="4106" width="10.28515625" style="48" bestFit="1" customWidth="1"/>
    <col min="4107" max="4107" width="10.5703125" style="48" bestFit="1" customWidth="1"/>
    <col min="4108" max="4108" width="10" style="48" bestFit="1" customWidth="1"/>
    <col min="4109" max="4109" width="11.7109375" style="48" bestFit="1" customWidth="1"/>
    <col min="4110" max="4110" width="11" style="48" bestFit="1" customWidth="1"/>
    <col min="4111" max="4111" width="10.7109375" style="48" bestFit="1" customWidth="1"/>
    <col min="4112" max="4112" width="11" style="48" bestFit="1" customWidth="1"/>
    <col min="4113" max="4113" width="9.28515625" style="48" bestFit="1" customWidth="1"/>
    <col min="4114" max="4114" width="15.140625" style="48" bestFit="1" customWidth="1"/>
    <col min="4115" max="4115" width="12.140625" style="48" bestFit="1" customWidth="1"/>
    <col min="4116" max="4116" width="13.85546875" style="48" bestFit="1" customWidth="1"/>
    <col min="4117" max="4117" width="9.85546875" style="48" bestFit="1" customWidth="1"/>
    <col min="4118" max="4119" width="11.7109375" style="48" bestFit="1" customWidth="1"/>
    <col min="4120" max="4120" width="12.7109375" style="48" bestFit="1" customWidth="1"/>
    <col min="4121" max="4121" width="10.140625" style="48" bestFit="1" customWidth="1"/>
    <col min="4122" max="4122" width="11.28515625" style="48" bestFit="1" customWidth="1"/>
    <col min="4123" max="4123" width="11" style="48" bestFit="1" customWidth="1"/>
    <col min="4124" max="4125" width="0" style="48" hidden="1" customWidth="1"/>
    <col min="4126" max="4126" width="14.140625" style="48" bestFit="1" customWidth="1"/>
    <col min="4127" max="4127" width="0" style="48" hidden="1" customWidth="1"/>
    <col min="4128" max="4128" width="12.42578125" style="48" bestFit="1" customWidth="1"/>
    <col min="4129" max="4129" width="10.42578125" style="48" customWidth="1"/>
    <col min="4130" max="4130" width="9.85546875" style="48" bestFit="1" customWidth="1"/>
    <col min="4131" max="4131" width="12.7109375" style="48" customWidth="1"/>
    <col min="4132" max="4132" width="1.85546875" style="48" customWidth="1"/>
    <col min="4133" max="4350" width="11.42578125" style="48"/>
    <col min="4351" max="4351" width="1.140625" style="48" customWidth="1"/>
    <col min="4352" max="4352" width="4.5703125" style="48" bestFit="1" customWidth="1"/>
    <col min="4353" max="4353" width="42.5703125" style="48" customWidth="1"/>
    <col min="4354" max="4354" width="13.85546875" style="48" bestFit="1" customWidth="1"/>
    <col min="4355" max="4355" width="15.7109375" style="48" bestFit="1" customWidth="1"/>
    <col min="4356" max="4356" width="13" style="48" bestFit="1" customWidth="1"/>
    <col min="4357" max="4357" width="10" style="48" customWidth="1"/>
    <col min="4358" max="4359" width="0" style="48" hidden="1" customWidth="1"/>
    <col min="4360" max="4360" width="12.140625" style="48" bestFit="1" customWidth="1"/>
    <col min="4361" max="4361" width="10.7109375" style="48" bestFit="1" customWidth="1"/>
    <col min="4362" max="4362" width="10.28515625" style="48" bestFit="1" customWidth="1"/>
    <col min="4363" max="4363" width="10.5703125" style="48" bestFit="1" customWidth="1"/>
    <col min="4364" max="4364" width="10" style="48" bestFit="1" customWidth="1"/>
    <col min="4365" max="4365" width="11.7109375" style="48" bestFit="1" customWidth="1"/>
    <col min="4366" max="4366" width="11" style="48" bestFit="1" customWidth="1"/>
    <col min="4367" max="4367" width="10.7109375" style="48" bestFit="1" customWidth="1"/>
    <col min="4368" max="4368" width="11" style="48" bestFit="1" customWidth="1"/>
    <col min="4369" max="4369" width="9.28515625" style="48" bestFit="1" customWidth="1"/>
    <col min="4370" max="4370" width="15.140625" style="48" bestFit="1" customWidth="1"/>
    <col min="4371" max="4371" width="12.140625" style="48" bestFit="1" customWidth="1"/>
    <col min="4372" max="4372" width="13.85546875" style="48" bestFit="1" customWidth="1"/>
    <col min="4373" max="4373" width="9.85546875" style="48" bestFit="1" customWidth="1"/>
    <col min="4374" max="4375" width="11.7109375" style="48" bestFit="1" customWidth="1"/>
    <col min="4376" max="4376" width="12.7109375" style="48" bestFit="1" customWidth="1"/>
    <col min="4377" max="4377" width="10.140625" style="48" bestFit="1" customWidth="1"/>
    <col min="4378" max="4378" width="11.28515625" style="48" bestFit="1" customWidth="1"/>
    <col min="4379" max="4379" width="11" style="48" bestFit="1" customWidth="1"/>
    <col min="4380" max="4381" width="0" style="48" hidden="1" customWidth="1"/>
    <col min="4382" max="4382" width="14.140625" style="48" bestFit="1" customWidth="1"/>
    <col min="4383" max="4383" width="0" style="48" hidden="1" customWidth="1"/>
    <col min="4384" max="4384" width="12.42578125" style="48" bestFit="1" customWidth="1"/>
    <col min="4385" max="4385" width="10.42578125" style="48" customWidth="1"/>
    <col min="4386" max="4386" width="9.85546875" style="48" bestFit="1" customWidth="1"/>
    <col min="4387" max="4387" width="12.7109375" style="48" customWidth="1"/>
    <col min="4388" max="4388" width="1.85546875" style="48" customWidth="1"/>
    <col min="4389" max="4606" width="11.42578125" style="48"/>
    <col min="4607" max="4607" width="1.140625" style="48" customWidth="1"/>
    <col min="4608" max="4608" width="4.5703125" style="48" bestFit="1" customWidth="1"/>
    <col min="4609" max="4609" width="42.5703125" style="48" customWidth="1"/>
    <col min="4610" max="4610" width="13.85546875" style="48" bestFit="1" customWidth="1"/>
    <col min="4611" max="4611" width="15.7109375" style="48" bestFit="1" customWidth="1"/>
    <col min="4612" max="4612" width="13" style="48" bestFit="1" customWidth="1"/>
    <col min="4613" max="4613" width="10" style="48" customWidth="1"/>
    <col min="4614" max="4615" width="0" style="48" hidden="1" customWidth="1"/>
    <col min="4616" max="4616" width="12.140625" style="48" bestFit="1" customWidth="1"/>
    <col min="4617" max="4617" width="10.7109375" style="48" bestFit="1" customWidth="1"/>
    <col min="4618" max="4618" width="10.28515625" style="48" bestFit="1" customWidth="1"/>
    <col min="4619" max="4619" width="10.5703125" style="48" bestFit="1" customWidth="1"/>
    <col min="4620" max="4620" width="10" style="48" bestFit="1" customWidth="1"/>
    <col min="4621" max="4621" width="11.7109375" style="48" bestFit="1" customWidth="1"/>
    <col min="4622" max="4622" width="11" style="48" bestFit="1" customWidth="1"/>
    <col min="4623" max="4623" width="10.7109375" style="48" bestFit="1" customWidth="1"/>
    <col min="4624" max="4624" width="11" style="48" bestFit="1" customWidth="1"/>
    <col min="4625" max="4625" width="9.28515625" style="48" bestFit="1" customWidth="1"/>
    <col min="4626" max="4626" width="15.140625" style="48" bestFit="1" customWidth="1"/>
    <col min="4627" max="4627" width="12.140625" style="48" bestFit="1" customWidth="1"/>
    <col min="4628" max="4628" width="13.85546875" style="48" bestFit="1" customWidth="1"/>
    <col min="4629" max="4629" width="9.85546875" style="48" bestFit="1" customWidth="1"/>
    <col min="4630" max="4631" width="11.7109375" style="48" bestFit="1" customWidth="1"/>
    <col min="4632" max="4632" width="12.7109375" style="48" bestFit="1" customWidth="1"/>
    <col min="4633" max="4633" width="10.140625" style="48" bestFit="1" customWidth="1"/>
    <col min="4634" max="4634" width="11.28515625" style="48" bestFit="1" customWidth="1"/>
    <col min="4635" max="4635" width="11" style="48" bestFit="1" customWidth="1"/>
    <col min="4636" max="4637" width="0" style="48" hidden="1" customWidth="1"/>
    <col min="4638" max="4638" width="14.140625" style="48" bestFit="1" customWidth="1"/>
    <col min="4639" max="4639" width="0" style="48" hidden="1" customWidth="1"/>
    <col min="4640" max="4640" width="12.42578125" style="48" bestFit="1" customWidth="1"/>
    <col min="4641" max="4641" width="10.42578125" style="48" customWidth="1"/>
    <col min="4642" max="4642" width="9.85546875" style="48" bestFit="1" customWidth="1"/>
    <col min="4643" max="4643" width="12.7109375" style="48" customWidth="1"/>
    <col min="4644" max="4644" width="1.85546875" style="48" customWidth="1"/>
    <col min="4645" max="4862" width="11.42578125" style="48"/>
    <col min="4863" max="4863" width="1.140625" style="48" customWidth="1"/>
    <col min="4864" max="4864" width="4.5703125" style="48" bestFit="1" customWidth="1"/>
    <col min="4865" max="4865" width="42.5703125" style="48" customWidth="1"/>
    <col min="4866" max="4866" width="13.85546875" style="48" bestFit="1" customWidth="1"/>
    <col min="4867" max="4867" width="15.7109375" style="48" bestFit="1" customWidth="1"/>
    <col min="4868" max="4868" width="13" style="48" bestFit="1" customWidth="1"/>
    <col min="4869" max="4869" width="10" style="48" customWidth="1"/>
    <col min="4870" max="4871" width="0" style="48" hidden="1" customWidth="1"/>
    <col min="4872" max="4872" width="12.140625" style="48" bestFit="1" customWidth="1"/>
    <col min="4873" max="4873" width="10.7109375" style="48" bestFit="1" customWidth="1"/>
    <col min="4874" max="4874" width="10.28515625" style="48" bestFit="1" customWidth="1"/>
    <col min="4875" max="4875" width="10.5703125" style="48" bestFit="1" customWidth="1"/>
    <col min="4876" max="4876" width="10" style="48" bestFit="1" customWidth="1"/>
    <col min="4877" max="4877" width="11.7109375" style="48" bestFit="1" customWidth="1"/>
    <col min="4878" max="4878" width="11" style="48" bestFit="1" customWidth="1"/>
    <col min="4879" max="4879" width="10.7109375" style="48" bestFit="1" customWidth="1"/>
    <col min="4880" max="4880" width="11" style="48" bestFit="1" customWidth="1"/>
    <col min="4881" max="4881" width="9.28515625" style="48" bestFit="1" customWidth="1"/>
    <col min="4882" max="4882" width="15.140625" style="48" bestFit="1" customWidth="1"/>
    <col min="4883" max="4883" width="12.140625" style="48" bestFit="1" customWidth="1"/>
    <col min="4884" max="4884" width="13.85546875" style="48" bestFit="1" customWidth="1"/>
    <col min="4885" max="4885" width="9.85546875" style="48" bestFit="1" customWidth="1"/>
    <col min="4886" max="4887" width="11.7109375" style="48" bestFit="1" customWidth="1"/>
    <col min="4888" max="4888" width="12.7109375" style="48" bestFit="1" customWidth="1"/>
    <col min="4889" max="4889" width="10.140625" style="48" bestFit="1" customWidth="1"/>
    <col min="4890" max="4890" width="11.28515625" style="48" bestFit="1" customWidth="1"/>
    <col min="4891" max="4891" width="11" style="48" bestFit="1" customWidth="1"/>
    <col min="4892" max="4893" width="0" style="48" hidden="1" customWidth="1"/>
    <col min="4894" max="4894" width="14.140625" style="48" bestFit="1" customWidth="1"/>
    <col min="4895" max="4895" width="0" style="48" hidden="1" customWidth="1"/>
    <col min="4896" max="4896" width="12.42578125" style="48" bestFit="1" customWidth="1"/>
    <col min="4897" max="4897" width="10.42578125" style="48" customWidth="1"/>
    <col min="4898" max="4898" width="9.85546875" style="48" bestFit="1" customWidth="1"/>
    <col min="4899" max="4899" width="12.7109375" style="48" customWidth="1"/>
    <col min="4900" max="4900" width="1.85546875" style="48" customWidth="1"/>
    <col min="4901" max="5118" width="11.42578125" style="48"/>
    <col min="5119" max="5119" width="1.140625" style="48" customWidth="1"/>
    <col min="5120" max="5120" width="4.5703125" style="48" bestFit="1" customWidth="1"/>
    <col min="5121" max="5121" width="42.5703125" style="48" customWidth="1"/>
    <col min="5122" max="5122" width="13.85546875" style="48" bestFit="1" customWidth="1"/>
    <col min="5123" max="5123" width="15.7109375" style="48" bestFit="1" customWidth="1"/>
    <col min="5124" max="5124" width="13" style="48" bestFit="1" customWidth="1"/>
    <col min="5125" max="5125" width="10" style="48" customWidth="1"/>
    <col min="5126" max="5127" width="0" style="48" hidden="1" customWidth="1"/>
    <col min="5128" max="5128" width="12.140625" style="48" bestFit="1" customWidth="1"/>
    <col min="5129" max="5129" width="10.7109375" style="48" bestFit="1" customWidth="1"/>
    <col min="5130" max="5130" width="10.28515625" style="48" bestFit="1" customWidth="1"/>
    <col min="5131" max="5131" width="10.5703125" style="48" bestFit="1" customWidth="1"/>
    <col min="5132" max="5132" width="10" style="48" bestFit="1" customWidth="1"/>
    <col min="5133" max="5133" width="11.7109375" style="48" bestFit="1" customWidth="1"/>
    <col min="5134" max="5134" width="11" style="48" bestFit="1" customWidth="1"/>
    <col min="5135" max="5135" width="10.7109375" style="48" bestFit="1" customWidth="1"/>
    <col min="5136" max="5136" width="11" style="48" bestFit="1" customWidth="1"/>
    <col min="5137" max="5137" width="9.28515625" style="48" bestFit="1" customWidth="1"/>
    <col min="5138" max="5138" width="15.140625" style="48" bestFit="1" customWidth="1"/>
    <col min="5139" max="5139" width="12.140625" style="48" bestFit="1" customWidth="1"/>
    <col min="5140" max="5140" width="13.85546875" style="48" bestFit="1" customWidth="1"/>
    <col min="5141" max="5141" width="9.85546875" style="48" bestFit="1" customWidth="1"/>
    <col min="5142" max="5143" width="11.7109375" style="48" bestFit="1" customWidth="1"/>
    <col min="5144" max="5144" width="12.7109375" style="48" bestFit="1" customWidth="1"/>
    <col min="5145" max="5145" width="10.140625" style="48" bestFit="1" customWidth="1"/>
    <col min="5146" max="5146" width="11.28515625" style="48" bestFit="1" customWidth="1"/>
    <col min="5147" max="5147" width="11" style="48" bestFit="1" customWidth="1"/>
    <col min="5148" max="5149" width="0" style="48" hidden="1" customWidth="1"/>
    <col min="5150" max="5150" width="14.140625" style="48" bestFit="1" customWidth="1"/>
    <col min="5151" max="5151" width="0" style="48" hidden="1" customWidth="1"/>
    <col min="5152" max="5152" width="12.42578125" style="48" bestFit="1" customWidth="1"/>
    <col min="5153" max="5153" width="10.42578125" style="48" customWidth="1"/>
    <col min="5154" max="5154" width="9.85546875" style="48" bestFit="1" customWidth="1"/>
    <col min="5155" max="5155" width="12.7109375" style="48" customWidth="1"/>
    <col min="5156" max="5156" width="1.85546875" style="48" customWidth="1"/>
    <col min="5157" max="5374" width="11.42578125" style="48"/>
    <col min="5375" max="5375" width="1.140625" style="48" customWidth="1"/>
    <col min="5376" max="5376" width="4.5703125" style="48" bestFit="1" customWidth="1"/>
    <col min="5377" max="5377" width="42.5703125" style="48" customWidth="1"/>
    <col min="5378" max="5378" width="13.85546875" style="48" bestFit="1" customWidth="1"/>
    <col min="5379" max="5379" width="15.7109375" style="48" bestFit="1" customWidth="1"/>
    <col min="5380" max="5380" width="13" style="48" bestFit="1" customWidth="1"/>
    <col min="5381" max="5381" width="10" style="48" customWidth="1"/>
    <col min="5382" max="5383" width="0" style="48" hidden="1" customWidth="1"/>
    <col min="5384" max="5384" width="12.140625" style="48" bestFit="1" customWidth="1"/>
    <col min="5385" max="5385" width="10.7109375" style="48" bestFit="1" customWidth="1"/>
    <col min="5386" max="5386" width="10.28515625" style="48" bestFit="1" customWidth="1"/>
    <col min="5387" max="5387" width="10.5703125" style="48" bestFit="1" customWidth="1"/>
    <col min="5388" max="5388" width="10" style="48" bestFit="1" customWidth="1"/>
    <col min="5389" max="5389" width="11.7109375" style="48" bestFit="1" customWidth="1"/>
    <col min="5390" max="5390" width="11" style="48" bestFit="1" customWidth="1"/>
    <col min="5391" max="5391" width="10.7109375" style="48" bestFit="1" customWidth="1"/>
    <col min="5392" max="5392" width="11" style="48" bestFit="1" customWidth="1"/>
    <col min="5393" max="5393" width="9.28515625" style="48" bestFit="1" customWidth="1"/>
    <col min="5394" max="5394" width="15.140625" style="48" bestFit="1" customWidth="1"/>
    <col min="5395" max="5395" width="12.140625" style="48" bestFit="1" customWidth="1"/>
    <col min="5396" max="5396" width="13.85546875" style="48" bestFit="1" customWidth="1"/>
    <col min="5397" max="5397" width="9.85546875" style="48" bestFit="1" customWidth="1"/>
    <col min="5398" max="5399" width="11.7109375" style="48" bestFit="1" customWidth="1"/>
    <col min="5400" max="5400" width="12.7109375" style="48" bestFit="1" customWidth="1"/>
    <col min="5401" max="5401" width="10.140625" style="48" bestFit="1" customWidth="1"/>
    <col min="5402" max="5402" width="11.28515625" style="48" bestFit="1" customWidth="1"/>
    <col min="5403" max="5403" width="11" style="48" bestFit="1" customWidth="1"/>
    <col min="5404" max="5405" width="0" style="48" hidden="1" customWidth="1"/>
    <col min="5406" max="5406" width="14.140625" style="48" bestFit="1" customWidth="1"/>
    <col min="5407" max="5407" width="0" style="48" hidden="1" customWidth="1"/>
    <col min="5408" max="5408" width="12.42578125" style="48" bestFit="1" customWidth="1"/>
    <col min="5409" max="5409" width="10.42578125" style="48" customWidth="1"/>
    <col min="5410" max="5410" width="9.85546875" style="48" bestFit="1" customWidth="1"/>
    <col min="5411" max="5411" width="12.7109375" style="48" customWidth="1"/>
    <col min="5412" max="5412" width="1.85546875" style="48" customWidth="1"/>
    <col min="5413" max="5630" width="11.42578125" style="48"/>
    <col min="5631" max="5631" width="1.140625" style="48" customWidth="1"/>
    <col min="5632" max="5632" width="4.5703125" style="48" bestFit="1" customWidth="1"/>
    <col min="5633" max="5633" width="42.5703125" style="48" customWidth="1"/>
    <col min="5634" max="5634" width="13.85546875" style="48" bestFit="1" customWidth="1"/>
    <col min="5635" max="5635" width="15.7109375" style="48" bestFit="1" customWidth="1"/>
    <col min="5636" max="5636" width="13" style="48" bestFit="1" customWidth="1"/>
    <col min="5637" max="5637" width="10" style="48" customWidth="1"/>
    <col min="5638" max="5639" width="0" style="48" hidden="1" customWidth="1"/>
    <col min="5640" max="5640" width="12.140625" style="48" bestFit="1" customWidth="1"/>
    <col min="5641" max="5641" width="10.7109375" style="48" bestFit="1" customWidth="1"/>
    <col min="5642" max="5642" width="10.28515625" style="48" bestFit="1" customWidth="1"/>
    <col min="5643" max="5643" width="10.5703125" style="48" bestFit="1" customWidth="1"/>
    <col min="5644" max="5644" width="10" style="48" bestFit="1" customWidth="1"/>
    <col min="5645" max="5645" width="11.7109375" style="48" bestFit="1" customWidth="1"/>
    <col min="5646" max="5646" width="11" style="48" bestFit="1" customWidth="1"/>
    <col min="5647" max="5647" width="10.7109375" style="48" bestFit="1" customWidth="1"/>
    <col min="5648" max="5648" width="11" style="48" bestFit="1" customWidth="1"/>
    <col min="5649" max="5649" width="9.28515625" style="48" bestFit="1" customWidth="1"/>
    <col min="5650" max="5650" width="15.140625" style="48" bestFit="1" customWidth="1"/>
    <col min="5651" max="5651" width="12.140625" style="48" bestFit="1" customWidth="1"/>
    <col min="5652" max="5652" width="13.85546875" style="48" bestFit="1" customWidth="1"/>
    <col min="5653" max="5653" width="9.85546875" style="48" bestFit="1" customWidth="1"/>
    <col min="5654" max="5655" width="11.7109375" style="48" bestFit="1" customWidth="1"/>
    <col min="5656" max="5656" width="12.7109375" style="48" bestFit="1" customWidth="1"/>
    <col min="5657" max="5657" width="10.140625" style="48" bestFit="1" customWidth="1"/>
    <col min="5658" max="5658" width="11.28515625" style="48" bestFit="1" customWidth="1"/>
    <col min="5659" max="5659" width="11" style="48" bestFit="1" customWidth="1"/>
    <col min="5660" max="5661" width="0" style="48" hidden="1" customWidth="1"/>
    <col min="5662" max="5662" width="14.140625" style="48" bestFit="1" customWidth="1"/>
    <col min="5663" max="5663" width="0" style="48" hidden="1" customWidth="1"/>
    <col min="5664" max="5664" width="12.42578125" style="48" bestFit="1" customWidth="1"/>
    <col min="5665" max="5665" width="10.42578125" style="48" customWidth="1"/>
    <col min="5666" max="5666" width="9.85546875" style="48" bestFit="1" customWidth="1"/>
    <col min="5667" max="5667" width="12.7109375" style="48" customWidth="1"/>
    <col min="5668" max="5668" width="1.85546875" style="48" customWidth="1"/>
    <col min="5669" max="5886" width="11.42578125" style="48"/>
    <col min="5887" max="5887" width="1.140625" style="48" customWidth="1"/>
    <col min="5888" max="5888" width="4.5703125" style="48" bestFit="1" customWidth="1"/>
    <col min="5889" max="5889" width="42.5703125" style="48" customWidth="1"/>
    <col min="5890" max="5890" width="13.85546875" style="48" bestFit="1" customWidth="1"/>
    <col min="5891" max="5891" width="15.7109375" style="48" bestFit="1" customWidth="1"/>
    <col min="5892" max="5892" width="13" style="48" bestFit="1" customWidth="1"/>
    <col min="5893" max="5893" width="10" style="48" customWidth="1"/>
    <col min="5894" max="5895" width="0" style="48" hidden="1" customWidth="1"/>
    <col min="5896" max="5896" width="12.140625" style="48" bestFit="1" customWidth="1"/>
    <col min="5897" max="5897" width="10.7109375" style="48" bestFit="1" customWidth="1"/>
    <col min="5898" max="5898" width="10.28515625" style="48" bestFit="1" customWidth="1"/>
    <col min="5899" max="5899" width="10.5703125" style="48" bestFit="1" customWidth="1"/>
    <col min="5900" max="5900" width="10" style="48" bestFit="1" customWidth="1"/>
    <col min="5901" max="5901" width="11.7109375" style="48" bestFit="1" customWidth="1"/>
    <col min="5902" max="5902" width="11" style="48" bestFit="1" customWidth="1"/>
    <col min="5903" max="5903" width="10.7109375" style="48" bestFit="1" customWidth="1"/>
    <col min="5904" max="5904" width="11" style="48" bestFit="1" customWidth="1"/>
    <col min="5905" max="5905" width="9.28515625" style="48" bestFit="1" customWidth="1"/>
    <col min="5906" max="5906" width="15.140625" style="48" bestFit="1" customWidth="1"/>
    <col min="5907" max="5907" width="12.140625" style="48" bestFit="1" customWidth="1"/>
    <col min="5908" max="5908" width="13.85546875" style="48" bestFit="1" customWidth="1"/>
    <col min="5909" max="5909" width="9.85546875" style="48" bestFit="1" customWidth="1"/>
    <col min="5910" max="5911" width="11.7109375" style="48" bestFit="1" customWidth="1"/>
    <col min="5912" max="5912" width="12.7109375" style="48" bestFit="1" customWidth="1"/>
    <col min="5913" max="5913" width="10.140625" style="48" bestFit="1" customWidth="1"/>
    <col min="5914" max="5914" width="11.28515625" style="48" bestFit="1" customWidth="1"/>
    <col min="5915" max="5915" width="11" style="48" bestFit="1" customWidth="1"/>
    <col min="5916" max="5917" width="0" style="48" hidden="1" customWidth="1"/>
    <col min="5918" max="5918" width="14.140625" style="48" bestFit="1" customWidth="1"/>
    <col min="5919" max="5919" width="0" style="48" hidden="1" customWidth="1"/>
    <col min="5920" max="5920" width="12.42578125" style="48" bestFit="1" customWidth="1"/>
    <col min="5921" max="5921" width="10.42578125" style="48" customWidth="1"/>
    <col min="5922" max="5922" width="9.85546875" style="48" bestFit="1" customWidth="1"/>
    <col min="5923" max="5923" width="12.7109375" style="48" customWidth="1"/>
    <col min="5924" max="5924" width="1.85546875" style="48" customWidth="1"/>
    <col min="5925" max="6142" width="11.42578125" style="48"/>
    <col min="6143" max="6143" width="1.140625" style="48" customWidth="1"/>
    <col min="6144" max="6144" width="4.5703125" style="48" bestFit="1" customWidth="1"/>
    <col min="6145" max="6145" width="42.5703125" style="48" customWidth="1"/>
    <col min="6146" max="6146" width="13.85546875" style="48" bestFit="1" customWidth="1"/>
    <col min="6147" max="6147" width="15.7109375" style="48" bestFit="1" customWidth="1"/>
    <col min="6148" max="6148" width="13" style="48" bestFit="1" customWidth="1"/>
    <col min="6149" max="6149" width="10" style="48" customWidth="1"/>
    <col min="6150" max="6151" width="0" style="48" hidden="1" customWidth="1"/>
    <col min="6152" max="6152" width="12.140625" style="48" bestFit="1" customWidth="1"/>
    <col min="6153" max="6153" width="10.7109375" style="48" bestFit="1" customWidth="1"/>
    <col min="6154" max="6154" width="10.28515625" style="48" bestFit="1" customWidth="1"/>
    <col min="6155" max="6155" width="10.5703125" style="48" bestFit="1" customWidth="1"/>
    <col min="6156" max="6156" width="10" style="48" bestFit="1" customWidth="1"/>
    <col min="6157" max="6157" width="11.7109375" style="48" bestFit="1" customWidth="1"/>
    <col min="6158" max="6158" width="11" style="48" bestFit="1" customWidth="1"/>
    <col min="6159" max="6159" width="10.7109375" style="48" bestFit="1" customWidth="1"/>
    <col min="6160" max="6160" width="11" style="48" bestFit="1" customWidth="1"/>
    <col min="6161" max="6161" width="9.28515625" style="48" bestFit="1" customWidth="1"/>
    <col min="6162" max="6162" width="15.140625" style="48" bestFit="1" customWidth="1"/>
    <col min="6163" max="6163" width="12.140625" style="48" bestFit="1" customWidth="1"/>
    <col min="6164" max="6164" width="13.85546875" style="48" bestFit="1" customWidth="1"/>
    <col min="6165" max="6165" width="9.85546875" style="48" bestFit="1" customWidth="1"/>
    <col min="6166" max="6167" width="11.7109375" style="48" bestFit="1" customWidth="1"/>
    <col min="6168" max="6168" width="12.7109375" style="48" bestFit="1" customWidth="1"/>
    <col min="6169" max="6169" width="10.140625" style="48" bestFit="1" customWidth="1"/>
    <col min="6170" max="6170" width="11.28515625" style="48" bestFit="1" customWidth="1"/>
    <col min="6171" max="6171" width="11" style="48" bestFit="1" customWidth="1"/>
    <col min="6172" max="6173" width="0" style="48" hidden="1" customWidth="1"/>
    <col min="6174" max="6174" width="14.140625" style="48" bestFit="1" customWidth="1"/>
    <col min="6175" max="6175" width="0" style="48" hidden="1" customWidth="1"/>
    <col min="6176" max="6176" width="12.42578125" style="48" bestFit="1" customWidth="1"/>
    <col min="6177" max="6177" width="10.42578125" style="48" customWidth="1"/>
    <col min="6178" max="6178" width="9.85546875" style="48" bestFit="1" customWidth="1"/>
    <col min="6179" max="6179" width="12.7109375" style="48" customWidth="1"/>
    <col min="6180" max="6180" width="1.85546875" style="48" customWidth="1"/>
    <col min="6181" max="6398" width="11.42578125" style="48"/>
    <col min="6399" max="6399" width="1.140625" style="48" customWidth="1"/>
    <col min="6400" max="6400" width="4.5703125" style="48" bestFit="1" customWidth="1"/>
    <col min="6401" max="6401" width="42.5703125" style="48" customWidth="1"/>
    <col min="6402" max="6402" width="13.85546875" style="48" bestFit="1" customWidth="1"/>
    <col min="6403" max="6403" width="15.7109375" style="48" bestFit="1" customWidth="1"/>
    <col min="6404" max="6404" width="13" style="48" bestFit="1" customWidth="1"/>
    <col min="6405" max="6405" width="10" style="48" customWidth="1"/>
    <col min="6406" max="6407" width="0" style="48" hidden="1" customWidth="1"/>
    <col min="6408" max="6408" width="12.140625" style="48" bestFit="1" customWidth="1"/>
    <col min="6409" max="6409" width="10.7109375" style="48" bestFit="1" customWidth="1"/>
    <col min="6410" max="6410" width="10.28515625" style="48" bestFit="1" customWidth="1"/>
    <col min="6411" max="6411" width="10.5703125" style="48" bestFit="1" customWidth="1"/>
    <col min="6412" max="6412" width="10" style="48" bestFit="1" customWidth="1"/>
    <col min="6413" max="6413" width="11.7109375" style="48" bestFit="1" customWidth="1"/>
    <col min="6414" max="6414" width="11" style="48" bestFit="1" customWidth="1"/>
    <col min="6415" max="6415" width="10.7109375" style="48" bestFit="1" customWidth="1"/>
    <col min="6416" max="6416" width="11" style="48" bestFit="1" customWidth="1"/>
    <col min="6417" max="6417" width="9.28515625" style="48" bestFit="1" customWidth="1"/>
    <col min="6418" max="6418" width="15.140625" style="48" bestFit="1" customWidth="1"/>
    <col min="6419" max="6419" width="12.140625" style="48" bestFit="1" customWidth="1"/>
    <col min="6420" max="6420" width="13.85546875" style="48" bestFit="1" customWidth="1"/>
    <col min="6421" max="6421" width="9.85546875" style="48" bestFit="1" customWidth="1"/>
    <col min="6422" max="6423" width="11.7109375" style="48" bestFit="1" customWidth="1"/>
    <col min="6424" max="6424" width="12.7109375" style="48" bestFit="1" customWidth="1"/>
    <col min="6425" max="6425" width="10.140625" style="48" bestFit="1" customWidth="1"/>
    <col min="6426" max="6426" width="11.28515625" style="48" bestFit="1" customWidth="1"/>
    <col min="6427" max="6427" width="11" style="48" bestFit="1" customWidth="1"/>
    <col min="6428" max="6429" width="0" style="48" hidden="1" customWidth="1"/>
    <col min="6430" max="6430" width="14.140625" style="48" bestFit="1" customWidth="1"/>
    <col min="6431" max="6431" width="0" style="48" hidden="1" customWidth="1"/>
    <col min="6432" max="6432" width="12.42578125" style="48" bestFit="1" customWidth="1"/>
    <col min="6433" max="6433" width="10.42578125" style="48" customWidth="1"/>
    <col min="6434" max="6434" width="9.85546875" style="48" bestFit="1" customWidth="1"/>
    <col min="6435" max="6435" width="12.7109375" style="48" customWidth="1"/>
    <col min="6436" max="6436" width="1.85546875" style="48" customWidth="1"/>
    <col min="6437" max="6654" width="11.42578125" style="48"/>
    <col min="6655" max="6655" width="1.140625" style="48" customWidth="1"/>
    <col min="6656" max="6656" width="4.5703125" style="48" bestFit="1" customWidth="1"/>
    <col min="6657" max="6657" width="42.5703125" style="48" customWidth="1"/>
    <col min="6658" max="6658" width="13.85546875" style="48" bestFit="1" customWidth="1"/>
    <col min="6659" max="6659" width="15.7109375" style="48" bestFit="1" customWidth="1"/>
    <col min="6660" max="6660" width="13" style="48" bestFit="1" customWidth="1"/>
    <col min="6661" max="6661" width="10" style="48" customWidth="1"/>
    <col min="6662" max="6663" width="0" style="48" hidden="1" customWidth="1"/>
    <col min="6664" max="6664" width="12.140625" style="48" bestFit="1" customWidth="1"/>
    <col min="6665" max="6665" width="10.7109375" style="48" bestFit="1" customWidth="1"/>
    <col min="6666" max="6666" width="10.28515625" style="48" bestFit="1" customWidth="1"/>
    <col min="6667" max="6667" width="10.5703125" style="48" bestFit="1" customWidth="1"/>
    <col min="6668" max="6668" width="10" style="48" bestFit="1" customWidth="1"/>
    <col min="6669" max="6669" width="11.7109375" style="48" bestFit="1" customWidth="1"/>
    <col min="6670" max="6670" width="11" style="48" bestFit="1" customWidth="1"/>
    <col min="6671" max="6671" width="10.7109375" style="48" bestFit="1" customWidth="1"/>
    <col min="6672" max="6672" width="11" style="48" bestFit="1" customWidth="1"/>
    <col min="6673" max="6673" width="9.28515625" style="48" bestFit="1" customWidth="1"/>
    <col min="6674" max="6674" width="15.140625" style="48" bestFit="1" customWidth="1"/>
    <col min="6675" max="6675" width="12.140625" style="48" bestFit="1" customWidth="1"/>
    <col min="6676" max="6676" width="13.85546875" style="48" bestFit="1" customWidth="1"/>
    <col min="6677" max="6677" width="9.85546875" style="48" bestFit="1" customWidth="1"/>
    <col min="6678" max="6679" width="11.7109375" style="48" bestFit="1" customWidth="1"/>
    <col min="6680" max="6680" width="12.7109375" style="48" bestFit="1" customWidth="1"/>
    <col min="6681" max="6681" width="10.140625" style="48" bestFit="1" customWidth="1"/>
    <col min="6682" max="6682" width="11.28515625" style="48" bestFit="1" customWidth="1"/>
    <col min="6683" max="6683" width="11" style="48" bestFit="1" customWidth="1"/>
    <col min="6684" max="6685" width="0" style="48" hidden="1" customWidth="1"/>
    <col min="6686" max="6686" width="14.140625" style="48" bestFit="1" customWidth="1"/>
    <col min="6687" max="6687" width="0" style="48" hidden="1" customWidth="1"/>
    <col min="6688" max="6688" width="12.42578125" style="48" bestFit="1" customWidth="1"/>
    <col min="6689" max="6689" width="10.42578125" style="48" customWidth="1"/>
    <col min="6690" max="6690" width="9.85546875" style="48" bestFit="1" customWidth="1"/>
    <col min="6691" max="6691" width="12.7109375" style="48" customWidth="1"/>
    <col min="6692" max="6692" width="1.85546875" style="48" customWidth="1"/>
    <col min="6693" max="6910" width="11.42578125" style="48"/>
    <col min="6911" max="6911" width="1.140625" style="48" customWidth="1"/>
    <col min="6912" max="6912" width="4.5703125" style="48" bestFit="1" customWidth="1"/>
    <col min="6913" max="6913" width="42.5703125" style="48" customWidth="1"/>
    <col min="6914" max="6914" width="13.85546875" style="48" bestFit="1" customWidth="1"/>
    <col min="6915" max="6915" width="15.7109375" style="48" bestFit="1" customWidth="1"/>
    <col min="6916" max="6916" width="13" style="48" bestFit="1" customWidth="1"/>
    <col min="6917" max="6917" width="10" style="48" customWidth="1"/>
    <col min="6918" max="6919" width="0" style="48" hidden="1" customWidth="1"/>
    <col min="6920" max="6920" width="12.140625" style="48" bestFit="1" customWidth="1"/>
    <col min="6921" max="6921" width="10.7109375" style="48" bestFit="1" customWidth="1"/>
    <col min="6922" max="6922" width="10.28515625" style="48" bestFit="1" customWidth="1"/>
    <col min="6923" max="6923" width="10.5703125" style="48" bestFit="1" customWidth="1"/>
    <col min="6924" max="6924" width="10" style="48" bestFit="1" customWidth="1"/>
    <col min="6925" max="6925" width="11.7109375" style="48" bestFit="1" customWidth="1"/>
    <col min="6926" max="6926" width="11" style="48" bestFit="1" customWidth="1"/>
    <col min="6927" max="6927" width="10.7109375" style="48" bestFit="1" customWidth="1"/>
    <col min="6928" max="6928" width="11" style="48" bestFit="1" customWidth="1"/>
    <col min="6929" max="6929" width="9.28515625" style="48" bestFit="1" customWidth="1"/>
    <col min="6930" max="6930" width="15.140625" style="48" bestFit="1" customWidth="1"/>
    <col min="6931" max="6931" width="12.140625" style="48" bestFit="1" customWidth="1"/>
    <col min="6932" max="6932" width="13.85546875" style="48" bestFit="1" customWidth="1"/>
    <col min="6933" max="6933" width="9.85546875" style="48" bestFit="1" customWidth="1"/>
    <col min="6934" max="6935" width="11.7109375" style="48" bestFit="1" customWidth="1"/>
    <col min="6936" max="6936" width="12.7109375" style="48" bestFit="1" customWidth="1"/>
    <col min="6937" max="6937" width="10.140625" style="48" bestFit="1" customWidth="1"/>
    <col min="6938" max="6938" width="11.28515625" style="48" bestFit="1" customWidth="1"/>
    <col min="6939" max="6939" width="11" style="48" bestFit="1" customWidth="1"/>
    <col min="6940" max="6941" width="0" style="48" hidden="1" customWidth="1"/>
    <col min="6942" max="6942" width="14.140625" style="48" bestFit="1" customWidth="1"/>
    <col min="6943" max="6943" width="0" style="48" hidden="1" customWidth="1"/>
    <col min="6944" max="6944" width="12.42578125" style="48" bestFit="1" customWidth="1"/>
    <col min="6945" max="6945" width="10.42578125" style="48" customWidth="1"/>
    <col min="6946" max="6946" width="9.85546875" style="48" bestFit="1" customWidth="1"/>
    <col min="6947" max="6947" width="12.7109375" style="48" customWidth="1"/>
    <col min="6948" max="6948" width="1.85546875" style="48" customWidth="1"/>
    <col min="6949" max="7166" width="11.42578125" style="48"/>
    <col min="7167" max="7167" width="1.140625" style="48" customWidth="1"/>
    <col min="7168" max="7168" width="4.5703125" style="48" bestFit="1" customWidth="1"/>
    <col min="7169" max="7169" width="42.5703125" style="48" customWidth="1"/>
    <col min="7170" max="7170" width="13.85546875" style="48" bestFit="1" customWidth="1"/>
    <col min="7171" max="7171" width="15.7109375" style="48" bestFit="1" customWidth="1"/>
    <col min="7172" max="7172" width="13" style="48" bestFit="1" customWidth="1"/>
    <col min="7173" max="7173" width="10" style="48" customWidth="1"/>
    <col min="7174" max="7175" width="0" style="48" hidden="1" customWidth="1"/>
    <col min="7176" max="7176" width="12.140625" style="48" bestFit="1" customWidth="1"/>
    <col min="7177" max="7177" width="10.7109375" style="48" bestFit="1" customWidth="1"/>
    <col min="7178" max="7178" width="10.28515625" style="48" bestFit="1" customWidth="1"/>
    <col min="7179" max="7179" width="10.5703125" style="48" bestFit="1" customWidth="1"/>
    <col min="7180" max="7180" width="10" style="48" bestFit="1" customWidth="1"/>
    <col min="7181" max="7181" width="11.7109375" style="48" bestFit="1" customWidth="1"/>
    <col min="7182" max="7182" width="11" style="48" bestFit="1" customWidth="1"/>
    <col min="7183" max="7183" width="10.7109375" style="48" bestFit="1" customWidth="1"/>
    <col min="7184" max="7184" width="11" style="48" bestFit="1" customWidth="1"/>
    <col min="7185" max="7185" width="9.28515625" style="48" bestFit="1" customWidth="1"/>
    <col min="7186" max="7186" width="15.140625" style="48" bestFit="1" customWidth="1"/>
    <col min="7187" max="7187" width="12.140625" style="48" bestFit="1" customWidth="1"/>
    <col min="7188" max="7188" width="13.85546875" style="48" bestFit="1" customWidth="1"/>
    <col min="7189" max="7189" width="9.85546875" style="48" bestFit="1" customWidth="1"/>
    <col min="7190" max="7191" width="11.7109375" style="48" bestFit="1" customWidth="1"/>
    <col min="7192" max="7192" width="12.7109375" style="48" bestFit="1" customWidth="1"/>
    <col min="7193" max="7193" width="10.140625" style="48" bestFit="1" customWidth="1"/>
    <col min="7194" max="7194" width="11.28515625" style="48" bestFit="1" customWidth="1"/>
    <col min="7195" max="7195" width="11" style="48" bestFit="1" customWidth="1"/>
    <col min="7196" max="7197" width="0" style="48" hidden="1" customWidth="1"/>
    <col min="7198" max="7198" width="14.140625" style="48" bestFit="1" customWidth="1"/>
    <col min="7199" max="7199" width="0" style="48" hidden="1" customWidth="1"/>
    <col min="7200" max="7200" width="12.42578125" style="48" bestFit="1" customWidth="1"/>
    <col min="7201" max="7201" width="10.42578125" style="48" customWidth="1"/>
    <col min="7202" max="7202" width="9.85546875" style="48" bestFit="1" customWidth="1"/>
    <col min="7203" max="7203" width="12.7109375" style="48" customWidth="1"/>
    <col min="7204" max="7204" width="1.85546875" style="48" customWidth="1"/>
    <col min="7205" max="7422" width="11.42578125" style="48"/>
    <col min="7423" max="7423" width="1.140625" style="48" customWidth="1"/>
    <col min="7424" max="7424" width="4.5703125" style="48" bestFit="1" customWidth="1"/>
    <col min="7425" max="7425" width="42.5703125" style="48" customWidth="1"/>
    <col min="7426" max="7426" width="13.85546875" style="48" bestFit="1" customWidth="1"/>
    <col min="7427" max="7427" width="15.7109375" style="48" bestFit="1" customWidth="1"/>
    <col min="7428" max="7428" width="13" style="48" bestFit="1" customWidth="1"/>
    <col min="7429" max="7429" width="10" style="48" customWidth="1"/>
    <col min="7430" max="7431" width="0" style="48" hidden="1" customWidth="1"/>
    <col min="7432" max="7432" width="12.140625" style="48" bestFit="1" customWidth="1"/>
    <col min="7433" max="7433" width="10.7109375" style="48" bestFit="1" customWidth="1"/>
    <col min="7434" max="7434" width="10.28515625" style="48" bestFit="1" customWidth="1"/>
    <col min="7435" max="7435" width="10.5703125" style="48" bestFit="1" customWidth="1"/>
    <col min="7436" max="7436" width="10" style="48" bestFit="1" customWidth="1"/>
    <col min="7437" max="7437" width="11.7109375" style="48" bestFit="1" customWidth="1"/>
    <col min="7438" max="7438" width="11" style="48" bestFit="1" customWidth="1"/>
    <col min="7439" max="7439" width="10.7109375" style="48" bestFit="1" customWidth="1"/>
    <col min="7440" max="7440" width="11" style="48" bestFit="1" customWidth="1"/>
    <col min="7441" max="7441" width="9.28515625" style="48" bestFit="1" customWidth="1"/>
    <col min="7442" max="7442" width="15.140625" style="48" bestFit="1" customWidth="1"/>
    <col min="7443" max="7443" width="12.140625" style="48" bestFit="1" customWidth="1"/>
    <col min="7444" max="7444" width="13.85546875" style="48" bestFit="1" customWidth="1"/>
    <col min="7445" max="7445" width="9.85546875" style="48" bestFit="1" customWidth="1"/>
    <col min="7446" max="7447" width="11.7109375" style="48" bestFit="1" customWidth="1"/>
    <col min="7448" max="7448" width="12.7109375" style="48" bestFit="1" customWidth="1"/>
    <col min="7449" max="7449" width="10.140625" style="48" bestFit="1" customWidth="1"/>
    <col min="7450" max="7450" width="11.28515625" style="48" bestFit="1" customWidth="1"/>
    <col min="7451" max="7451" width="11" style="48" bestFit="1" customWidth="1"/>
    <col min="7452" max="7453" width="0" style="48" hidden="1" customWidth="1"/>
    <col min="7454" max="7454" width="14.140625" style="48" bestFit="1" customWidth="1"/>
    <col min="7455" max="7455" width="0" style="48" hidden="1" customWidth="1"/>
    <col min="7456" max="7456" width="12.42578125" style="48" bestFit="1" customWidth="1"/>
    <col min="7457" max="7457" width="10.42578125" style="48" customWidth="1"/>
    <col min="7458" max="7458" width="9.85546875" style="48" bestFit="1" customWidth="1"/>
    <col min="7459" max="7459" width="12.7109375" style="48" customWidth="1"/>
    <col min="7460" max="7460" width="1.85546875" style="48" customWidth="1"/>
    <col min="7461" max="7678" width="11.42578125" style="48"/>
    <col min="7679" max="7679" width="1.140625" style="48" customWidth="1"/>
    <col min="7680" max="7680" width="4.5703125" style="48" bestFit="1" customWidth="1"/>
    <col min="7681" max="7681" width="42.5703125" style="48" customWidth="1"/>
    <col min="7682" max="7682" width="13.85546875" style="48" bestFit="1" customWidth="1"/>
    <col min="7683" max="7683" width="15.7109375" style="48" bestFit="1" customWidth="1"/>
    <col min="7684" max="7684" width="13" style="48" bestFit="1" customWidth="1"/>
    <col min="7685" max="7685" width="10" style="48" customWidth="1"/>
    <col min="7686" max="7687" width="0" style="48" hidden="1" customWidth="1"/>
    <col min="7688" max="7688" width="12.140625" style="48" bestFit="1" customWidth="1"/>
    <col min="7689" max="7689" width="10.7109375" style="48" bestFit="1" customWidth="1"/>
    <col min="7690" max="7690" width="10.28515625" style="48" bestFit="1" customWidth="1"/>
    <col min="7691" max="7691" width="10.5703125" style="48" bestFit="1" customWidth="1"/>
    <col min="7692" max="7692" width="10" style="48" bestFit="1" customWidth="1"/>
    <col min="7693" max="7693" width="11.7109375" style="48" bestFit="1" customWidth="1"/>
    <col min="7694" max="7694" width="11" style="48" bestFit="1" customWidth="1"/>
    <col min="7695" max="7695" width="10.7109375" style="48" bestFit="1" customWidth="1"/>
    <col min="7696" max="7696" width="11" style="48" bestFit="1" customWidth="1"/>
    <col min="7697" max="7697" width="9.28515625" style="48" bestFit="1" customWidth="1"/>
    <col min="7698" max="7698" width="15.140625" style="48" bestFit="1" customWidth="1"/>
    <col min="7699" max="7699" width="12.140625" style="48" bestFit="1" customWidth="1"/>
    <col min="7700" max="7700" width="13.85546875" style="48" bestFit="1" customWidth="1"/>
    <col min="7701" max="7701" width="9.85546875" style="48" bestFit="1" customWidth="1"/>
    <col min="7702" max="7703" width="11.7109375" style="48" bestFit="1" customWidth="1"/>
    <col min="7704" max="7704" width="12.7109375" style="48" bestFit="1" customWidth="1"/>
    <col min="7705" max="7705" width="10.140625" style="48" bestFit="1" customWidth="1"/>
    <col min="7706" max="7706" width="11.28515625" style="48" bestFit="1" customWidth="1"/>
    <col min="7707" max="7707" width="11" style="48" bestFit="1" customWidth="1"/>
    <col min="7708" max="7709" width="0" style="48" hidden="1" customWidth="1"/>
    <col min="7710" max="7710" width="14.140625" style="48" bestFit="1" customWidth="1"/>
    <col min="7711" max="7711" width="0" style="48" hidden="1" customWidth="1"/>
    <col min="7712" max="7712" width="12.42578125" style="48" bestFit="1" customWidth="1"/>
    <col min="7713" max="7713" width="10.42578125" style="48" customWidth="1"/>
    <col min="7714" max="7714" width="9.85546875" style="48" bestFit="1" customWidth="1"/>
    <col min="7715" max="7715" width="12.7109375" style="48" customWidth="1"/>
    <col min="7716" max="7716" width="1.85546875" style="48" customWidth="1"/>
    <col min="7717" max="7934" width="11.42578125" style="48"/>
    <col min="7935" max="7935" width="1.140625" style="48" customWidth="1"/>
    <col min="7936" max="7936" width="4.5703125" style="48" bestFit="1" customWidth="1"/>
    <col min="7937" max="7937" width="42.5703125" style="48" customWidth="1"/>
    <col min="7938" max="7938" width="13.85546875" style="48" bestFit="1" customWidth="1"/>
    <col min="7939" max="7939" width="15.7109375" style="48" bestFit="1" customWidth="1"/>
    <col min="7940" max="7940" width="13" style="48" bestFit="1" customWidth="1"/>
    <col min="7941" max="7941" width="10" style="48" customWidth="1"/>
    <col min="7942" max="7943" width="0" style="48" hidden="1" customWidth="1"/>
    <col min="7944" max="7944" width="12.140625" style="48" bestFit="1" customWidth="1"/>
    <col min="7945" max="7945" width="10.7109375" style="48" bestFit="1" customWidth="1"/>
    <col min="7946" max="7946" width="10.28515625" style="48" bestFit="1" customWidth="1"/>
    <col min="7947" max="7947" width="10.5703125" style="48" bestFit="1" customWidth="1"/>
    <col min="7948" max="7948" width="10" style="48" bestFit="1" customWidth="1"/>
    <col min="7949" max="7949" width="11.7109375" style="48" bestFit="1" customWidth="1"/>
    <col min="7950" max="7950" width="11" style="48" bestFit="1" customWidth="1"/>
    <col min="7951" max="7951" width="10.7109375" style="48" bestFit="1" customWidth="1"/>
    <col min="7952" max="7952" width="11" style="48" bestFit="1" customWidth="1"/>
    <col min="7953" max="7953" width="9.28515625" style="48" bestFit="1" customWidth="1"/>
    <col min="7954" max="7954" width="15.140625" style="48" bestFit="1" customWidth="1"/>
    <col min="7955" max="7955" width="12.140625" style="48" bestFit="1" customWidth="1"/>
    <col min="7956" max="7956" width="13.85546875" style="48" bestFit="1" customWidth="1"/>
    <col min="7957" max="7957" width="9.85546875" style="48" bestFit="1" customWidth="1"/>
    <col min="7958" max="7959" width="11.7109375" style="48" bestFit="1" customWidth="1"/>
    <col min="7960" max="7960" width="12.7109375" style="48" bestFit="1" customWidth="1"/>
    <col min="7961" max="7961" width="10.140625" style="48" bestFit="1" customWidth="1"/>
    <col min="7962" max="7962" width="11.28515625" style="48" bestFit="1" customWidth="1"/>
    <col min="7963" max="7963" width="11" style="48" bestFit="1" customWidth="1"/>
    <col min="7964" max="7965" width="0" style="48" hidden="1" customWidth="1"/>
    <col min="7966" max="7966" width="14.140625" style="48" bestFit="1" customWidth="1"/>
    <col min="7967" max="7967" width="0" style="48" hidden="1" customWidth="1"/>
    <col min="7968" max="7968" width="12.42578125" style="48" bestFit="1" customWidth="1"/>
    <col min="7969" max="7969" width="10.42578125" style="48" customWidth="1"/>
    <col min="7970" max="7970" width="9.85546875" style="48" bestFit="1" customWidth="1"/>
    <col min="7971" max="7971" width="12.7109375" style="48" customWidth="1"/>
    <col min="7972" max="7972" width="1.85546875" style="48" customWidth="1"/>
    <col min="7973" max="8190" width="11.42578125" style="48"/>
    <col min="8191" max="8191" width="1.140625" style="48" customWidth="1"/>
    <col min="8192" max="8192" width="4.5703125" style="48" bestFit="1" customWidth="1"/>
    <col min="8193" max="8193" width="42.5703125" style="48" customWidth="1"/>
    <col min="8194" max="8194" width="13.85546875" style="48" bestFit="1" customWidth="1"/>
    <col min="8195" max="8195" width="15.7109375" style="48" bestFit="1" customWidth="1"/>
    <col min="8196" max="8196" width="13" style="48" bestFit="1" customWidth="1"/>
    <col min="8197" max="8197" width="10" style="48" customWidth="1"/>
    <col min="8198" max="8199" width="0" style="48" hidden="1" customWidth="1"/>
    <col min="8200" max="8200" width="12.140625" style="48" bestFit="1" customWidth="1"/>
    <col min="8201" max="8201" width="10.7109375" style="48" bestFit="1" customWidth="1"/>
    <col min="8202" max="8202" width="10.28515625" style="48" bestFit="1" customWidth="1"/>
    <col min="8203" max="8203" width="10.5703125" style="48" bestFit="1" customWidth="1"/>
    <col min="8204" max="8204" width="10" style="48" bestFit="1" customWidth="1"/>
    <col min="8205" max="8205" width="11.7109375" style="48" bestFit="1" customWidth="1"/>
    <col min="8206" max="8206" width="11" style="48" bestFit="1" customWidth="1"/>
    <col min="8207" max="8207" width="10.7109375" style="48" bestFit="1" customWidth="1"/>
    <col min="8208" max="8208" width="11" style="48" bestFit="1" customWidth="1"/>
    <col min="8209" max="8209" width="9.28515625" style="48" bestFit="1" customWidth="1"/>
    <col min="8210" max="8210" width="15.140625" style="48" bestFit="1" customWidth="1"/>
    <col min="8211" max="8211" width="12.140625" style="48" bestFit="1" customWidth="1"/>
    <col min="8212" max="8212" width="13.85546875" style="48" bestFit="1" customWidth="1"/>
    <col min="8213" max="8213" width="9.85546875" style="48" bestFit="1" customWidth="1"/>
    <col min="8214" max="8215" width="11.7109375" style="48" bestFit="1" customWidth="1"/>
    <col min="8216" max="8216" width="12.7109375" style="48" bestFit="1" customWidth="1"/>
    <col min="8217" max="8217" width="10.140625" style="48" bestFit="1" customWidth="1"/>
    <col min="8218" max="8218" width="11.28515625" style="48" bestFit="1" customWidth="1"/>
    <col min="8219" max="8219" width="11" style="48" bestFit="1" customWidth="1"/>
    <col min="8220" max="8221" width="0" style="48" hidden="1" customWidth="1"/>
    <col min="8222" max="8222" width="14.140625" style="48" bestFit="1" customWidth="1"/>
    <col min="8223" max="8223" width="0" style="48" hidden="1" customWidth="1"/>
    <col min="8224" max="8224" width="12.42578125" style="48" bestFit="1" customWidth="1"/>
    <col min="8225" max="8225" width="10.42578125" style="48" customWidth="1"/>
    <col min="8226" max="8226" width="9.85546875" style="48" bestFit="1" customWidth="1"/>
    <col min="8227" max="8227" width="12.7109375" style="48" customWidth="1"/>
    <col min="8228" max="8228" width="1.85546875" style="48" customWidth="1"/>
    <col min="8229" max="8446" width="11.42578125" style="48"/>
    <col min="8447" max="8447" width="1.140625" style="48" customWidth="1"/>
    <col min="8448" max="8448" width="4.5703125" style="48" bestFit="1" customWidth="1"/>
    <col min="8449" max="8449" width="42.5703125" style="48" customWidth="1"/>
    <col min="8450" max="8450" width="13.85546875" style="48" bestFit="1" customWidth="1"/>
    <col min="8451" max="8451" width="15.7109375" style="48" bestFit="1" customWidth="1"/>
    <col min="8452" max="8452" width="13" style="48" bestFit="1" customWidth="1"/>
    <col min="8453" max="8453" width="10" style="48" customWidth="1"/>
    <col min="8454" max="8455" width="0" style="48" hidden="1" customWidth="1"/>
    <col min="8456" max="8456" width="12.140625" style="48" bestFit="1" customWidth="1"/>
    <col min="8457" max="8457" width="10.7109375" style="48" bestFit="1" customWidth="1"/>
    <col min="8458" max="8458" width="10.28515625" style="48" bestFit="1" customWidth="1"/>
    <col min="8459" max="8459" width="10.5703125" style="48" bestFit="1" customWidth="1"/>
    <col min="8460" max="8460" width="10" style="48" bestFit="1" customWidth="1"/>
    <col min="8461" max="8461" width="11.7109375" style="48" bestFit="1" customWidth="1"/>
    <col min="8462" max="8462" width="11" style="48" bestFit="1" customWidth="1"/>
    <col min="8463" max="8463" width="10.7109375" style="48" bestFit="1" customWidth="1"/>
    <col min="8464" max="8464" width="11" style="48" bestFit="1" customWidth="1"/>
    <col min="8465" max="8465" width="9.28515625" style="48" bestFit="1" customWidth="1"/>
    <col min="8466" max="8466" width="15.140625" style="48" bestFit="1" customWidth="1"/>
    <col min="8467" max="8467" width="12.140625" style="48" bestFit="1" customWidth="1"/>
    <col min="8468" max="8468" width="13.85546875" style="48" bestFit="1" customWidth="1"/>
    <col min="8469" max="8469" width="9.85546875" style="48" bestFit="1" customWidth="1"/>
    <col min="8470" max="8471" width="11.7109375" style="48" bestFit="1" customWidth="1"/>
    <col min="8472" max="8472" width="12.7109375" style="48" bestFit="1" customWidth="1"/>
    <col min="8473" max="8473" width="10.140625" style="48" bestFit="1" customWidth="1"/>
    <col min="8474" max="8474" width="11.28515625" style="48" bestFit="1" customWidth="1"/>
    <col min="8475" max="8475" width="11" style="48" bestFit="1" customWidth="1"/>
    <col min="8476" max="8477" width="0" style="48" hidden="1" customWidth="1"/>
    <col min="8478" max="8478" width="14.140625" style="48" bestFit="1" customWidth="1"/>
    <col min="8479" max="8479" width="0" style="48" hidden="1" customWidth="1"/>
    <col min="8480" max="8480" width="12.42578125" style="48" bestFit="1" customWidth="1"/>
    <col min="8481" max="8481" width="10.42578125" style="48" customWidth="1"/>
    <col min="8482" max="8482" width="9.85546875" style="48" bestFit="1" customWidth="1"/>
    <col min="8483" max="8483" width="12.7109375" style="48" customWidth="1"/>
    <col min="8484" max="8484" width="1.85546875" style="48" customWidth="1"/>
    <col min="8485" max="8702" width="11.42578125" style="48"/>
    <col min="8703" max="8703" width="1.140625" style="48" customWidth="1"/>
    <col min="8704" max="8704" width="4.5703125" style="48" bestFit="1" customWidth="1"/>
    <col min="8705" max="8705" width="42.5703125" style="48" customWidth="1"/>
    <col min="8706" max="8706" width="13.85546875" style="48" bestFit="1" customWidth="1"/>
    <col min="8707" max="8707" width="15.7109375" style="48" bestFit="1" customWidth="1"/>
    <col min="8708" max="8708" width="13" style="48" bestFit="1" customWidth="1"/>
    <col min="8709" max="8709" width="10" style="48" customWidth="1"/>
    <col min="8710" max="8711" width="0" style="48" hidden="1" customWidth="1"/>
    <col min="8712" max="8712" width="12.140625" style="48" bestFit="1" customWidth="1"/>
    <col min="8713" max="8713" width="10.7109375" style="48" bestFit="1" customWidth="1"/>
    <col min="8714" max="8714" width="10.28515625" style="48" bestFit="1" customWidth="1"/>
    <col min="8715" max="8715" width="10.5703125" style="48" bestFit="1" customWidth="1"/>
    <col min="8716" max="8716" width="10" style="48" bestFit="1" customWidth="1"/>
    <col min="8717" max="8717" width="11.7109375" style="48" bestFit="1" customWidth="1"/>
    <col min="8718" max="8718" width="11" style="48" bestFit="1" customWidth="1"/>
    <col min="8719" max="8719" width="10.7109375" style="48" bestFit="1" customWidth="1"/>
    <col min="8720" max="8720" width="11" style="48" bestFit="1" customWidth="1"/>
    <col min="8721" max="8721" width="9.28515625" style="48" bestFit="1" customWidth="1"/>
    <col min="8722" max="8722" width="15.140625" style="48" bestFit="1" customWidth="1"/>
    <col min="8723" max="8723" width="12.140625" style="48" bestFit="1" customWidth="1"/>
    <col min="8724" max="8724" width="13.85546875" style="48" bestFit="1" customWidth="1"/>
    <col min="8725" max="8725" width="9.85546875" style="48" bestFit="1" customWidth="1"/>
    <col min="8726" max="8727" width="11.7109375" style="48" bestFit="1" customWidth="1"/>
    <col min="8728" max="8728" width="12.7109375" style="48" bestFit="1" customWidth="1"/>
    <col min="8729" max="8729" width="10.140625" style="48" bestFit="1" customWidth="1"/>
    <col min="8730" max="8730" width="11.28515625" style="48" bestFit="1" customWidth="1"/>
    <col min="8731" max="8731" width="11" style="48" bestFit="1" customWidth="1"/>
    <col min="8732" max="8733" width="0" style="48" hidden="1" customWidth="1"/>
    <col min="8734" max="8734" width="14.140625" style="48" bestFit="1" customWidth="1"/>
    <col min="8735" max="8735" width="0" style="48" hidden="1" customWidth="1"/>
    <col min="8736" max="8736" width="12.42578125" style="48" bestFit="1" customWidth="1"/>
    <col min="8737" max="8737" width="10.42578125" style="48" customWidth="1"/>
    <col min="8738" max="8738" width="9.85546875" style="48" bestFit="1" customWidth="1"/>
    <col min="8739" max="8739" width="12.7109375" style="48" customWidth="1"/>
    <col min="8740" max="8740" width="1.85546875" style="48" customWidth="1"/>
    <col min="8741" max="8958" width="11.42578125" style="48"/>
    <col min="8959" max="8959" width="1.140625" style="48" customWidth="1"/>
    <col min="8960" max="8960" width="4.5703125" style="48" bestFit="1" customWidth="1"/>
    <col min="8961" max="8961" width="42.5703125" style="48" customWidth="1"/>
    <col min="8962" max="8962" width="13.85546875" style="48" bestFit="1" customWidth="1"/>
    <col min="8963" max="8963" width="15.7109375" style="48" bestFit="1" customWidth="1"/>
    <col min="8964" max="8964" width="13" style="48" bestFit="1" customWidth="1"/>
    <col min="8965" max="8965" width="10" style="48" customWidth="1"/>
    <col min="8966" max="8967" width="0" style="48" hidden="1" customWidth="1"/>
    <col min="8968" max="8968" width="12.140625" style="48" bestFit="1" customWidth="1"/>
    <col min="8969" max="8969" width="10.7109375" style="48" bestFit="1" customWidth="1"/>
    <col min="8970" max="8970" width="10.28515625" style="48" bestFit="1" customWidth="1"/>
    <col min="8971" max="8971" width="10.5703125" style="48" bestFit="1" customWidth="1"/>
    <col min="8972" max="8972" width="10" style="48" bestFit="1" customWidth="1"/>
    <col min="8973" max="8973" width="11.7109375" style="48" bestFit="1" customWidth="1"/>
    <col min="8974" max="8974" width="11" style="48" bestFit="1" customWidth="1"/>
    <col min="8975" max="8975" width="10.7109375" style="48" bestFit="1" customWidth="1"/>
    <col min="8976" max="8976" width="11" style="48" bestFit="1" customWidth="1"/>
    <col min="8977" max="8977" width="9.28515625" style="48" bestFit="1" customWidth="1"/>
    <col min="8978" max="8978" width="15.140625" style="48" bestFit="1" customWidth="1"/>
    <col min="8979" max="8979" width="12.140625" style="48" bestFit="1" customWidth="1"/>
    <col min="8980" max="8980" width="13.85546875" style="48" bestFit="1" customWidth="1"/>
    <col min="8981" max="8981" width="9.85546875" style="48" bestFit="1" customWidth="1"/>
    <col min="8982" max="8983" width="11.7109375" style="48" bestFit="1" customWidth="1"/>
    <col min="8984" max="8984" width="12.7109375" style="48" bestFit="1" customWidth="1"/>
    <col min="8985" max="8985" width="10.140625" style="48" bestFit="1" customWidth="1"/>
    <col min="8986" max="8986" width="11.28515625" style="48" bestFit="1" customWidth="1"/>
    <col min="8987" max="8987" width="11" style="48" bestFit="1" customWidth="1"/>
    <col min="8988" max="8989" width="0" style="48" hidden="1" customWidth="1"/>
    <col min="8990" max="8990" width="14.140625" style="48" bestFit="1" customWidth="1"/>
    <col min="8991" max="8991" width="0" style="48" hidden="1" customWidth="1"/>
    <col min="8992" max="8992" width="12.42578125" style="48" bestFit="1" customWidth="1"/>
    <col min="8993" max="8993" width="10.42578125" style="48" customWidth="1"/>
    <col min="8994" max="8994" width="9.85546875" style="48" bestFit="1" customWidth="1"/>
    <col min="8995" max="8995" width="12.7109375" style="48" customWidth="1"/>
    <col min="8996" max="8996" width="1.85546875" style="48" customWidth="1"/>
    <col min="8997" max="9214" width="11.42578125" style="48"/>
    <col min="9215" max="9215" width="1.140625" style="48" customWidth="1"/>
    <col min="9216" max="9216" width="4.5703125" style="48" bestFit="1" customWidth="1"/>
    <col min="9217" max="9217" width="42.5703125" style="48" customWidth="1"/>
    <col min="9218" max="9218" width="13.85546875" style="48" bestFit="1" customWidth="1"/>
    <col min="9219" max="9219" width="15.7109375" style="48" bestFit="1" customWidth="1"/>
    <col min="9220" max="9220" width="13" style="48" bestFit="1" customWidth="1"/>
    <col min="9221" max="9221" width="10" style="48" customWidth="1"/>
    <col min="9222" max="9223" width="0" style="48" hidden="1" customWidth="1"/>
    <col min="9224" max="9224" width="12.140625" style="48" bestFit="1" customWidth="1"/>
    <col min="9225" max="9225" width="10.7109375" style="48" bestFit="1" customWidth="1"/>
    <col min="9226" max="9226" width="10.28515625" style="48" bestFit="1" customWidth="1"/>
    <col min="9227" max="9227" width="10.5703125" style="48" bestFit="1" customWidth="1"/>
    <col min="9228" max="9228" width="10" style="48" bestFit="1" customWidth="1"/>
    <col min="9229" max="9229" width="11.7109375" style="48" bestFit="1" customWidth="1"/>
    <col min="9230" max="9230" width="11" style="48" bestFit="1" customWidth="1"/>
    <col min="9231" max="9231" width="10.7109375" style="48" bestFit="1" customWidth="1"/>
    <col min="9232" max="9232" width="11" style="48" bestFit="1" customWidth="1"/>
    <col min="9233" max="9233" width="9.28515625" style="48" bestFit="1" customWidth="1"/>
    <col min="9234" max="9234" width="15.140625" style="48" bestFit="1" customWidth="1"/>
    <col min="9235" max="9235" width="12.140625" style="48" bestFit="1" customWidth="1"/>
    <col min="9236" max="9236" width="13.85546875" style="48" bestFit="1" customWidth="1"/>
    <col min="9237" max="9237" width="9.85546875" style="48" bestFit="1" customWidth="1"/>
    <col min="9238" max="9239" width="11.7109375" style="48" bestFit="1" customWidth="1"/>
    <col min="9240" max="9240" width="12.7109375" style="48" bestFit="1" customWidth="1"/>
    <col min="9241" max="9241" width="10.140625" style="48" bestFit="1" customWidth="1"/>
    <col min="9242" max="9242" width="11.28515625" style="48" bestFit="1" customWidth="1"/>
    <col min="9243" max="9243" width="11" style="48" bestFit="1" customWidth="1"/>
    <col min="9244" max="9245" width="0" style="48" hidden="1" customWidth="1"/>
    <col min="9246" max="9246" width="14.140625" style="48" bestFit="1" customWidth="1"/>
    <col min="9247" max="9247" width="0" style="48" hidden="1" customWidth="1"/>
    <col min="9248" max="9248" width="12.42578125" style="48" bestFit="1" customWidth="1"/>
    <col min="9249" max="9249" width="10.42578125" style="48" customWidth="1"/>
    <col min="9250" max="9250" width="9.85546875" style="48" bestFit="1" customWidth="1"/>
    <col min="9251" max="9251" width="12.7109375" style="48" customWidth="1"/>
    <col min="9252" max="9252" width="1.85546875" style="48" customWidth="1"/>
    <col min="9253" max="9470" width="11.42578125" style="48"/>
    <col min="9471" max="9471" width="1.140625" style="48" customWidth="1"/>
    <col min="9472" max="9472" width="4.5703125" style="48" bestFit="1" customWidth="1"/>
    <col min="9473" max="9473" width="42.5703125" style="48" customWidth="1"/>
    <col min="9474" max="9474" width="13.85546875" style="48" bestFit="1" customWidth="1"/>
    <col min="9475" max="9475" width="15.7109375" style="48" bestFit="1" customWidth="1"/>
    <col min="9476" max="9476" width="13" style="48" bestFit="1" customWidth="1"/>
    <col min="9477" max="9477" width="10" style="48" customWidth="1"/>
    <col min="9478" max="9479" width="0" style="48" hidden="1" customWidth="1"/>
    <col min="9480" max="9480" width="12.140625" style="48" bestFit="1" customWidth="1"/>
    <col min="9481" max="9481" width="10.7109375" style="48" bestFit="1" customWidth="1"/>
    <col min="9482" max="9482" width="10.28515625" style="48" bestFit="1" customWidth="1"/>
    <col min="9483" max="9483" width="10.5703125" style="48" bestFit="1" customWidth="1"/>
    <col min="9484" max="9484" width="10" style="48" bestFit="1" customWidth="1"/>
    <col min="9485" max="9485" width="11.7109375" style="48" bestFit="1" customWidth="1"/>
    <col min="9486" max="9486" width="11" style="48" bestFit="1" customWidth="1"/>
    <col min="9487" max="9487" width="10.7109375" style="48" bestFit="1" customWidth="1"/>
    <col min="9488" max="9488" width="11" style="48" bestFit="1" customWidth="1"/>
    <col min="9489" max="9489" width="9.28515625" style="48" bestFit="1" customWidth="1"/>
    <col min="9490" max="9490" width="15.140625" style="48" bestFit="1" customWidth="1"/>
    <col min="9491" max="9491" width="12.140625" style="48" bestFit="1" customWidth="1"/>
    <col min="9492" max="9492" width="13.85546875" style="48" bestFit="1" customWidth="1"/>
    <col min="9493" max="9493" width="9.85546875" style="48" bestFit="1" customWidth="1"/>
    <col min="9494" max="9495" width="11.7109375" style="48" bestFit="1" customWidth="1"/>
    <col min="9496" max="9496" width="12.7109375" style="48" bestFit="1" customWidth="1"/>
    <col min="9497" max="9497" width="10.140625" style="48" bestFit="1" customWidth="1"/>
    <col min="9498" max="9498" width="11.28515625" style="48" bestFit="1" customWidth="1"/>
    <col min="9499" max="9499" width="11" style="48" bestFit="1" customWidth="1"/>
    <col min="9500" max="9501" width="0" style="48" hidden="1" customWidth="1"/>
    <col min="9502" max="9502" width="14.140625" style="48" bestFit="1" customWidth="1"/>
    <col min="9503" max="9503" width="0" style="48" hidden="1" customWidth="1"/>
    <col min="9504" max="9504" width="12.42578125" style="48" bestFit="1" customWidth="1"/>
    <col min="9505" max="9505" width="10.42578125" style="48" customWidth="1"/>
    <col min="9506" max="9506" width="9.85546875" style="48" bestFit="1" customWidth="1"/>
    <col min="9507" max="9507" width="12.7109375" style="48" customWidth="1"/>
    <col min="9508" max="9508" width="1.85546875" style="48" customWidth="1"/>
    <col min="9509" max="9726" width="11.42578125" style="48"/>
    <col min="9727" max="9727" width="1.140625" style="48" customWidth="1"/>
    <col min="9728" max="9728" width="4.5703125" style="48" bestFit="1" customWidth="1"/>
    <col min="9729" max="9729" width="42.5703125" style="48" customWidth="1"/>
    <col min="9730" max="9730" width="13.85546875" style="48" bestFit="1" customWidth="1"/>
    <col min="9731" max="9731" width="15.7109375" style="48" bestFit="1" customWidth="1"/>
    <col min="9732" max="9732" width="13" style="48" bestFit="1" customWidth="1"/>
    <col min="9733" max="9733" width="10" style="48" customWidth="1"/>
    <col min="9734" max="9735" width="0" style="48" hidden="1" customWidth="1"/>
    <col min="9736" max="9736" width="12.140625" style="48" bestFit="1" customWidth="1"/>
    <col min="9737" max="9737" width="10.7109375" style="48" bestFit="1" customWidth="1"/>
    <col min="9738" max="9738" width="10.28515625" style="48" bestFit="1" customWidth="1"/>
    <col min="9739" max="9739" width="10.5703125" style="48" bestFit="1" customWidth="1"/>
    <col min="9740" max="9740" width="10" style="48" bestFit="1" customWidth="1"/>
    <col min="9741" max="9741" width="11.7109375" style="48" bestFit="1" customWidth="1"/>
    <col min="9742" max="9742" width="11" style="48" bestFit="1" customWidth="1"/>
    <col min="9743" max="9743" width="10.7109375" style="48" bestFit="1" customWidth="1"/>
    <col min="9744" max="9744" width="11" style="48" bestFit="1" customWidth="1"/>
    <col min="9745" max="9745" width="9.28515625" style="48" bestFit="1" customWidth="1"/>
    <col min="9746" max="9746" width="15.140625" style="48" bestFit="1" customWidth="1"/>
    <col min="9747" max="9747" width="12.140625" style="48" bestFit="1" customWidth="1"/>
    <col min="9748" max="9748" width="13.85546875" style="48" bestFit="1" customWidth="1"/>
    <col min="9749" max="9749" width="9.85546875" style="48" bestFit="1" customWidth="1"/>
    <col min="9750" max="9751" width="11.7109375" style="48" bestFit="1" customWidth="1"/>
    <col min="9752" max="9752" width="12.7109375" style="48" bestFit="1" customWidth="1"/>
    <col min="9753" max="9753" width="10.140625" style="48" bestFit="1" customWidth="1"/>
    <col min="9754" max="9754" width="11.28515625" style="48" bestFit="1" customWidth="1"/>
    <col min="9755" max="9755" width="11" style="48" bestFit="1" customWidth="1"/>
    <col min="9756" max="9757" width="0" style="48" hidden="1" customWidth="1"/>
    <col min="9758" max="9758" width="14.140625" style="48" bestFit="1" customWidth="1"/>
    <col min="9759" max="9759" width="0" style="48" hidden="1" customWidth="1"/>
    <col min="9760" max="9760" width="12.42578125" style="48" bestFit="1" customWidth="1"/>
    <col min="9761" max="9761" width="10.42578125" style="48" customWidth="1"/>
    <col min="9762" max="9762" width="9.85546875" style="48" bestFit="1" customWidth="1"/>
    <col min="9763" max="9763" width="12.7109375" style="48" customWidth="1"/>
    <col min="9764" max="9764" width="1.85546875" style="48" customWidth="1"/>
    <col min="9765" max="9982" width="11.42578125" style="48"/>
    <col min="9983" max="9983" width="1.140625" style="48" customWidth="1"/>
    <col min="9984" max="9984" width="4.5703125" style="48" bestFit="1" customWidth="1"/>
    <col min="9985" max="9985" width="42.5703125" style="48" customWidth="1"/>
    <col min="9986" max="9986" width="13.85546875" style="48" bestFit="1" customWidth="1"/>
    <col min="9987" max="9987" width="15.7109375" style="48" bestFit="1" customWidth="1"/>
    <col min="9988" max="9988" width="13" style="48" bestFit="1" customWidth="1"/>
    <col min="9989" max="9989" width="10" style="48" customWidth="1"/>
    <col min="9990" max="9991" width="0" style="48" hidden="1" customWidth="1"/>
    <col min="9992" max="9992" width="12.140625" style="48" bestFit="1" customWidth="1"/>
    <col min="9993" max="9993" width="10.7109375" style="48" bestFit="1" customWidth="1"/>
    <col min="9994" max="9994" width="10.28515625" style="48" bestFit="1" customWidth="1"/>
    <col min="9995" max="9995" width="10.5703125" style="48" bestFit="1" customWidth="1"/>
    <col min="9996" max="9996" width="10" style="48" bestFit="1" customWidth="1"/>
    <col min="9997" max="9997" width="11.7109375" style="48" bestFit="1" customWidth="1"/>
    <col min="9998" max="9998" width="11" style="48" bestFit="1" customWidth="1"/>
    <col min="9999" max="9999" width="10.7109375" style="48" bestFit="1" customWidth="1"/>
    <col min="10000" max="10000" width="11" style="48" bestFit="1" customWidth="1"/>
    <col min="10001" max="10001" width="9.28515625" style="48" bestFit="1" customWidth="1"/>
    <col min="10002" max="10002" width="15.140625" style="48" bestFit="1" customWidth="1"/>
    <col min="10003" max="10003" width="12.140625" style="48" bestFit="1" customWidth="1"/>
    <col min="10004" max="10004" width="13.85546875" style="48" bestFit="1" customWidth="1"/>
    <col min="10005" max="10005" width="9.85546875" style="48" bestFit="1" customWidth="1"/>
    <col min="10006" max="10007" width="11.7109375" style="48" bestFit="1" customWidth="1"/>
    <col min="10008" max="10008" width="12.7109375" style="48" bestFit="1" customWidth="1"/>
    <col min="10009" max="10009" width="10.140625" style="48" bestFit="1" customWidth="1"/>
    <col min="10010" max="10010" width="11.28515625" style="48" bestFit="1" customWidth="1"/>
    <col min="10011" max="10011" width="11" style="48" bestFit="1" customWidth="1"/>
    <col min="10012" max="10013" width="0" style="48" hidden="1" customWidth="1"/>
    <col min="10014" max="10014" width="14.140625" style="48" bestFit="1" customWidth="1"/>
    <col min="10015" max="10015" width="0" style="48" hidden="1" customWidth="1"/>
    <col min="10016" max="10016" width="12.42578125" style="48" bestFit="1" customWidth="1"/>
    <col min="10017" max="10017" width="10.42578125" style="48" customWidth="1"/>
    <col min="10018" max="10018" width="9.85546875" style="48" bestFit="1" customWidth="1"/>
    <col min="10019" max="10019" width="12.7109375" style="48" customWidth="1"/>
    <col min="10020" max="10020" width="1.85546875" style="48" customWidth="1"/>
    <col min="10021" max="10238" width="11.42578125" style="48"/>
    <col min="10239" max="10239" width="1.140625" style="48" customWidth="1"/>
    <col min="10240" max="10240" width="4.5703125" style="48" bestFit="1" customWidth="1"/>
    <col min="10241" max="10241" width="42.5703125" style="48" customWidth="1"/>
    <col min="10242" max="10242" width="13.85546875" style="48" bestFit="1" customWidth="1"/>
    <col min="10243" max="10243" width="15.7109375" style="48" bestFit="1" customWidth="1"/>
    <col min="10244" max="10244" width="13" style="48" bestFit="1" customWidth="1"/>
    <col min="10245" max="10245" width="10" style="48" customWidth="1"/>
    <col min="10246" max="10247" width="0" style="48" hidden="1" customWidth="1"/>
    <col min="10248" max="10248" width="12.140625" style="48" bestFit="1" customWidth="1"/>
    <col min="10249" max="10249" width="10.7109375" style="48" bestFit="1" customWidth="1"/>
    <col min="10250" max="10250" width="10.28515625" style="48" bestFit="1" customWidth="1"/>
    <col min="10251" max="10251" width="10.5703125" style="48" bestFit="1" customWidth="1"/>
    <col min="10252" max="10252" width="10" style="48" bestFit="1" customWidth="1"/>
    <col min="10253" max="10253" width="11.7109375" style="48" bestFit="1" customWidth="1"/>
    <col min="10254" max="10254" width="11" style="48" bestFit="1" customWidth="1"/>
    <col min="10255" max="10255" width="10.7109375" style="48" bestFit="1" customWidth="1"/>
    <col min="10256" max="10256" width="11" style="48" bestFit="1" customWidth="1"/>
    <col min="10257" max="10257" width="9.28515625" style="48" bestFit="1" customWidth="1"/>
    <col min="10258" max="10258" width="15.140625" style="48" bestFit="1" customWidth="1"/>
    <col min="10259" max="10259" width="12.140625" style="48" bestFit="1" customWidth="1"/>
    <col min="10260" max="10260" width="13.85546875" style="48" bestFit="1" customWidth="1"/>
    <col min="10261" max="10261" width="9.85546875" style="48" bestFit="1" customWidth="1"/>
    <col min="10262" max="10263" width="11.7109375" style="48" bestFit="1" customWidth="1"/>
    <col min="10264" max="10264" width="12.7109375" style="48" bestFit="1" customWidth="1"/>
    <col min="10265" max="10265" width="10.140625" style="48" bestFit="1" customWidth="1"/>
    <col min="10266" max="10266" width="11.28515625" style="48" bestFit="1" customWidth="1"/>
    <col min="10267" max="10267" width="11" style="48" bestFit="1" customWidth="1"/>
    <col min="10268" max="10269" width="0" style="48" hidden="1" customWidth="1"/>
    <col min="10270" max="10270" width="14.140625" style="48" bestFit="1" customWidth="1"/>
    <col min="10271" max="10271" width="0" style="48" hidden="1" customWidth="1"/>
    <col min="10272" max="10272" width="12.42578125" style="48" bestFit="1" customWidth="1"/>
    <col min="10273" max="10273" width="10.42578125" style="48" customWidth="1"/>
    <col min="10274" max="10274" width="9.85546875" style="48" bestFit="1" customWidth="1"/>
    <col min="10275" max="10275" width="12.7109375" style="48" customWidth="1"/>
    <col min="10276" max="10276" width="1.85546875" style="48" customWidth="1"/>
    <col min="10277" max="10494" width="11.42578125" style="48"/>
    <col min="10495" max="10495" width="1.140625" style="48" customWidth="1"/>
    <col min="10496" max="10496" width="4.5703125" style="48" bestFit="1" customWidth="1"/>
    <col min="10497" max="10497" width="42.5703125" style="48" customWidth="1"/>
    <col min="10498" max="10498" width="13.85546875" style="48" bestFit="1" customWidth="1"/>
    <col min="10499" max="10499" width="15.7109375" style="48" bestFit="1" customWidth="1"/>
    <col min="10500" max="10500" width="13" style="48" bestFit="1" customWidth="1"/>
    <col min="10501" max="10501" width="10" style="48" customWidth="1"/>
    <col min="10502" max="10503" width="0" style="48" hidden="1" customWidth="1"/>
    <col min="10504" max="10504" width="12.140625" style="48" bestFit="1" customWidth="1"/>
    <col min="10505" max="10505" width="10.7109375" style="48" bestFit="1" customWidth="1"/>
    <col min="10506" max="10506" width="10.28515625" style="48" bestFit="1" customWidth="1"/>
    <col min="10507" max="10507" width="10.5703125" style="48" bestFit="1" customWidth="1"/>
    <col min="10508" max="10508" width="10" style="48" bestFit="1" customWidth="1"/>
    <col min="10509" max="10509" width="11.7109375" style="48" bestFit="1" customWidth="1"/>
    <col min="10510" max="10510" width="11" style="48" bestFit="1" customWidth="1"/>
    <col min="10511" max="10511" width="10.7109375" style="48" bestFit="1" customWidth="1"/>
    <col min="10512" max="10512" width="11" style="48" bestFit="1" customWidth="1"/>
    <col min="10513" max="10513" width="9.28515625" style="48" bestFit="1" customWidth="1"/>
    <col min="10514" max="10514" width="15.140625" style="48" bestFit="1" customWidth="1"/>
    <col min="10515" max="10515" width="12.140625" style="48" bestFit="1" customWidth="1"/>
    <col min="10516" max="10516" width="13.85546875" style="48" bestFit="1" customWidth="1"/>
    <col min="10517" max="10517" width="9.85546875" style="48" bestFit="1" customWidth="1"/>
    <col min="10518" max="10519" width="11.7109375" style="48" bestFit="1" customWidth="1"/>
    <col min="10520" max="10520" width="12.7109375" style="48" bestFit="1" customWidth="1"/>
    <col min="10521" max="10521" width="10.140625" style="48" bestFit="1" customWidth="1"/>
    <col min="10522" max="10522" width="11.28515625" style="48" bestFit="1" customWidth="1"/>
    <col min="10523" max="10523" width="11" style="48" bestFit="1" customWidth="1"/>
    <col min="10524" max="10525" width="0" style="48" hidden="1" customWidth="1"/>
    <col min="10526" max="10526" width="14.140625" style="48" bestFit="1" customWidth="1"/>
    <col min="10527" max="10527" width="0" style="48" hidden="1" customWidth="1"/>
    <col min="10528" max="10528" width="12.42578125" style="48" bestFit="1" customWidth="1"/>
    <col min="10529" max="10529" width="10.42578125" style="48" customWidth="1"/>
    <col min="10530" max="10530" width="9.85546875" style="48" bestFit="1" customWidth="1"/>
    <col min="10531" max="10531" width="12.7109375" style="48" customWidth="1"/>
    <col min="10532" max="10532" width="1.85546875" style="48" customWidth="1"/>
    <col min="10533" max="10750" width="11.42578125" style="48"/>
    <col min="10751" max="10751" width="1.140625" style="48" customWidth="1"/>
    <col min="10752" max="10752" width="4.5703125" style="48" bestFit="1" customWidth="1"/>
    <col min="10753" max="10753" width="42.5703125" style="48" customWidth="1"/>
    <col min="10754" max="10754" width="13.85546875" style="48" bestFit="1" customWidth="1"/>
    <col min="10755" max="10755" width="15.7109375" style="48" bestFit="1" customWidth="1"/>
    <col min="10756" max="10756" width="13" style="48" bestFit="1" customWidth="1"/>
    <col min="10757" max="10757" width="10" style="48" customWidth="1"/>
    <col min="10758" max="10759" width="0" style="48" hidden="1" customWidth="1"/>
    <col min="10760" max="10760" width="12.140625" style="48" bestFit="1" customWidth="1"/>
    <col min="10761" max="10761" width="10.7109375" style="48" bestFit="1" customWidth="1"/>
    <col min="10762" max="10762" width="10.28515625" style="48" bestFit="1" customWidth="1"/>
    <col min="10763" max="10763" width="10.5703125" style="48" bestFit="1" customWidth="1"/>
    <col min="10764" max="10764" width="10" style="48" bestFit="1" customWidth="1"/>
    <col min="10765" max="10765" width="11.7109375" style="48" bestFit="1" customWidth="1"/>
    <col min="10766" max="10766" width="11" style="48" bestFit="1" customWidth="1"/>
    <col min="10767" max="10767" width="10.7109375" style="48" bestFit="1" customWidth="1"/>
    <col min="10768" max="10768" width="11" style="48" bestFit="1" customWidth="1"/>
    <col min="10769" max="10769" width="9.28515625" style="48" bestFit="1" customWidth="1"/>
    <col min="10770" max="10770" width="15.140625" style="48" bestFit="1" customWidth="1"/>
    <col min="10771" max="10771" width="12.140625" style="48" bestFit="1" customWidth="1"/>
    <col min="10772" max="10772" width="13.85546875" style="48" bestFit="1" customWidth="1"/>
    <col min="10773" max="10773" width="9.85546875" style="48" bestFit="1" customWidth="1"/>
    <col min="10774" max="10775" width="11.7109375" style="48" bestFit="1" customWidth="1"/>
    <col min="10776" max="10776" width="12.7109375" style="48" bestFit="1" customWidth="1"/>
    <col min="10777" max="10777" width="10.140625" style="48" bestFit="1" customWidth="1"/>
    <col min="10778" max="10778" width="11.28515625" style="48" bestFit="1" customWidth="1"/>
    <col min="10779" max="10779" width="11" style="48" bestFit="1" customWidth="1"/>
    <col min="10780" max="10781" width="0" style="48" hidden="1" customWidth="1"/>
    <col min="10782" max="10782" width="14.140625" style="48" bestFit="1" customWidth="1"/>
    <col min="10783" max="10783" width="0" style="48" hidden="1" customWidth="1"/>
    <col min="10784" max="10784" width="12.42578125" style="48" bestFit="1" customWidth="1"/>
    <col min="10785" max="10785" width="10.42578125" style="48" customWidth="1"/>
    <col min="10786" max="10786" width="9.85546875" style="48" bestFit="1" customWidth="1"/>
    <col min="10787" max="10787" width="12.7109375" style="48" customWidth="1"/>
    <col min="10788" max="10788" width="1.85546875" style="48" customWidth="1"/>
    <col min="10789" max="11006" width="11.42578125" style="48"/>
    <col min="11007" max="11007" width="1.140625" style="48" customWidth="1"/>
    <col min="11008" max="11008" width="4.5703125" style="48" bestFit="1" customWidth="1"/>
    <col min="11009" max="11009" width="42.5703125" style="48" customWidth="1"/>
    <col min="11010" max="11010" width="13.85546875" style="48" bestFit="1" customWidth="1"/>
    <col min="11011" max="11011" width="15.7109375" style="48" bestFit="1" customWidth="1"/>
    <col min="11012" max="11012" width="13" style="48" bestFit="1" customWidth="1"/>
    <col min="11013" max="11013" width="10" style="48" customWidth="1"/>
    <col min="11014" max="11015" width="0" style="48" hidden="1" customWidth="1"/>
    <col min="11016" max="11016" width="12.140625" style="48" bestFit="1" customWidth="1"/>
    <col min="11017" max="11017" width="10.7109375" style="48" bestFit="1" customWidth="1"/>
    <col min="11018" max="11018" width="10.28515625" style="48" bestFit="1" customWidth="1"/>
    <col min="11019" max="11019" width="10.5703125" style="48" bestFit="1" customWidth="1"/>
    <col min="11020" max="11020" width="10" style="48" bestFit="1" customWidth="1"/>
    <col min="11021" max="11021" width="11.7109375" style="48" bestFit="1" customWidth="1"/>
    <col min="11022" max="11022" width="11" style="48" bestFit="1" customWidth="1"/>
    <col min="11023" max="11023" width="10.7109375" style="48" bestFit="1" customWidth="1"/>
    <col min="11024" max="11024" width="11" style="48" bestFit="1" customWidth="1"/>
    <col min="11025" max="11025" width="9.28515625" style="48" bestFit="1" customWidth="1"/>
    <col min="11026" max="11026" width="15.140625" style="48" bestFit="1" customWidth="1"/>
    <col min="11027" max="11027" width="12.140625" style="48" bestFit="1" customWidth="1"/>
    <col min="11028" max="11028" width="13.85546875" style="48" bestFit="1" customWidth="1"/>
    <col min="11029" max="11029" width="9.85546875" style="48" bestFit="1" customWidth="1"/>
    <col min="11030" max="11031" width="11.7109375" style="48" bestFit="1" customWidth="1"/>
    <col min="11032" max="11032" width="12.7109375" style="48" bestFit="1" customWidth="1"/>
    <col min="11033" max="11033" width="10.140625" style="48" bestFit="1" customWidth="1"/>
    <col min="11034" max="11034" width="11.28515625" style="48" bestFit="1" customWidth="1"/>
    <col min="11035" max="11035" width="11" style="48" bestFit="1" customWidth="1"/>
    <col min="11036" max="11037" width="0" style="48" hidden="1" customWidth="1"/>
    <col min="11038" max="11038" width="14.140625" style="48" bestFit="1" customWidth="1"/>
    <col min="11039" max="11039" width="0" style="48" hidden="1" customWidth="1"/>
    <col min="11040" max="11040" width="12.42578125" style="48" bestFit="1" customWidth="1"/>
    <col min="11041" max="11041" width="10.42578125" style="48" customWidth="1"/>
    <col min="11042" max="11042" width="9.85546875" style="48" bestFit="1" customWidth="1"/>
    <col min="11043" max="11043" width="12.7109375" style="48" customWidth="1"/>
    <col min="11044" max="11044" width="1.85546875" style="48" customWidth="1"/>
    <col min="11045" max="11262" width="11.42578125" style="48"/>
    <col min="11263" max="11263" width="1.140625" style="48" customWidth="1"/>
    <col min="11264" max="11264" width="4.5703125" style="48" bestFit="1" customWidth="1"/>
    <col min="11265" max="11265" width="42.5703125" style="48" customWidth="1"/>
    <col min="11266" max="11266" width="13.85546875" style="48" bestFit="1" customWidth="1"/>
    <col min="11267" max="11267" width="15.7109375" style="48" bestFit="1" customWidth="1"/>
    <col min="11268" max="11268" width="13" style="48" bestFit="1" customWidth="1"/>
    <col min="11269" max="11269" width="10" style="48" customWidth="1"/>
    <col min="11270" max="11271" width="0" style="48" hidden="1" customWidth="1"/>
    <col min="11272" max="11272" width="12.140625" style="48" bestFit="1" customWidth="1"/>
    <col min="11273" max="11273" width="10.7109375" style="48" bestFit="1" customWidth="1"/>
    <col min="11274" max="11274" width="10.28515625" style="48" bestFit="1" customWidth="1"/>
    <col min="11275" max="11275" width="10.5703125" style="48" bestFit="1" customWidth="1"/>
    <col min="11276" max="11276" width="10" style="48" bestFit="1" customWidth="1"/>
    <col min="11277" max="11277" width="11.7109375" style="48" bestFit="1" customWidth="1"/>
    <col min="11278" max="11278" width="11" style="48" bestFit="1" customWidth="1"/>
    <col min="11279" max="11279" width="10.7109375" style="48" bestFit="1" customWidth="1"/>
    <col min="11280" max="11280" width="11" style="48" bestFit="1" customWidth="1"/>
    <col min="11281" max="11281" width="9.28515625" style="48" bestFit="1" customWidth="1"/>
    <col min="11282" max="11282" width="15.140625" style="48" bestFit="1" customWidth="1"/>
    <col min="11283" max="11283" width="12.140625" style="48" bestFit="1" customWidth="1"/>
    <col min="11284" max="11284" width="13.85546875" style="48" bestFit="1" customWidth="1"/>
    <col min="11285" max="11285" width="9.85546875" style="48" bestFit="1" customWidth="1"/>
    <col min="11286" max="11287" width="11.7109375" style="48" bestFit="1" customWidth="1"/>
    <col min="11288" max="11288" width="12.7109375" style="48" bestFit="1" customWidth="1"/>
    <col min="11289" max="11289" width="10.140625" style="48" bestFit="1" customWidth="1"/>
    <col min="11290" max="11290" width="11.28515625" style="48" bestFit="1" customWidth="1"/>
    <col min="11291" max="11291" width="11" style="48" bestFit="1" customWidth="1"/>
    <col min="11292" max="11293" width="0" style="48" hidden="1" customWidth="1"/>
    <col min="11294" max="11294" width="14.140625" style="48" bestFit="1" customWidth="1"/>
    <col min="11295" max="11295" width="0" style="48" hidden="1" customWidth="1"/>
    <col min="11296" max="11296" width="12.42578125" style="48" bestFit="1" customWidth="1"/>
    <col min="11297" max="11297" width="10.42578125" style="48" customWidth="1"/>
    <col min="11298" max="11298" width="9.85546875" style="48" bestFit="1" customWidth="1"/>
    <col min="11299" max="11299" width="12.7109375" style="48" customWidth="1"/>
    <col min="11300" max="11300" width="1.85546875" style="48" customWidth="1"/>
    <col min="11301" max="11518" width="11.42578125" style="48"/>
    <col min="11519" max="11519" width="1.140625" style="48" customWidth="1"/>
    <col min="11520" max="11520" width="4.5703125" style="48" bestFit="1" customWidth="1"/>
    <col min="11521" max="11521" width="42.5703125" style="48" customWidth="1"/>
    <col min="11522" max="11522" width="13.85546875" style="48" bestFit="1" customWidth="1"/>
    <col min="11523" max="11523" width="15.7109375" style="48" bestFit="1" customWidth="1"/>
    <col min="11524" max="11524" width="13" style="48" bestFit="1" customWidth="1"/>
    <col min="11525" max="11525" width="10" style="48" customWidth="1"/>
    <col min="11526" max="11527" width="0" style="48" hidden="1" customWidth="1"/>
    <col min="11528" max="11528" width="12.140625" style="48" bestFit="1" customWidth="1"/>
    <col min="11529" max="11529" width="10.7109375" style="48" bestFit="1" customWidth="1"/>
    <col min="11530" max="11530" width="10.28515625" style="48" bestFit="1" customWidth="1"/>
    <col min="11531" max="11531" width="10.5703125" style="48" bestFit="1" customWidth="1"/>
    <col min="11532" max="11532" width="10" style="48" bestFit="1" customWidth="1"/>
    <col min="11533" max="11533" width="11.7109375" style="48" bestFit="1" customWidth="1"/>
    <col min="11534" max="11534" width="11" style="48" bestFit="1" customWidth="1"/>
    <col min="11535" max="11535" width="10.7109375" style="48" bestFit="1" customWidth="1"/>
    <col min="11536" max="11536" width="11" style="48" bestFit="1" customWidth="1"/>
    <col min="11537" max="11537" width="9.28515625" style="48" bestFit="1" customWidth="1"/>
    <col min="11538" max="11538" width="15.140625" style="48" bestFit="1" customWidth="1"/>
    <col min="11539" max="11539" width="12.140625" style="48" bestFit="1" customWidth="1"/>
    <col min="11540" max="11540" width="13.85546875" style="48" bestFit="1" customWidth="1"/>
    <col min="11541" max="11541" width="9.85546875" style="48" bestFit="1" customWidth="1"/>
    <col min="11542" max="11543" width="11.7109375" style="48" bestFit="1" customWidth="1"/>
    <col min="11544" max="11544" width="12.7109375" style="48" bestFit="1" customWidth="1"/>
    <col min="11545" max="11545" width="10.140625" style="48" bestFit="1" customWidth="1"/>
    <col min="11546" max="11546" width="11.28515625" style="48" bestFit="1" customWidth="1"/>
    <col min="11547" max="11547" width="11" style="48" bestFit="1" customWidth="1"/>
    <col min="11548" max="11549" width="0" style="48" hidden="1" customWidth="1"/>
    <col min="11550" max="11550" width="14.140625" style="48" bestFit="1" customWidth="1"/>
    <col min="11551" max="11551" width="0" style="48" hidden="1" customWidth="1"/>
    <col min="11552" max="11552" width="12.42578125" style="48" bestFit="1" customWidth="1"/>
    <col min="11553" max="11553" width="10.42578125" style="48" customWidth="1"/>
    <col min="11554" max="11554" width="9.85546875" style="48" bestFit="1" customWidth="1"/>
    <col min="11555" max="11555" width="12.7109375" style="48" customWidth="1"/>
    <col min="11556" max="11556" width="1.85546875" style="48" customWidth="1"/>
    <col min="11557" max="11774" width="11.42578125" style="48"/>
    <col min="11775" max="11775" width="1.140625" style="48" customWidth="1"/>
    <col min="11776" max="11776" width="4.5703125" style="48" bestFit="1" customWidth="1"/>
    <col min="11777" max="11777" width="42.5703125" style="48" customWidth="1"/>
    <col min="11778" max="11778" width="13.85546875" style="48" bestFit="1" customWidth="1"/>
    <col min="11779" max="11779" width="15.7109375" style="48" bestFit="1" customWidth="1"/>
    <col min="11780" max="11780" width="13" style="48" bestFit="1" customWidth="1"/>
    <col min="11781" max="11781" width="10" style="48" customWidth="1"/>
    <col min="11782" max="11783" width="0" style="48" hidden="1" customWidth="1"/>
    <col min="11784" max="11784" width="12.140625" style="48" bestFit="1" customWidth="1"/>
    <col min="11785" max="11785" width="10.7109375" style="48" bestFit="1" customWidth="1"/>
    <col min="11786" max="11786" width="10.28515625" style="48" bestFit="1" customWidth="1"/>
    <col min="11787" max="11787" width="10.5703125" style="48" bestFit="1" customWidth="1"/>
    <col min="11788" max="11788" width="10" style="48" bestFit="1" customWidth="1"/>
    <col min="11789" max="11789" width="11.7109375" style="48" bestFit="1" customWidth="1"/>
    <col min="11790" max="11790" width="11" style="48" bestFit="1" customWidth="1"/>
    <col min="11791" max="11791" width="10.7109375" style="48" bestFit="1" customWidth="1"/>
    <col min="11792" max="11792" width="11" style="48" bestFit="1" customWidth="1"/>
    <col min="11793" max="11793" width="9.28515625" style="48" bestFit="1" customWidth="1"/>
    <col min="11794" max="11794" width="15.140625" style="48" bestFit="1" customWidth="1"/>
    <col min="11795" max="11795" width="12.140625" style="48" bestFit="1" customWidth="1"/>
    <col min="11796" max="11796" width="13.85546875" style="48" bestFit="1" customWidth="1"/>
    <col min="11797" max="11797" width="9.85546875" style="48" bestFit="1" customWidth="1"/>
    <col min="11798" max="11799" width="11.7109375" style="48" bestFit="1" customWidth="1"/>
    <col min="11800" max="11800" width="12.7109375" style="48" bestFit="1" customWidth="1"/>
    <col min="11801" max="11801" width="10.140625" style="48" bestFit="1" customWidth="1"/>
    <col min="11802" max="11802" width="11.28515625" style="48" bestFit="1" customWidth="1"/>
    <col min="11803" max="11803" width="11" style="48" bestFit="1" customWidth="1"/>
    <col min="11804" max="11805" width="0" style="48" hidden="1" customWidth="1"/>
    <col min="11806" max="11806" width="14.140625" style="48" bestFit="1" customWidth="1"/>
    <col min="11807" max="11807" width="0" style="48" hidden="1" customWidth="1"/>
    <col min="11808" max="11808" width="12.42578125" style="48" bestFit="1" customWidth="1"/>
    <col min="11809" max="11809" width="10.42578125" style="48" customWidth="1"/>
    <col min="11810" max="11810" width="9.85546875" style="48" bestFit="1" customWidth="1"/>
    <col min="11811" max="11811" width="12.7109375" style="48" customWidth="1"/>
    <col min="11812" max="11812" width="1.85546875" style="48" customWidth="1"/>
    <col min="11813" max="12030" width="11.42578125" style="48"/>
    <col min="12031" max="12031" width="1.140625" style="48" customWidth="1"/>
    <col min="12032" max="12032" width="4.5703125" style="48" bestFit="1" customWidth="1"/>
    <col min="12033" max="12033" width="42.5703125" style="48" customWidth="1"/>
    <col min="12034" max="12034" width="13.85546875" style="48" bestFit="1" customWidth="1"/>
    <col min="12035" max="12035" width="15.7109375" style="48" bestFit="1" customWidth="1"/>
    <col min="12036" max="12036" width="13" style="48" bestFit="1" customWidth="1"/>
    <col min="12037" max="12037" width="10" style="48" customWidth="1"/>
    <col min="12038" max="12039" width="0" style="48" hidden="1" customWidth="1"/>
    <col min="12040" max="12040" width="12.140625" style="48" bestFit="1" customWidth="1"/>
    <col min="12041" max="12041" width="10.7109375" style="48" bestFit="1" customWidth="1"/>
    <col min="12042" max="12042" width="10.28515625" style="48" bestFit="1" customWidth="1"/>
    <col min="12043" max="12043" width="10.5703125" style="48" bestFit="1" customWidth="1"/>
    <col min="12044" max="12044" width="10" style="48" bestFit="1" customWidth="1"/>
    <col min="12045" max="12045" width="11.7109375" style="48" bestFit="1" customWidth="1"/>
    <col min="12046" max="12046" width="11" style="48" bestFit="1" customWidth="1"/>
    <col min="12047" max="12047" width="10.7109375" style="48" bestFit="1" customWidth="1"/>
    <col min="12048" max="12048" width="11" style="48" bestFit="1" customWidth="1"/>
    <col min="12049" max="12049" width="9.28515625" style="48" bestFit="1" customWidth="1"/>
    <col min="12050" max="12050" width="15.140625" style="48" bestFit="1" customWidth="1"/>
    <col min="12051" max="12051" width="12.140625" style="48" bestFit="1" customWidth="1"/>
    <col min="12052" max="12052" width="13.85546875" style="48" bestFit="1" customWidth="1"/>
    <col min="12053" max="12053" width="9.85546875" style="48" bestFit="1" customWidth="1"/>
    <col min="12054" max="12055" width="11.7109375" style="48" bestFit="1" customWidth="1"/>
    <col min="12056" max="12056" width="12.7109375" style="48" bestFit="1" customWidth="1"/>
    <col min="12057" max="12057" width="10.140625" style="48" bestFit="1" customWidth="1"/>
    <col min="12058" max="12058" width="11.28515625" style="48" bestFit="1" customWidth="1"/>
    <col min="12059" max="12059" width="11" style="48" bestFit="1" customWidth="1"/>
    <col min="12060" max="12061" width="0" style="48" hidden="1" customWidth="1"/>
    <col min="12062" max="12062" width="14.140625" style="48" bestFit="1" customWidth="1"/>
    <col min="12063" max="12063" width="0" style="48" hidden="1" customWidth="1"/>
    <col min="12064" max="12064" width="12.42578125" style="48" bestFit="1" customWidth="1"/>
    <col min="12065" max="12065" width="10.42578125" style="48" customWidth="1"/>
    <col min="12066" max="12066" width="9.85546875" style="48" bestFit="1" customWidth="1"/>
    <col min="12067" max="12067" width="12.7109375" style="48" customWidth="1"/>
    <col min="12068" max="12068" width="1.85546875" style="48" customWidth="1"/>
    <col min="12069" max="12286" width="11.42578125" style="48"/>
    <col min="12287" max="12287" width="1.140625" style="48" customWidth="1"/>
    <col min="12288" max="12288" width="4.5703125" style="48" bestFit="1" customWidth="1"/>
    <col min="12289" max="12289" width="42.5703125" style="48" customWidth="1"/>
    <col min="12290" max="12290" width="13.85546875" style="48" bestFit="1" customWidth="1"/>
    <col min="12291" max="12291" width="15.7109375" style="48" bestFit="1" customWidth="1"/>
    <col min="12292" max="12292" width="13" style="48" bestFit="1" customWidth="1"/>
    <col min="12293" max="12293" width="10" style="48" customWidth="1"/>
    <col min="12294" max="12295" width="0" style="48" hidden="1" customWidth="1"/>
    <col min="12296" max="12296" width="12.140625" style="48" bestFit="1" customWidth="1"/>
    <col min="12297" max="12297" width="10.7109375" style="48" bestFit="1" customWidth="1"/>
    <col min="12298" max="12298" width="10.28515625" style="48" bestFit="1" customWidth="1"/>
    <col min="12299" max="12299" width="10.5703125" style="48" bestFit="1" customWidth="1"/>
    <col min="12300" max="12300" width="10" style="48" bestFit="1" customWidth="1"/>
    <col min="12301" max="12301" width="11.7109375" style="48" bestFit="1" customWidth="1"/>
    <col min="12302" max="12302" width="11" style="48" bestFit="1" customWidth="1"/>
    <col min="12303" max="12303" width="10.7109375" style="48" bestFit="1" customWidth="1"/>
    <col min="12304" max="12304" width="11" style="48" bestFit="1" customWidth="1"/>
    <col min="12305" max="12305" width="9.28515625" style="48" bestFit="1" customWidth="1"/>
    <col min="12306" max="12306" width="15.140625" style="48" bestFit="1" customWidth="1"/>
    <col min="12307" max="12307" width="12.140625" style="48" bestFit="1" customWidth="1"/>
    <col min="12308" max="12308" width="13.85546875" style="48" bestFit="1" customWidth="1"/>
    <col min="12309" max="12309" width="9.85546875" style="48" bestFit="1" customWidth="1"/>
    <col min="12310" max="12311" width="11.7109375" style="48" bestFit="1" customWidth="1"/>
    <col min="12312" max="12312" width="12.7109375" style="48" bestFit="1" customWidth="1"/>
    <col min="12313" max="12313" width="10.140625" style="48" bestFit="1" customWidth="1"/>
    <col min="12314" max="12314" width="11.28515625" style="48" bestFit="1" customWidth="1"/>
    <col min="12315" max="12315" width="11" style="48" bestFit="1" customWidth="1"/>
    <col min="12316" max="12317" width="0" style="48" hidden="1" customWidth="1"/>
    <col min="12318" max="12318" width="14.140625" style="48" bestFit="1" customWidth="1"/>
    <col min="12319" max="12319" width="0" style="48" hidden="1" customWidth="1"/>
    <col min="12320" max="12320" width="12.42578125" style="48" bestFit="1" customWidth="1"/>
    <col min="12321" max="12321" width="10.42578125" style="48" customWidth="1"/>
    <col min="12322" max="12322" width="9.85546875" style="48" bestFit="1" customWidth="1"/>
    <col min="12323" max="12323" width="12.7109375" style="48" customWidth="1"/>
    <col min="12324" max="12324" width="1.85546875" style="48" customWidth="1"/>
    <col min="12325" max="12542" width="11.42578125" style="48"/>
    <col min="12543" max="12543" width="1.140625" style="48" customWidth="1"/>
    <col min="12544" max="12544" width="4.5703125" style="48" bestFit="1" customWidth="1"/>
    <col min="12545" max="12545" width="42.5703125" style="48" customWidth="1"/>
    <col min="12546" max="12546" width="13.85546875" style="48" bestFit="1" customWidth="1"/>
    <col min="12547" max="12547" width="15.7109375" style="48" bestFit="1" customWidth="1"/>
    <col min="12548" max="12548" width="13" style="48" bestFit="1" customWidth="1"/>
    <col min="12549" max="12549" width="10" style="48" customWidth="1"/>
    <col min="12550" max="12551" width="0" style="48" hidden="1" customWidth="1"/>
    <col min="12552" max="12552" width="12.140625" style="48" bestFit="1" customWidth="1"/>
    <col min="12553" max="12553" width="10.7109375" style="48" bestFit="1" customWidth="1"/>
    <col min="12554" max="12554" width="10.28515625" style="48" bestFit="1" customWidth="1"/>
    <col min="12555" max="12555" width="10.5703125" style="48" bestFit="1" customWidth="1"/>
    <col min="12556" max="12556" width="10" style="48" bestFit="1" customWidth="1"/>
    <col min="12557" max="12557" width="11.7109375" style="48" bestFit="1" customWidth="1"/>
    <col min="12558" max="12558" width="11" style="48" bestFit="1" customWidth="1"/>
    <col min="12559" max="12559" width="10.7109375" style="48" bestFit="1" customWidth="1"/>
    <col min="12560" max="12560" width="11" style="48" bestFit="1" customWidth="1"/>
    <col min="12561" max="12561" width="9.28515625" style="48" bestFit="1" customWidth="1"/>
    <col min="12562" max="12562" width="15.140625" style="48" bestFit="1" customWidth="1"/>
    <col min="12563" max="12563" width="12.140625" style="48" bestFit="1" customWidth="1"/>
    <col min="12564" max="12564" width="13.85546875" style="48" bestFit="1" customWidth="1"/>
    <col min="12565" max="12565" width="9.85546875" style="48" bestFit="1" customWidth="1"/>
    <col min="12566" max="12567" width="11.7109375" style="48" bestFit="1" customWidth="1"/>
    <col min="12568" max="12568" width="12.7109375" style="48" bestFit="1" customWidth="1"/>
    <col min="12569" max="12569" width="10.140625" style="48" bestFit="1" customWidth="1"/>
    <col min="12570" max="12570" width="11.28515625" style="48" bestFit="1" customWidth="1"/>
    <col min="12571" max="12571" width="11" style="48" bestFit="1" customWidth="1"/>
    <col min="12572" max="12573" width="0" style="48" hidden="1" customWidth="1"/>
    <col min="12574" max="12574" width="14.140625" style="48" bestFit="1" customWidth="1"/>
    <col min="12575" max="12575" width="0" style="48" hidden="1" customWidth="1"/>
    <col min="12576" max="12576" width="12.42578125" style="48" bestFit="1" customWidth="1"/>
    <col min="12577" max="12577" width="10.42578125" style="48" customWidth="1"/>
    <col min="12578" max="12578" width="9.85546875" style="48" bestFit="1" customWidth="1"/>
    <col min="12579" max="12579" width="12.7109375" style="48" customWidth="1"/>
    <col min="12580" max="12580" width="1.85546875" style="48" customWidth="1"/>
    <col min="12581" max="12798" width="11.42578125" style="48"/>
    <col min="12799" max="12799" width="1.140625" style="48" customWidth="1"/>
    <col min="12800" max="12800" width="4.5703125" style="48" bestFit="1" customWidth="1"/>
    <col min="12801" max="12801" width="42.5703125" style="48" customWidth="1"/>
    <col min="12802" max="12802" width="13.85546875" style="48" bestFit="1" customWidth="1"/>
    <col min="12803" max="12803" width="15.7109375" style="48" bestFit="1" customWidth="1"/>
    <col min="12804" max="12804" width="13" style="48" bestFit="1" customWidth="1"/>
    <col min="12805" max="12805" width="10" style="48" customWidth="1"/>
    <col min="12806" max="12807" width="0" style="48" hidden="1" customWidth="1"/>
    <col min="12808" max="12808" width="12.140625" style="48" bestFit="1" customWidth="1"/>
    <col min="12809" max="12809" width="10.7109375" style="48" bestFit="1" customWidth="1"/>
    <col min="12810" max="12810" width="10.28515625" style="48" bestFit="1" customWidth="1"/>
    <col min="12811" max="12811" width="10.5703125" style="48" bestFit="1" customWidth="1"/>
    <col min="12812" max="12812" width="10" style="48" bestFit="1" customWidth="1"/>
    <col min="12813" max="12813" width="11.7109375" style="48" bestFit="1" customWidth="1"/>
    <col min="12814" max="12814" width="11" style="48" bestFit="1" customWidth="1"/>
    <col min="12815" max="12815" width="10.7109375" style="48" bestFit="1" customWidth="1"/>
    <col min="12816" max="12816" width="11" style="48" bestFit="1" customWidth="1"/>
    <col min="12817" max="12817" width="9.28515625" style="48" bestFit="1" customWidth="1"/>
    <col min="12818" max="12818" width="15.140625" style="48" bestFit="1" customWidth="1"/>
    <col min="12819" max="12819" width="12.140625" style="48" bestFit="1" customWidth="1"/>
    <col min="12820" max="12820" width="13.85546875" style="48" bestFit="1" customWidth="1"/>
    <col min="12821" max="12821" width="9.85546875" style="48" bestFit="1" customWidth="1"/>
    <col min="12822" max="12823" width="11.7109375" style="48" bestFit="1" customWidth="1"/>
    <col min="12824" max="12824" width="12.7109375" style="48" bestFit="1" customWidth="1"/>
    <col min="12825" max="12825" width="10.140625" style="48" bestFit="1" customWidth="1"/>
    <col min="12826" max="12826" width="11.28515625" style="48" bestFit="1" customWidth="1"/>
    <col min="12827" max="12827" width="11" style="48" bestFit="1" customWidth="1"/>
    <col min="12828" max="12829" width="0" style="48" hidden="1" customWidth="1"/>
    <col min="12830" max="12830" width="14.140625" style="48" bestFit="1" customWidth="1"/>
    <col min="12831" max="12831" width="0" style="48" hidden="1" customWidth="1"/>
    <col min="12832" max="12832" width="12.42578125" style="48" bestFit="1" customWidth="1"/>
    <col min="12833" max="12833" width="10.42578125" style="48" customWidth="1"/>
    <col min="12834" max="12834" width="9.85546875" style="48" bestFit="1" customWidth="1"/>
    <col min="12835" max="12835" width="12.7109375" style="48" customWidth="1"/>
    <col min="12836" max="12836" width="1.85546875" style="48" customWidth="1"/>
    <col min="12837" max="13054" width="11.42578125" style="48"/>
    <col min="13055" max="13055" width="1.140625" style="48" customWidth="1"/>
    <col min="13056" max="13056" width="4.5703125" style="48" bestFit="1" customWidth="1"/>
    <col min="13057" max="13057" width="42.5703125" style="48" customWidth="1"/>
    <col min="13058" max="13058" width="13.85546875" style="48" bestFit="1" customWidth="1"/>
    <col min="13059" max="13059" width="15.7109375" style="48" bestFit="1" customWidth="1"/>
    <col min="13060" max="13060" width="13" style="48" bestFit="1" customWidth="1"/>
    <col min="13061" max="13061" width="10" style="48" customWidth="1"/>
    <col min="13062" max="13063" width="0" style="48" hidden="1" customWidth="1"/>
    <col min="13064" max="13064" width="12.140625" style="48" bestFit="1" customWidth="1"/>
    <col min="13065" max="13065" width="10.7109375" style="48" bestFit="1" customWidth="1"/>
    <col min="13066" max="13066" width="10.28515625" style="48" bestFit="1" customWidth="1"/>
    <col min="13067" max="13067" width="10.5703125" style="48" bestFit="1" customWidth="1"/>
    <col min="13068" max="13068" width="10" style="48" bestFit="1" customWidth="1"/>
    <col min="13069" max="13069" width="11.7109375" style="48" bestFit="1" customWidth="1"/>
    <col min="13070" max="13070" width="11" style="48" bestFit="1" customWidth="1"/>
    <col min="13071" max="13071" width="10.7109375" style="48" bestFit="1" customWidth="1"/>
    <col min="13072" max="13072" width="11" style="48" bestFit="1" customWidth="1"/>
    <col min="13073" max="13073" width="9.28515625" style="48" bestFit="1" customWidth="1"/>
    <col min="13074" max="13074" width="15.140625" style="48" bestFit="1" customWidth="1"/>
    <col min="13075" max="13075" width="12.140625" style="48" bestFit="1" customWidth="1"/>
    <col min="13076" max="13076" width="13.85546875" style="48" bestFit="1" customWidth="1"/>
    <col min="13077" max="13077" width="9.85546875" style="48" bestFit="1" customWidth="1"/>
    <col min="13078" max="13079" width="11.7109375" style="48" bestFit="1" customWidth="1"/>
    <col min="13080" max="13080" width="12.7109375" style="48" bestFit="1" customWidth="1"/>
    <col min="13081" max="13081" width="10.140625" style="48" bestFit="1" customWidth="1"/>
    <col min="13082" max="13082" width="11.28515625" style="48" bestFit="1" customWidth="1"/>
    <col min="13083" max="13083" width="11" style="48" bestFit="1" customWidth="1"/>
    <col min="13084" max="13085" width="0" style="48" hidden="1" customWidth="1"/>
    <col min="13086" max="13086" width="14.140625" style="48" bestFit="1" customWidth="1"/>
    <col min="13087" max="13087" width="0" style="48" hidden="1" customWidth="1"/>
    <col min="13088" max="13088" width="12.42578125" style="48" bestFit="1" customWidth="1"/>
    <col min="13089" max="13089" width="10.42578125" style="48" customWidth="1"/>
    <col min="13090" max="13090" width="9.85546875" style="48" bestFit="1" customWidth="1"/>
    <col min="13091" max="13091" width="12.7109375" style="48" customWidth="1"/>
    <col min="13092" max="13092" width="1.85546875" style="48" customWidth="1"/>
    <col min="13093" max="13310" width="11.42578125" style="48"/>
    <col min="13311" max="13311" width="1.140625" style="48" customWidth="1"/>
    <col min="13312" max="13312" width="4.5703125" style="48" bestFit="1" customWidth="1"/>
    <col min="13313" max="13313" width="42.5703125" style="48" customWidth="1"/>
    <col min="13314" max="13314" width="13.85546875" style="48" bestFit="1" customWidth="1"/>
    <col min="13315" max="13315" width="15.7109375" style="48" bestFit="1" customWidth="1"/>
    <col min="13316" max="13316" width="13" style="48" bestFit="1" customWidth="1"/>
    <col min="13317" max="13317" width="10" style="48" customWidth="1"/>
    <col min="13318" max="13319" width="0" style="48" hidden="1" customWidth="1"/>
    <col min="13320" max="13320" width="12.140625" style="48" bestFit="1" customWidth="1"/>
    <col min="13321" max="13321" width="10.7109375" style="48" bestFit="1" customWidth="1"/>
    <col min="13322" max="13322" width="10.28515625" style="48" bestFit="1" customWidth="1"/>
    <col min="13323" max="13323" width="10.5703125" style="48" bestFit="1" customWidth="1"/>
    <col min="13324" max="13324" width="10" style="48" bestFit="1" customWidth="1"/>
    <col min="13325" max="13325" width="11.7109375" style="48" bestFit="1" customWidth="1"/>
    <col min="13326" max="13326" width="11" style="48" bestFit="1" customWidth="1"/>
    <col min="13327" max="13327" width="10.7109375" style="48" bestFit="1" customWidth="1"/>
    <col min="13328" max="13328" width="11" style="48" bestFit="1" customWidth="1"/>
    <col min="13329" max="13329" width="9.28515625" style="48" bestFit="1" customWidth="1"/>
    <col min="13330" max="13330" width="15.140625" style="48" bestFit="1" customWidth="1"/>
    <col min="13331" max="13331" width="12.140625" style="48" bestFit="1" customWidth="1"/>
    <col min="13332" max="13332" width="13.85546875" style="48" bestFit="1" customWidth="1"/>
    <col min="13333" max="13333" width="9.85546875" style="48" bestFit="1" customWidth="1"/>
    <col min="13334" max="13335" width="11.7109375" style="48" bestFit="1" customWidth="1"/>
    <col min="13336" max="13336" width="12.7109375" style="48" bestFit="1" customWidth="1"/>
    <col min="13337" max="13337" width="10.140625" style="48" bestFit="1" customWidth="1"/>
    <col min="13338" max="13338" width="11.28515625" style="48" bestFit="1" customWidth="1"/>
    <col min="13339" max="13339" width="11" style="48" bestFit="1" customWidth="1"/>
    <col min="13340" max="13341" width="0" style="48" hidden="1" customWidth="1"/>
    <col min="13342" max="13342" width="14.140625" style="48" bestFit="1" customWidth="1"/>
    <col min="13343" max="13343" width="0" style="48" hidden="1" customWidth="1"/>
    <col min="13344" max="13344" width="12.42578125" style="48" bestFit="1" customWidth="1"/>
    <col min="13345" max="13345" width="10.42578125" style="48" customWidth="1"/>
    <col min="13346" max="13346" width="9.85546875" style="48" bestFit="1" customWidth="1"/>
    <col min="13347" max="13347" width="12.7109375" style="48" customWidth="1"/>
    <col min="13348" max="13348" width="1.85546875" style="48" customWidth="1"/>
    <col min="13349" max="13566" width="11.42578125" style="48"/>
    <col min="13567" max="13567" width="1.140625" style="48" customWidth="1"/>
    <col min="13568" max="13568" width="4.5703125" style="48" bestFit="1" customWidth="1"/>
    <col min="13569" max="13569" width="42.5703125" style="48" customWidth="1"/>
    <col min="13570" max="13570" width="13.85546875" style="48" bestFit="1" customWidth="1"/>
    <col min="13571" max="13571" width="15.7109375" style="48" bestFit="1" customWidth="1"/>
    <col min="13572" max="13572" width="13" style="48" bestFit="1" customWidth="1"/>
    <col min="13573" max="13573" width="10" style="48" customWidth="1"/>
    <col min="13574" max="13575" width="0" style="48" hidden="1" customWidth="1"/>
    <col min="13576" max="13576" width="12.140625" style="48" bestFit="1" customWidth="1"/>
    <col min="13577" max="13577" width="10.7109375" style="48" bestFit="1" customWidth="1"/>
    <col min="13578" max="13578" width="10.28515625" style="48" bestFit="1" customWidth="1"/>
    <col min="13579" max="13579" width="10.5703125" style="48" bestFit="1" customWidth="1"/>
    <col min="13580" max="13580" width="10" style="48" bestFit="1" customWidth="1"/>
    <col min="13581" max="13581" width="11.7109375" style="48" bestFit="1" customWidth="1"/>
    <col min="13582" max="13582" width="11" style="48" bestFit="1" customWidth="1"/>
    <col min="13583" max="13583" width="10.7109375" style="48" bestFit="1" customWidth="1"/>
    <col min="13584" max="13584" width="11" style="48" bestFit="1" customWidth="1"/>
    <col min="13585" max="13585" width="9.28515625" style="48" bestFit="1" customWidth="1"/>
    <col min="13586" max="13586" width="15.140625" style="48" bestFit="1" customWidth="1"/>
    <col min="13587" max="13587" width="12.140625" style="48" bestFit="1" customWidth="1"/>
    <col min="13588" max="13588" width="13.85546875" style="48" bestFit="1" customWidth="1"/>
    <col min="13589" max="13589" width="9.85546875" style="48" bestFit="1" customWidth="1"/>
    <col min="13590" max="13591" width="11.7109375" style="48" bestFit="1" customWidth="1"/>
    <col min="13592" max="13592" width="12.7109375" style="48" bestFit="1" customWidth="1"/>
    <col min="13593" max="13593" width="10.140625" style="48" bestFit="1" customWidth="1"/>
    <col min="13594" max="13594" width="11.28515625" style="48" bestFit="1" customWidth="1"/>
    <col min="13595" max="13595" width="11" style="48" bestFit="1" customWidth="1"/>
    <col min="13596" max="13597" width="0" style="48" hidden="1" customWidth="1"/>
    <col min="13598" max="13598" width="14.140625" style="48" bestFit="1" customWidth="1"/>
    <col min="13599" max="13599" width="0" style="48" hidden="1" customWidth="1"/>
    <col min="13600" max="13600" width="12.42578125" style="48" bestFit="1" customWidth="1"/>
    <col min="13601" max="13601" width="10.42578125" style="48" customWidth="1"/>
    <col min="13602" max="13602" width="9.85546875" style="48" bestFit="1" customWidth="1"/>
    <col min="13603" max="13603" width="12.7109375" style="48" customWidth="1"/>
    <col min="13604" max="13604" width="1.85546875" style="48" customWidth="1"/>
    <col min="13605" max="13822" width="11.42578125" style="48"/>
    <col min="13823" max="13823" width="1.140625" style="48" customWidth="1"/>
    <col min="13824" max="13824" width="4.5703125" style="48" bestFit="1" customWidth="1"/>
    <col min="13825" max="13825" width="42.5703125" style="48" customWidth="1"/>
    <col min="13826" max="13826" width="13.85546875" style="48" bestFit="1" customWidth="1"/>
    <col min="13827" max="13827" width="15.7109375" style="48" bestFit="1" customWidth="1"/>
    <col min="13828" max="13828" width="13" style="48" bestFit="1" customWidth="1"/>
    <col min="13829" max="13829" width="10" style="48" customWidth="1"/>
    <col min="13830" max="13831" width="0" style="48" hidden="1" customWidth="1"/>
    <col min="13832" max="13832" width="12.140625" style="48" bestFit="1" customWidth="1"/>
    <col min="13833" max="13833" width="10.7109375" style="48" bestFit="1" customWidth="1"/>
    <col min="13834" max="13834" width="10.28515625" style="48" bestFit="1" customWidth="1"/>
    <col min="13835" max="13835" width="10.5703125" style="48" bestFit="1" customWidth="1"/>
    <col min="13836" max="13836" width="10" style="48" bestFit="1" customWidth="1"/>
    <col min="13837" max="13837" width="11.7109375" style="48" bestFit="1" customWidth="1"/>
    <col min="13838" max="13838" width="11" style="48" bestFit="1" customWidth="1"/>
    <col min="13839" max="13839" width="10.7109375" style="48" bestFit="1" customWidth="1"/>
    <col min="13840" max="13840" width="11" style="48" bestFit="1" customWidth="1"/>
    <col min="13841" max="13841" width="9.28515625" style="48" bestFit="1" customWidth="1"/>
    <col min="13842" max="13842" width="15.140625" style="48" bestFit="1" customWidth="1"/>
    <col min="13843" max="13843" width="12.140625" style="48" bestFit="1" customWidth="1"/>
    <col min="13844" max="13844" width="13.85546875" style="48" bestFit="1" customWidth="1"/>
    <col min="13845" max="13845" width="9.85546875" style="48" bestFit="1" customWidth="1"/>
    <col min="13846" max="13847" width="11.7109375" style="48" bestFit="1" customWidth="1"/>
    <col min="13848" max="13848" width="12.7109375" style="48" bestFit="1" customWidth="1"/>
    <col min="13849" max="13849" width="10.140625" style="48" bestFit="1" customWidth="1"/>
    <col min="13850" max="13850" width="11.28515625" style="48" bestFit="1" customWidth="1"/>
    <col min="13851" max="13851" width="11" style="48" bestFit="1" customWidth="1"/>
    <col min="13852" max="13853" width="0" style="48" hidden="1" customWidth="1"/>
    <col min="13854" max="13854" width="14.140625" style="48" bestFit="1" customWidth="1"/>
    <col min="13855" max="13855" width="0" style="48" hidden="1" customWidth="1"/>
    <col min="13856" max="13856" width="12.42578125" style="48" bestFit="1" customWidth="1"/>
    <col min="13857" max="13857" width="10.42578125" style="48" customWidth="1"/>
    <col min="13858" max="13858" width="9.85546875" style="48" bestFit="1" customWidth="1"/>
    <col min="13859" max="13859" width="12.7109375" style="48" customWidth="1"/>
    <col min="13860" max="13860" width="1.85546875" style="48" customWidth="1"/>
    <col min="13861" max="14078" width="11.42578125" style="48"/>
    <col min="14079" max="14079" width="1.140625" style="48" customWidth="1"/>
    <col min="14080" max="14080" width="4.5703125" style="48" bestFit="1" customWidth="1"/>
    <col min="14081" max="14081" width="42.5703125" style="48" customWidth="1"/>
    <col min="14082" max="14082" width="13.85546875" style="48" bestFit="1" customWidth="1"/>
    <col min="14083" max="14083" width="15.7109375" style="48" bestFit="1" customWidth="1"/>
    <col min="14084" max="14084" width="13" style="48" bestFit="1" customWidth="1"/>
    <col min="14085" max="14085" width="10" style="48" customWidth="1"/>
    <col min="14086" max="14087" width="0" style="48" hidden="1" customWidth="1"/>
    <col min="14088" max="14088" width="12.140625" style="48" bestFit="1" customWidth="1"/>
    <col min="14089" max="14089" width="10.7109375" style="48" bestFit="1" customWidth="1"/>
    <col min="14090" max="14090" width="10.28515625" style="48" bestFit="1" customWidth="1"/>
    <col min="14091" max="14091" width="10.5703125" style="48" bestFit="1" customWidth="1"/>
    <col min="14092" max="14092" width="10" style="48" bestFit="1" customWidth="1"/>
    <col min="14093" max="14093" width="11.7109375" style="48" bestFit="1" customWidth="1"/>
    <col min="14094" max="14094" width="11" style="48" bestFit="1" customWidth="1"/>
    <col min="14095" max="14095" width="10.7109375" style="48" bestFit="1" customWidth="1"/>
    <col min="14096" max="14096" width="11" style="48" bestFit="1" customWidth="1"/>
    <col min="14097" max="14097" width="9.28515625" style="48" bestFit="1" customWidth="1"/>
    <col min="14098" max="14098" width="15.140625" style="48" bestFit="1" customWidth="1"/>
    <col min="14099" max="14099" width="12.140625" style="48" bestFit="1" customWidth="1"/>
    <col min="14100" max="14100" width="13.85546875" style="48" bestFit="1" customWidth="1"/>
    <col min="14101" max="14101" width="9.85546875" style="48" bestFit="1" customWidth="1"/>
    <col min="14102" max="14103" width="11.7109375" style="48" bestFit="1" customWidth="1"/>
    <col min="14104" max="14104" width="12.7109375" style="48" bestFit="1" customWidth="1"/>
    <col min="14105" max="14105" width="10.140625" style="48" bestFit="1" customWidth="1"/>
    <col min="14106" max="14106" width="11.28515625" style="48" bestFit="1" customWidth="1"/>
    <col min="14107" max="14107" width="11" style="48" bestFit="1" customWidth="1"/>
    <col min="14108" max="14109" width="0" style="48" hidden="1" customWidth="1"/>
    <col min="14110" max="14110" width="14.140625" style="48" bestFit="1" customWidth="1"/>
    <col min="14111" max="14111" width="0" style="48" hidden="1" customWidth="1"/>
    <col min="14112" max="14112" width="12.42578125" style="48" bestFit="1" customWidth="1"/>
    <col min="14113" max="14113" width="10.42578125" style="48" customWidth="1"/>
    <col min="14114" max="14114" width="9.85546875" style="48" bestFit="1" customWidth="1"/>
    <col min="14115" max="14115" width="12.7109375" style="48" customWidth="1"/>
    <col min="14116" max="14116" width="1.85546875" style="48" customWidth="1"/>
    <col min="14117" max="14334" width="11.42578125" style="48"/>
    <col min="14335" max="14335" width="1.140625" style="48" customWidth="1"/>
    <col min="14336" max="14336" width="4.5703125" style="48" bestFit="1" customWidth="1"/>
    <col min="14337" max="14337" width="42.5703125" style="48" customWidth="1"/>
    <col min="14338" max="14338" width="13.85546875" style="48" bestFit="1" customWidth="1"/>
    <col min="14339" max="14339" width="15.7109375" style="48" bestFit="1" customWidth="1"/>
    <col min="14340" max="14340" width="13" style="48" bestFit="1" customWidth="1"/>
    <col min="14341" max="14341" width="10" style="48" customWidth="1"/>
    <col min="14342" max="14343" width="0" style="48" hidden="1" customWidth="1"/>
    <col min="14344" max="14344" width="12.140625" style="48" bestFit="1" customWidth="1"/>
    <col min="14345" max="14345" width="10.7109375" style="48" bestFit="1" customWidth="1"/>
    <col min="14346" max="14346" width="10.28515625" style="48" bestFit="1" customWidth="1"/>
    <col min="14347" max="14347" width="10.5703125" style="48" bestFit="1" customWidth="1"/>
    <col min="14348" max="14348" width="10" style="48" bestFit="1" customWidth="1"/>
    <col min="14349" max="14349" width="11.7109375" style="48" bestFit="1" customWidth="1"/>
    <col min="14350" max="14350" width="11" style="48" bestFit="1" customWidth="1"/>
    <col min="14351" max="14351" width="10.7109375" style="48" bestFit="1" customWidth="1"/>
    <col min="14352" max="14352" width="11" style="48" bestFit="1" customWidth="1"/>
    <col min="14353" max="14353" width="9.28515625" style="48" bestFit="1" customWidth="1"/>
    <col min="14354" max="14354" width="15.140625" style="48" bestFit="1" customWidth="1"/>
    <col min="14355" max="14355" width="12.140625" style="48" bestFit="1" customWidth="1"/>
    <col min="14356" max="14356" width="13.85546875" style="48" bestFit="1" customWidth="1"/>
    <col min="14357" max="14357" width="9.85546875" style="48" bestFit="1" customWidth="1"/>
    <col min="14358" max="14359" width="11.7109375" style="48" bestFit="1" customWidth="1"/>
    <col min="14360" max="14360" width="12.7109375" style="48" bestFit="1" customWidth="1"/>
    <col min="14361" max="14361" width="10.140625" style="48" bestFit="1" customWidth="1"/>
    <col min="14362" max="14362" width="11.28515625" style="48" bestFit="1" customWidth="1"/>
    <col min="14363" max="14363" width="11" style="48" bestFit="1" customWidth="1"/>
    <col min="14364" max="14365" width="0" style="48" hidden="1" customWidth="1"/>
    <col min="14366" max="14366" width="14.140625" style="48" bestFit="1" customWidth="1"/>
    <col min="14367" max="14367" width="0" style="48" hidden="1" customWidth="1"/>
    <col min="14368" max="14368" width="12.42578125" style="48" bestFit="1" customWidth="1"/>
    <col min="14369" max="14369" width="10.42578125" style="48" customWidth="1"/>
    <col min="14370" max="14370" width="9.85546875" style="48" bestFit="1" customWidth="1"/>
    <col min="14371" max="14371" width="12.7109375" style="48" customWidth="1"/>
    <col min="14372" max="14372" width="1.85546875" style="48" customWidth="1"/>
    <col min="14373" max="14590" width="11.42578125" style="48"/>
    <col min="14591" max="14591" width="1.140625" style="48" customWidth="1"/>
    <col min="14592" max="14592" width="4.5703125" style="48" bestFit="1" customWidth="1"/>
    <col min="14593" max="14593" width="42.5703125" style="48" customWidth="1"/>
    <col min="14594" max="14594" width="13.85546875" style="48" bestFit="1" customWidth="1"/>
    <col min="14595" max="14595" width="15.7109375" style="48" bestFit="1" customWidth="1"/>
    <col min="14596" max="14596" width="13" style="48" bestFit="1" customWidth="1"/>
    <col min="14597" max="14597" width="10" style="48" customWidth="1"/>
    <col min="14598" max="14599" width="0" style="48" hidden="1" customWidth="1"/>
    <col min="14600" max="14600" width="12.140625" style="48" bestFit="1" customWidth="1"/>
    <col min="14601" max="14601" width="10.7109375" style="48" bestFit="1" customWidth="1"/>
    <col min="14602" max="14602" width="10.28515625" style="48" bestFit="1" customWidth="1"/>
    <col min="14603" max="14603" width="10.5703125" style="48" bestFit="1" customWidth="1"/>
    <col min="14604" max="14604" width="10" style="48" bestFit="1" customWidth="1"/>
    <col min="14605" max="14605" width="11.7109375" style="48" bestFit="1" customWidth="1"/>
    <col min="14606" max="14606" width="11" style="48" bestFit="1" customWidth="1"/>
    <col min="14607" max="14607" width="10.7109375" style="48" bestFit="1" customWidth="1"/>
    <col min="14608" max="14608" width="11" style="48" bestFit="1" customWidth="1"/>
    <col min="14609" max="14609" width="9.28515625" style="48" bestFit="1" customWidth="1"/>
    <col min="14610" max="14610" width="15.140625" style="48" bestFit="1" customWidth="1"/>
    <col min="14611" max="14611" width="12.140625" style="48" bestFit="1" customWidth="1"/>
    <col min="14612" max="14612" width="13.85546875" style="48" bestFit="1" customWidth="1"/>
    <col min="14613" max="14613" width="9.85546875" style="48" bestFit="1" customWidth="1"/>
    <col min="14614" max="14615" width="11.7109375" style="48" bestFit="1" customWidth="1"/>
    <col min="14616" max="14616" width="12.7109375" style="48" bestFit="1" customWidth="1"/>
    <col min="14617" max="14617" width="10.140625" style="48" bestFit="1" customWidth="1"/>
    <col min="14618" max="14618" width="11.28515625" style="48" bestFit="1" customWidth="1"/>
    <col min="14619" max="14619" width="11" style="48" bestFit="1" customWidth="1"/>
    <col min="14620" max="14621" width="0" style="48" hidden="1" customWidth="1"/>
    <col min="14622" max="14622" width="14.140625" style="48" bestFit="1" customWidth="1"/>
    <col min="14623" max="14623" width="0" style="48" hidden="1" customWidth="1"/>
    <col min="14624" max="14624" width="12.42578125" style="48" bestFit="1" customWidth="1"/>
    <col min="14625" max="14625" width="10.42578125" style="48" customWidth="1"/>
    <col min="14626" max="14626" width="9.85546875" style="48" bestFit="1" customWidth="1"/>
    <col min="14627" max="14627" width="12.7109375" style="48" customWidth="1"/>
    <col min="14628" max="14628" width="1.85546875" style="48" customWidth="1"/>
    <col min="14629" max="14846" width="11.42578125" style="48"/>
    <col min="14847" max="14847" width="1.140625" style="48" customWidth="1"/>
    <col min="14848" max="14848" width="4.5703125" style="48" bestFit="1" customWidth="1"/>
    <col min="14849" max="14849" width="42.5703125" style="48" customWidth="1"/>
    <col min="14850" max="14850" width="13.85546875" style="48" bestFit="1" customWidth="1"/>
    <col min="14851" max="14851" width="15.7109375" style="48" bestFit="1" customWidth="1"/>
    <col min="14852" max="14852" width="13" style="48" bestFit="1" customWidth="1"/>
    <col min="14853" max="14853" width="10" style="48" customWidth="1"/>
    <col min="14854" max="14855" width="0" style="48" hidden="1" customWidth="1"/>
    <col min="14856" max="14856" width="12.140625" style="48" bestFit="1" customWidth="1"/>
    <col min="14857" max="14857" width="10.7109375" style="48" bestFit="1" customWidth="1"/>
    <col min="14858" max="14858" width="10.28515625" style="48" bestFit="1" customWidth="1"/>
    <col min="14859" max="14859" width="10.5703125" style="48" bestFit="1" customWidth="1"/>
    <col min="14860" max="14860" width="10" style="48" bestFit="1" customWidth="1"/>
    <col min="14861" max="14861" width="11.7109375" style="48" bestFit="1" customWidth="1"/>
    <col min="14862" max="14862" width="11" style="48" bestFit="1" customWidth="1"/>
    <col min="14863" max="14863" width="10.7109375" style="48" bestFit="1" customWidth="1"/>
    <col min="14864" max="14864" width="11" style="48" bestFit="1" customWidth="1"/>
    <col min="14865" max="14865" width="9.28515625" style="48" bestFit="1" customWidth="1"/>
    <col min="14866" max="14866" width="15.140625" style="48" bestFit="1" customWidth="1"/>
    <col min="14867" max="14867" width="12.140625" style="48" bestFit="1" customWidth="1"/>
    <col min="14868" max="14868" width="13.85546875" style="48" bestFit="1" customWidth="1"/>
    <col min="14869" max="14869" width="9.85546875" style="48" bestFit="1" customWidth="1"/>
    <col min="14870" max="14871" width="11.7109375" style="48" bestFit="1" customWidth="1"/>
    <col min="14872" max="14872" width="12.7109375" style="48" bestFit="1" customWidth="1"/>
    <col min="14873" max="14873" width="10.140625" style="48" bestFit="1" customWidth="1"/>
    <col min="14874" max="14874" width="11.28515625" style="48" bestFit="1" customWidth="1"/>
    <col min="14875" max="14875" width="11" style="48" bestFit="1" customWidth="1"/>
    <col min="14876" max="14877" width="0" style="48" hidden="1" customWidth="1"/>
    <col min="14878" max="14878" width="14.140625" style="48" bestFit="1" customWidth="1"/>
    <col min="14879" max="14879" width="0" style="48" hidden="1" customWidth="1"/>
    <col min="14880" max="14880" width="12.42578125" style="48" bestFit="1" customWidth="1"/>
    <col min="14881" max="14881" width="10.42578125" style="48" customWidth="1"/>
    <col min="14882" max="14882" width="9.85546875" style="48" bestFit="1" customWidth="1"/>
    <col min="14883" max="14883" width="12.7109375" style="48" customWidth="1"/>
    <col min="14884" max="14884" width="1.85546875" style="48" customWidth="1"/>
    <col min="14885" max="15102" width="11.42578125" style="48"/>
    <col min="15103" max="15103" width="1.140625" style="48" customWidth="1"/>
    <col min="15104" max="15104" width="4.5703125" style="48" bestFit="1" customWidth="1"/>
    <col min="15105" max="15105" width="42.5703125" style="48" customWidth="1"/>
    <col min="15106" max="15106" width="13.85546875" style="48" bestFit="1" customWidth="1"/>
    <col min="15107" max="15107" width="15.7109375" style="48" bestFit="1" customWidth="1"/>
    <col min="15108" max="15108" width="13" style="48" bestFit="1" customWidth="1"/>
    <col min="15109" max="15109" width="10" style="48" customWidth="1"/>
    <col min="15110" max="15111" width="0" style="48" hidden="1" customWidth="1"/>
    <col min="15112" max="15112" width="12.140625" style="48" bestFit="1" customWidth="1"/>
    <col min="15113" max="15113" width="10.7109375" style="48" bestFit="1" customWidth="1"/>
    <col min="15114" max="15114" width="10.28515625" style="48" bestFit="1" customWidth="1"/>
    <col min="15115" max="15115" width="10.5703125" style="48" bestFit="1" customWidth="1"/>
    <col min="15116" max="15116" width="10" style="48" bestFit="1" customWidth="1"/>
    <col min="15117" max="15117" width="11.7109375" style="48" bestFit="1" customWidth="1"/>
    <col min="15118" max="15118" width="11" style="48" bestFit="1" customWidth="1"/>
    <col min="15119" max="15119" width="10.7109375" style="48" bestFit="1" customWidth="1"/>
    <col min="15120" max="15120" width="11" style="48" bestFit="1" customWidth="1"/>
    <col min="15121" max="15121" width="9.28515625" style="48" bestFit="1" customWidth="1"/>
    <col min="15122" max="15122" width="15.140625" style="48" bestFit="1" customWidth="1"/>
    <col min="15123" max="15123" width="12.140625" style="48" bestFit="1" customWidth="1"/>
    <col min="15124" max="15124" width="13.85546875" style="48" bestFit="1" customWidth="1"/>
    <col min="15125" max="15125" width="9.85546875" style="48" bestFit="1" customWidth="1"/>
    <col min="15126" max="15127" width="11.7109375" style="48" bestFit="1" customWidth="1"/>
    <col min="15128" max="15128" width="12.7109375" style="48" bestFit="1" customWidth="1"/>
    <col min="15129" max="15129" width="10.140625" style="48" bestFit="1" customWidth="1"/>
    <col min="15130" max="15130" width="11.28515625" style="48" bestFit="1" customWidth="1"/>
    <col min="15131" max="15131" width="11" style="48" bestFit="1" customWidth="1"/>
    <col min="15132" max="15133" width="0" style="48" hidden="1" customWidth="1"/>
    <col min="15134" max="15134" width="14.140625" style="48" bestFit="1" customWidth="1"/>
    <col min="15135" max="15135" width="0" style="48" hidden="1" customWidth="1"/>
    <col min="15136" max="15136" width="12.42578125" style="48" bestFit="1" customWidth="1"/>
    <col min="15137" max="15137" width="10.42578125" style="48" customWidth="1"/>
    <col min="15138" max="15138" width="9.85546875" style="48" bestFit="1" customWidth="1"/>
    <col min="15139" max="15139" width="12.7109375" style="48" customWidth="1"/>
    <col min="15140" max="15140" width="1.85546875" style="48" customWidth="1"/>
    <col min="15141" max="15358" width="11.42578125" style="48"/>
    <col min="15359" max="15359" width="1.140625" style="48" customWidth="1"/>
    <col min="15360" max="15360" width="4.5703125" style="48" bestFit="1" customWidth="1"/>
    <col min="15361" max="15361" width="42.5703125" style="48" customWidth="1"/>
    <col min="15362" max="15362" width="13.85546875" style="48" bestFit="1" customWidth="1"/>
    <col min="15363" max="15363" width="15.7109375" style="48" bestFit="1" customWidth="1"/>
    <col min="15364" max="15364" width="13" style="48" bestFit="1" customWidth="1"/>
    <col min="15365" max="15365" width="10" style="48" customWidth="1"/>
    <col min="15366" max="15367" width="0" style="48" hidden="1" customWidth="1"/>
    <col min="15368" max="15368" width="12.140625" style="48" bestFit="1" customWidth="1"/>
    <col min="15369" max="15369" width="10.7109375" style="48" bestFit="1" customWidth="1"/>
    <col min="15370" max="15370" width="10.28515625" style="48" bestFit="1" customWidth="1"/>
    <col min="15371" max="15371" width="10.5703125" style="48" bestFit="1" customWidth="1"/>
    <col min="15372" max="15372" width="10" style="48" bestFit="1" customWidth="1"/>
    <col min="15373" max="15373" width="11.7109375" style="48" bestFit="1" customWidth="1"/>
    <col min="15374" max="15374" width="11" style="48" bestFit="1" customWidth="1"/>
    <col min="15375" max="15375" width="10.7109375" style="48" bestFit="1" customWidth="1"/>
    <col min="15376" max="15376" width="11" style="48" bestFit="1" customWidth="1"/>
    <col min="15377" max="15377" width="9.28515625" style="48" bestFit="1" customWidth="1"/>
    <col min="15378" max="15378" width="15.140625" style="48" bestFit="1" customWidth="1"/>
    <col min="15379" max="15379" width="12.140625" style="48" bestFit="1" customWidth="1"/>
    <col min="15380" max="15380" width="13.85546875" style="48" bestFit="1" customWidth="1"/>
    <col min="15381" max="15381" width="9.85546875" style="48" bestFit="1" customWidth="1"/>
    <col min="15382" max="15383" width="11.7109375" style="48" bestFit="1" customWidth="1"/>
    <col min="15384" max="15384" width="12.7109375" style="48" bestFit="1" customWidth="1"/>
    <col min="15385" max="15385" width="10.140625" style="48" bestFit="1" customWidth="1"/>
    <col min="15386" max="15386" width="11.28515625" style="48" bestFit="1" customWidth="1"/>
    <col min="15387" max="15387" width="11" style="48" bestFit="1" customWidth="1"/>
    <col min="15388" max="15389" width="0" style="48" hidden="1" customWidth="1"/>
    <col min="15390" max="15390" width="14.140625" style="48" bestFit="1" customWidth="1"/>
    <col min="15391" max="15391" width="0" style="48" hidden="1" customWidth="1"/>
    <col min="15392" max="15392" width="12.42578125" style="48" bestFit="1" customWidth="1"/>
    <col min="15393" max="15393" width="10.42578125" style="48" customWidth="1"/>
    <col min="15394" max="15394" width="9.85546875" style="48" bestFit="1" customWidth="1"/>
    <col min="15395" max="15395" width="12.7109375" style="48" customWidth="1"/>
    <col min="15396" max="15396" width="1.85546875" style="48" customWidth="1"/>
    <col min="15397" max="15614" width="11.42578125" style="48"/>
    <col min="15615" max="15615" width="1.140625" style="48" customWidth="1"/>
    <col min="15616" max="15616" width="4.5703125" style="48" bestFit="1" customWidth="1"/>
    <col min="15617" max="15617" width="42.5703125" style="48" customWidth="1"/>
    <col min="15618" max="15618" width="13.85546875" style="48" bestFit="1" customWidth="1"/>
    <col min="15619" max="15619" width="15.7109375" style="48" bestFit="1" customWidth="1"/>
    <col min="15620" max="15620" width="13" style="48" bestFit="1" customWidth="1"/>
    <col min="15621" max="15621" width="10" style="48" customWidth="1"/>
    <col min="15622" max="15623" width="0" style="48" hidden="1" customWidth="1"/>
    <col min="15624" max="15624" width="12.140625" style="48" bestFit="1" customWidth="1"/>
    <col min="15625" max="15625" width="10.7109375" style="48" bestFit="1" customWidth="1"/>
    <col min="15626" max="15626" width="10.28515625" style="48" bestFit="1" customWidth="1"/>
    <col min="15627" max="15627" width="10.5703125" style="48" bestFit="1" customWidth="1"/>
    <col min="15628" max="15628" width="10" style="48" bestFit="1" customWidth="1"/>
    <col min="15629" max="15629" width="11.7109375" style="48" bestFit="1" customWidth="1"/>
    <col min="15630" max="15630" width="11" style="48" bestFit="1" customWidth="1"/>
    <col min="15631" max="15631" width="10.7109375" style="48" bestFit="1" customWidth="1"/>
    <col min="15632" max="15632" width="11" style="48" bestFit="1" customWidth="1"/>
    <col min="15633" max="15633" width="9.28515625" style="48" bestFit="1" customWidth="1"/>
    <col min="15634" max="15634" width="15.140625" style="48" bestFit="1" customWidth="1"/>
    <col min="15635" max="15635" width="12.140625" style="48" bestFit="1" customWidth="1"/>
    <col min="15636" max="15636" width="13.85546875" style="48" bestFit="1" customWidth="1"/>
    <col min="15637" max="15637" width="9.85546875" style="48" bestFit="1" customWidth="1"/>
    <col min="15638" max="15639" width="11.7109375" style="48" bestFit="1" customWidth="1"/>
    <col min="15640" max="15640" width="12.7109375" style="48" bestFit="1" customWidth="1"/>
    <col min="15641" max="15641" width="10.140625" style="48" bestFit="1" customWidth="1"/>
    <col min="15642" max="15642" width="11.28515625" style="48" bestFit="1" customWidth="1"/>
    <col min="15643" max="15643" width="11" style="48" bestFit="1" customWidth="1"/>
    <col min="15644" max="15645" width="0" style="48" hidden="1" customWidth="1"/>
    <col min="15646" max="15646" width="14.140625" style="48" bestFit="1" customWidth="1"/>
    <col min="15647" max="15647" width="0" style="48" hidden="1" customWidth="1"/>
    <col min="15648" max="15648" width="12.42578125" style="48" bestFit="1" customWidth="1"/>
    <col min="15649" max="15649" width="10.42578125" style="48" customWidth="1"/>
    <col min="15650" max="15650" width="9.85546875" style="48" bestFit="1" customWidth="1"/>
    <col min="15651" max="15651" width="12.7109375" style="48" customWidth="1"/>
    <col min="15652" max="15652" width="1.85546875" style="48" customWidth="1"/>
    <col min="15653" max="15870" width="11.42578125" style="48"/>
    <col min="15871" max="15871" width="1.140625" style="48" customWidth="1"/>
    <col min="15872" max="15872" width="4.5703125" style="48" bestFit="1" customWidth="1"/>
    <col min="15873" max="15873" width="42.5703125" style="48" customWidth="1"/>
    <col min="15874" max="15874" width="13.85546875" style="48" bestFit="1" customWidth="1"/>
    <col min="15875" max="15875" width="15.7109375" style="48" bestFit="1" customWidth="1"/>
    <col min="15876" max="15876" width="13" style="48" bestFit="1" customWidth="1"/>
    <col min="15877" max="15877" width="10" style="48" customWidth="1"/>
    <col min="15878" max="15879" width="0" style="48" hidden="1" customWidth="1"/>
    <col min="15880" max="15880" width="12.140625" style="48" bestFit="1" customWidth="1"/>
    <col min="15881" max="15881" width="10.7109375" style="48" bestFit="1" customWidth="1"/>
    <col min="15882" max="15882" width="10.28515625" style="48" bestFit="1" customWidth="1"/>
    <col min="15883" max="15883" width="10.5703125" style="48" bestFit="1" customWidth="1"/>
    <col min="15884" max="15884" width="10" style="48" bestFit="1" customWidth="1"/>
    <col min="15885" max="15885" width="11.7109375" style="48" bestFit="1" customWidth="1"/>
    <col min="15886" max="15886" width="11" style="48" bestFit="1" customWidth="1"/>
    <col min="15887" max="15887" width="10.7109375" style="48" bestFit="1" customWidth="1"/>
    <col min="15888" max="15888" width="11" style="48" bestFit="1" customWidth="1"/>
    <col min="15889" max="15889" width="9.28515625" style="48" bestFit="1" customWidth="1"/>
    <col min="15890" max="15890" width="15.140625" style="48" bestFit="1" customWidth="1"/>
    <col min="15891" max="15891" width="12.140625" style="48" bestFit="1" customWidth="1"/>
    <col min="15892" max="15892" width="13.85546875" style="48" bestFit="1" customWidth="1"/>
    <col min="15893" max="15893" width="9.85546875" style="48" bestFit="1" customWidth="1"/>
    <col min="15894" max="15895" width="11.7109375" style="48" bestFit="1" customWidth="1"/>
    <col min="15896" max="15896" width="12.7109375" style="48" bestFit="1" customWidth="1"/>
    <col min="15897" max="15897" width="10.140625" style="48" bestFit="1" customWidth="1"/>
    <col min="15898" max="15898" width="11.28515625" style="48" bestFit="1" customWidth="1"/>
    <col min="15899" max="15899" width="11" style="48" bestFit="1" customWidth="1"/>
    <col min="15900" max="15901" width="0" style="48" hidden="1" customWidth="1"/>
    <col min="15902" max="15902" width="14.140625" style="48" bestFit="1" customWidth="1"/>
    <col min="15903" max="15903" width="0" style="48" hidden="1" customWidth="1"/>
    <col min="15904" max="15904" width="12.42578125" style="48" bestFit="1" customWidth="1"/>
    <col min="15905" max="15905" width="10.42578125" style="48" customWidth="1"/>
    <col min="15906" max="15906" width="9.85546875" style="48" bestFit="1" customWidth="1"/>
    <col min="15907" max="15907" width="12.7109375" style="48" customWidth="1"/>
    <col min="15908" max="15908" width="1.85546875" style="48" customWidth="1"/>
    <col min="15909" max="16126" width="11.42578125" style="48"/>
    <col min="16127" max="16127" width="1.140625" style="48" customWidth="1"/>
    <col min="16128" max="16128" width="4.5703125" style="48" bestFit="1" customWidth="1"/>
    <col min="16129" max="16129" width="42.5703125" style="48" customWidth="1"/>
    <col min="16130" max="16130" width="13.85546875" style="48" bestFit="1" customWidth="1"/>
    <col min="16131" max="16131" width="15.7109375" style="48" bestFit="1" customWidth="1"/>
    <col min="16132" max="16132" width="13" style="48" bestFit="1" customWidth="1"/>
    <col min="16133" max="16133" width="10" style="48" customWidth="1"/>
    <col min="16134" max="16135" width="0" style="48" hidden="1" customWidth="1"/>
    <col min="16136" max="16136" width="12.140625" style="48" bestFit="1" customWidth="1"/>
    <col min="16137" max="16137" width="10.7109375" style="48" bestFit="1" customWidth="1"/>
    <col min="16138" max="16138" width="10.28515625" style="48" bestFit="1" customWidth="1"/>
    <col min="16139" max="16139" width="10.5703125" style="48" bestFit="1" customWidth="1"/>
    <col min="16140" max="16140" width="10" style="48" bestFit="1" customWidth="1"/>
    <col min="16141" max="16141" width="11.7109375" style="48" bestFit="1" customWidth="1"/>
    <col min="16142" max="16142" width="11" style="48" bestFit="1" customWidth="1"/>
    <col min="16143" max="16143" width="10.7109375" style="48" bestFit="1" customWidth="1"/>
    <col min="16144" max="16144" width="11" style="48" bestFit="1" customWidth="1"/>
    <col min="16145" max="16145" width="9.28515625" style="48" bestFit="1" customWidth="1"/>
    <col min="16146" max="16146" width="15.140625" style="48" bestFit="1" customWidth="1"/>
    <col min="16147" max="16147" width="12.140625" style="48" bestFit="1" customWidth="1"/>
    <col min="16148" max="16148" width="13.85546875" style="48" bestFit="1" customWidth="1"/>
    <col min="16149" max="16149" width="9.85546875" style="48" bestFit="1" customWidth="1"/>
    <col min="16150" max="16151" width="11.7109375" style="48" bestFit="1" customWidth="1"/>
    <col min="16152" max="16152" width="12.7109375" style="48" bestFit="1" customWidth="1"/>
    <col min="16153" max="16153" width="10.140625" style="48" bestFit="1" customWidth="1"/>
    <col min="16154" max="16154" width="11.28515625" style="48" bestFit="1" customWidth="1"/>
    <col min="16155" max="16155" width="11" style="48" bestFit="1" customWidth="1"/>
    <col min="16156" max="16157" width="0" style="48" hidden="1" customWidth="1"/>
    <col min="16158" max="16158" width="14.140625" style="48" bestFit="1" customWidth="1"/>
    <col min="16159" max="16159" width="0" style="48" hidden="1" customWidth="1"/>
    <col min="16160" max="16160" width="12.42578125" style="48" bestFit="1" customWidth="1"/>
    <col min="16161" max="16161" width="10.42578125" style="48" customWidth="1"/>
    <col min="16162" max="16162" width="9.85546875" style="48" bestFit="1" customWidth="1"/>
    <col min="16163" max="16163" width="12.7109375" style="48" customWidth="1"/>
    <col min="16164" max="16164" width="1.85546875" style="48" customWidth="1"/>
    <col min="16165" max="16384" width="11.42578125" style="48"/>
  </cols>
  <sheetData>
    <row r="1" spans="2:38" x14ac:dyDescent="0.3">
      <c r="B1" s="192"/>
      <c r="C1" s="1"/>
      <c r="D1" s="192"/>
      <c r="E1" s="192"/>
      <c r="F1" s="192"/>
      <c r="G1" s="2"/>
      <c r="H1" s="3"/>
      <c r="I1" s="3"/>
      <c r="J1" s="3"/>
      <c r="K1" s="3"/>
      <c r="L1" s="293"/>
      <c r="M1" s="293"/>
      <c r="N1" s="274"/>
      <c r="O1" s="3"/>
      <c r="P1" s="3"/>
      <c r="Q1" s="3"/>
      <c r="R1" s="3"/>
      <c r="S1" s="3"/>
      <c r="T1" s="3"/>
      <c r="U1" s="3"/>
      <c r="V1" s="3"/>
      <c r="W1" s="1"/>
      <c r="X1" s="3" t="s">
        <v>0</v>
      </c>
      <c r="Y1" s="3"/>
      <c r="Z1" s="3"/>
      <c r="AA1" s="3"/>
      <c r="AB1" s="3"/>
      <c r="AC1" s="3"/>
      <c r="AD1" s="3"/>
      <c r="AE1" s="1"/>
      <c r="AF1" s="6"/>
      <c r="AG1" s="3" t="s">
        <v>1</v>
      </c>
      <c r="AH1" s="3"/>
      <c r="AI1" s="1"/>
    </row>
    <row r="2" spans="2:38" x14ac:dyDescent="0.3">
      <c r="B2" s="192"/>
      <c r="C2" s="291" t="s">
        <v>145</v>
      </c>
      <c r="D2" s="291"/>
      <c r="E2" s="291"/>
      <c r="F2" s="291"/>
      <c r="G2" s="291"/>
      <c r="H2" s="291"/>
      <c r="I2" s="1"/>
      <c r="J2" s="1"/>
      <c r="K2" s="1"/>
      <c r="L2" s="309" t="s">
        <v>175</v>
      </c>
      <c r="M2" s="309"/>
      <c r="N2" s="275"/>
      <c r="O2" s="8">
        <v>8.3299999999999999E-2</v>
      </c>
      <c r="P2" s="1"/>
      <c r="Q2" s="8">
        <v>8.3299999999999999E-2</v>
      </c>
      <c r="R2" s="8">
        <v>0.1666</v>
      </c>
      <c r="S2" s="8">
        <v>1.4999999999999999E-2</v>
      </c>
      <c r="T2" s="1"/>
      <c r="U2" s="1"/>
      <c r="V2" s="1"/>
      <c r="W2" s="1"/>
      <c r="X2" s="1"/>
      <c r="Y2" s="9"/>
      <c r="Z2" s="9">
        <v>0.13</v>
      </c>
      <c r="AA2" s="11"/>
      <c r="AB2" s="1"/>
      <c r="AC2" s="1"/>
      <c r="AD2" s="1"/>
      <c r="AE2" s="12"/>
      <c r="AF2" s="11"/>
      <c r="AJ2" s="13">
        <v>0.09</v>
      </c>
      <c r="AK2" s="8">
        <v>1.55E-2</v>
      </c>
      <c r="AL2" s="14">
        <f>+AJ2+AK2</f>
        <v>0.1055</v>
      </c>
    </row>
    <row r="3" spans="2:38" ht="19.5" thickBot="1" x14ac:dyDescent="0.35">
      <c r="B3" s="192"/>
      <c r="C3" s="1"/>
      <c r="D3" s="192"/>
      <c r="E3" s="192"/>
      <c r="F3" s="192"/>
      <c r="G3" s="2"/>
      <c r="H3" s="1"/>
      <c r="I3" s="1"/>
      <c r="J3" s="292"/>
      <c r="K3" s="292"/>
      <c r="L3" s="294"/>
      <c r="M3" s="294"/>
      <c r="N3" s="275"/>
      <c r="S3" s="1"/>
      <c r="T3" s="1"/>
      <c r="U3" s="1"/>
      <c r="V3" s="1"/>
      <c r="W3" s="1"/>
      <c r="X3" s="1"/>
      <c r="Y3" s="10"/>
      <c r="Z3" s="10"/>
      <c r="AA3" s="11"/>
      <c r="AB3" s="1"/>
      <c r="AC3" s="1"/>
      <c r="AD3" s="1"/>
      <c r="AE3" s="12"/>
      <c r="AF3" s="11"/>
      <c r="AG3" s="16"/>
      <c r="AH3" s="1"/>
      <c r="AI3" s="1"/>
    </row>
    <row r="4" spans="2:38" s="93" customFormat="1" ht="55.5" customHeight="1" thickBot="1" x14ac:dyDescent="0.25">
      <c r="B4" s="17" t="s">
        <v>2</v>
      </c>
      <c r="C4" s="18" t="s">
        <v>3</v>
      </c>
      <c r="D4" s="21" t="s">
        <v>4</v>
      </c>
      <c r="E4" s="21" t="s">
        <v>90</v>
      </c>
      <c r="F4" s="21" t="s">
        <v>91</v>
      </c>
      <c r="G4" s="21" t="s">
        <v>5</v>
      </c>
      <c r="H4" s="21" t="s">
        <v>6</v>
      </c>
      <c r="I4" s="19" t="s">
        <v>7</v>
      </c>
      <c r="J4" s="138" t="s">
        <v>8</v>
      </c>
      <c r="K4" s="75" t="s">
        <v>9</v>
      </c>
      <c r="L4" s="295" t="s">
        <v>53</v>
      </c>
      <c r="M4" s="296" t="s">
        <v>52</v>
      </c>
      <c r="N4" s="276" t="s">
        <v>10</v>
      </c>
      <c r="O4" s="21" t="s">
        <v>11</v>
      </c>
      <c r="P4" s="21" t="s">
        <v>12</v>
      </c>
      <c r="Q4" s="21" t="s">
        <v>13</v>
      </c>
      <c r="R4" s="21" t="s">
        <v>58</v>
      </c>
      <c r="S4" s="21" t="s">
        <v>57</v>
      </c>
      <c r="T4" s="21" t="s">
        <v>124</v>
      </c>
      <c r="U4" s="21" t="s">
        <v>14</v>
      </c>
      <c r="V4" s="19" t="s">
        <v>59</v>
      </c>
      <c r="W4" s="20" t="s">
        <v>15</v>
      </c>
      <c r="X4" s="17" t="s">
        <v>16</v>
      </c>
      <c r="Y4" s="174" t="s">
        <v>17</v>
      </c>
      <c r="Z4" s="161" t="s">
        <v>18</v>
      </c>
      <c r="AA4" s="18" t="s">
        <v>19</v>
      </c>
      <c r="AB4" s="21" t="s">
        <v>20</v>
      </c>
      <c r="AC4" s="19" t="s">
        <v>21</v>
      </c>
      <c r="AD4" s="161" t="s">
        <v>22</v>
      </c>
      <c r="AE4" s="169" t="s">
        <v>115</v>
      </c>
      <c r="AF4" s="19" t="s">
        <v>126</v>
      </c>
      <c r="AG4" s="75" t="s">
        <v>125</v>
      </c>
      <c r="AH4" s="17" t="s">
        <v>23</v>
      </c>
      <c r="AI4" s="22" t="s">
        <v>24</v>
      </c>
      <c r="AJ4" s="175" t="s">
        <v>25</v>
      </c>
      <c r="AK4" s="166" t="s">
        <v>150</v>
      </c>
      <c r="AL4" s="75" t="s">
        <v>26</v>
      </c>
    </row>
    <row r="5" spans="2:38" x14ac:dyDescent="0.3">
      <c r="B5" s="155">
        <v>1</v>
      </c>
      <c r="C5" s="126" t="s">
        <v>92</v>
      </c>
      <c r="D5" s="90">
        <v>40790954</v>
      </c>
      <c r="E5" s="90" t="s">
        <v>94</v>
      </c>
      <c r="F5" s="127">
        <v>28920</v>
      </c>
      <c r="G5" s="91"/>
      <c r="H5" s="92" t="s">
        <v>29</v>
      </c>
      <c r="I5" s="131" t="s">
        <v>30</v>
      </c>
      <c r="J5" s="139"/>
      <c r="K5" s="140">
        <v>0</v>
      </c>
      <c r="L5" s="297">
        <v>0</v>
      </c>
      <c r="M5" s="298">
        <v>480.79</v>
      </c>
      <c r="N5" s="277">
        <f t="shared" ref="N5:N44" si="0">+L5+M5</f>
        <v>480.79</v>
      </c>
      <c r="O5" s="25">
        <f t="shared" ref="O5:O44" si="1">ROUND(N5*8.33%,2)</f>
        <v>40.049999999999997</v>
      </c>
      <c r="P5" s="24">
        <v>0</v>
      </c>
      <c r="Q5" s="25">
        <f t="shared" ref="Q5:Q44" si="2">ROUND(N5*8.33%,2)</f>
        <v>40.049999999999997</v>
      </c>
      <c r="R5" s="26">
        <f t="shared" ref="R5:R44" si="3">ROUND(+N5*16.66%,2)</f>
        <v>80.099999999999994</v>
      </c>
      <c r="S5" s="24">
        <f t="shared" ref="S5:S44" si="4">+R5*9%</f>
        <v>7.2089999999999996</v>
      </c>
      <c r="T5" s="24">
        <v>0</v>
      </c>
      <c r="U5" s="24">
        <v>0</v>
      </c>
      <c r="V5" s="27">
        <v>0</v>
      </c>
      <c r="W5" s="178">
        <f>+N5+P5+Q5</f>
        <v>520.84</v>
      </c>
      <c r="X5" s="162">
        <f>SUM(N5:V5)</f>
        <v>648.19899999999996</v>
      </c>
      <c r="Y5" s="157">
        <v>0</v>
      </c>
      <c r="Z5" s="162">
        <f>+W5*0.13</f>
        <v>67.70920000000001</v>
      </c>
      <c r="AA5" s="28">
        <v>0</v>
      </c>
      <c r="AB5" s="26">
        <v>0</v>
      </c>
      <c r="AC5" s="27">
        <v>0</v>
      </c>
      <c r="AD5" s="167">
        <f t="shared" ref="AD5:AD44" si="5">SUM(AA5:AC5)</f>
        <v>0</v>
      </c>
      <c r="AE5" s="170">
        <v>0</v>
      </c>
      <c r="AF5" s="176">
        <v>0</v>
      </c>
      <c r="AG5" s="183">
        <f t="shared" ref="AG5:AG44" si="6">+T5</f>
        <v>0</v>
      </c>
      <c r="AH5" s="162">
        <f>+Y5+Z5+AD5+AE5+AF5+AG5</f>
        <v>67.70920000000001</v>
      </c>
      <c r="AI5" s="179">
        <f>+X5-AH5</f>
        <v>580.48979999999995</v>
      </c>
      <c r="AJ5" s="180">
        <f t="shared" ref="AJ5:AJ44" si="7">+W5*9%</f>
        <v>46.875599999999999</v>
      </c>
      <c r="AK5" s="181">
        <v>0</v>
      </c>
      <c r="AL5" s="193">
        <f t="shared" ref="AL5:AL44" si="8">SUM(AJ5:AK5)</f>
        <v>46.875599999999999</v>
      </c>
    </row>
    <row r="6" spans="2:38" ht="21" customHeight="1" x14ac:dyDescent="0.3">
      <c r="B6" s="156">
        <f>+B5+1</f>
        <v>2</v>
      </c>
      <c r="C6" s="76" t="s">
        <v>46</v>
      </c>
      <c r="D6" s="85">
        <v>30832375</v>
      </c>
      <c r="E6" s="124">
        <v>40576</v>
      </c>
      <c r="F6" s="124">
        <v>24728</v>
      </c>
      <c r="G6" s="87" t="s">
        <v>47</v>
      </c>
      <c r="H6" s="73" t="s">
        <v>34</v>
      </c>
      <c r="I6" s="133" t="s">
        <v>28</v>
      </c>
      <c r="J6" s="139"/>
      <c r="K6" s="140">
        <v>0</v>
      </c>
      <c r="L6" s="297">
        <v>0</v>
      </c>
      <c r="M6" s="298">
        <v>744.92</v>
      </c>
      <c r="N6" s="277">
        <f t="shared" si="0"/>
        <v>744.92</v>
      </c>
      <c r="O6" s="25">
        <f t="shared" si="1"/>
        <v>62.05</v>
      </c>
      <c r="P6" s="24">
        <v>0</v>
      </c>
      <c r="Q6" s="25">
        <f t="shared" si="2"/>
        <v>62.05</v>
      </c>
      <c r="R6" s="26">
        <f t="shared" si="3"/>
        <v>124.1</v>
      </c>
      <c r="S6" s="24">
        <f t="shared" si="4"/>
        <v>11.168999999999999</v>
      </c>
      <c r="T6" s="24">
        <v>0</v>
      </c>
      <c r="U6" s="24">
        <v>0</v>
      </c>
      <c r="V6" s="27">
        <v>0</v>
      </c>
      <c r="W6" s="178">
        <f t="shared" ref="W6:W44" si="9">+N6+P6+Q6</f>
        <v>806.96999999999991</v>
      </c>
      <c r="X6" s="162">
        <f t="shared" ref="X6:X44" si="10">SUM(N6:V6)</f>
        <v>1004.2889999999999</v>
      </c>
      <c r="Y6" s="157">
        <v>0</v>
      </c>
      <c r="Z6" s="162">
        <v>0</v>
      </c>
      <c r="AA6" s="28">
        <f>+W6*W53</f>
        <v>80.697000000000003</v>
      </c>
      <c r="AB6" s="26">
        <f>+W6*Y53</f>
        <v>10.974791999999999</v>
      </c>
      <c r="AC6" s="27">
        <f>+W6*X53</f>
        <v>12.508034999999998</v>
      </c>
      <c r="AD6" s="167">
        <f t="shared" si="5"/>
        <v>104.17982699999999</v>
      </c>
      <c r="AE6" s="170">
        <v>0</v>
      </c>
      <c r="AF6" s="176">
        <v>0</v>
      </c>
      <c r="AG6" s="183">
        <f t="shared" si="6"/>
        <v>0</v>
      </c>
      <c r="AH6" s="162">
        <f t="shared" ref="AH6:AH44" si="11">+Y6+Z6+AD6+AE6+AF6+AG6</f>
        <v>104.17982699999999</v>
      </c>
      <c r="AI6" s="179">
        <f t="shared" ref="AI6:AI44" si="12">+X6-AH6</f>
        <v>900.10917299999983</v>
      </c>
      <c r="AJ6" s="180">
        <f t="shared" si="7"/>
        <v>72.627299999999991</v>
      </c>
      <c r="AK6" s="181">
        <v>0</v>
      </c>
      <c r="AL6" s="193">
        <f t="shared" si="8"/>
        <v>72.627299999999991</v>
      </c>
    </row>
    <row r="7" spans="2:38" ht="21.75" customHeight="1" x14ac:dyDescent="0.3">
      <c r="B7" s="156">
        <f t="shared" ref="B7:B44" si="13">+B6+1</f>
        <v>3</v>
      </c>
      <c r="C7" s="76" t="s">
        <v>48</v>
      </c>
      <c r="D7" s="85" t="s">
        <v>49</v>
      </c>
      <c r="E7" s="124">
        <v>41767</v>
      </c>
      <c r="F7" s="124">
        <v>26835</v>
      </c>
      <c r="G7" s="86" t="s">
        <v>50</v>
      </c>
      <c r="H7" s="73" t="s">
        <v>34</v>
      </c>
      <c r="I7" s="134" t="s">
        <v>31</v>
      </c>
      <c r="J7" s="139"/>
      <c r="K7" s="140">
        <v>0</v>
      </c>
      <c r="L7" s="297">
        <v>0</v>
      </c>
      <c r="M7" s="298">
        <v>546.48</v>
      </c>
      <c r="N7" s="277">
        <f t="shared" si="0"/>
        <v>546.48</v>
      </c>
      <c r="O7" s="25">
        <f t="shared" si="1"/>
        <v>45.52</v>
      </c>
      <c r="P7" s="24">
        <v>0</v>
      </c>
      <c r="Q7" s="25">
        <f t="shared" si="2"/>
        <v>45.52</v>
      </c>
      <c r="R7" s="26">
        <f t="shared" si="3"/>
        <v>91.04</v>
      </c>
      <c r="S7" s="24">
        <f t="shared" si="4"/>
        <v>8.1936</v>
      </c>
      <c r="T7" s="24">
        <v>0</v>
      </c>
      <c r="U7" s="24">
        <v>0</v>
      </c>
      <c r="V7" s="27">
        <v>0</v>
      </c>
      <c r="W7" s="178">
        <f t="shared" si="9"/>
        <v>592</v>
      </c>
      <c r="X7" s="162">
        <f t="shared" si="10"/>
        <v>736.75359999999989</v>
      </c>
      <c r="Y7" s="157">
        <v>0</v>
      </c>
      <c r="Z7" s="162">
        <v>0</v>
      </c>
      <c r="AA7" s="28">
        <f>+W7*$W$61</f>
        <v>59.2</v>
      </c>
      <c r="AB7" s="26">
        <f>+W7*$Y$61</f>
        <v>8.0511999999999997</v>
      </c>
      <c r="AC7" s="27">
        <f>+W7*$X$61</f>
        <v>5.3279999999999994</v>
      </c>
      <c r="AD7" s="167">
        <f t="shared" si="5"/>
        <v>72.5792</v>
      </c>
      <c r="AE7" s="170">
        <v>0</v>
      </c>
      <c r="AF7" s="176">
        <v>0</v>
      </c>
      <c r="AG7" s="183">
        <f t="shared" si="6"/>
        <v>0</v>
      </c>
      <c r="AH7" s="162">
        <f t="shared" si="11"/>
        <v>72.5792</v>
      </c>
      <c r="AI7" s="179">
        <f t="shared" si="12"/>
        <v>664.17439999999988</v>
      </c>
      <c r="AJ7" s="180">
        <f t="shared" si="7"/>
        <v>53.28</v>
      </c>
      <c r="AK7" s="181">
        <v>0</v>
      </c>
      <c r="AL7" s="193">
        <f t="shared" si="8"/>
        <v>53.28</v>
      </c>
    </row>
    <row r="8" spans="2:38" ht="21" customHeight="1" x14ac:dyDescent="0.3">
      <c r="B8" s="156">
        <f t="shared" si="13"/>
        <v>4</v>
      </c>
      <c r="C8" s="76" t="s">
        <v>51</v>
      </c>
      <c r="D8" s="85">
        <v>29306271</v>
      </c>
      <c r="E8" s="124">
        <v>40576</v>
      </c>
      <c r="F8" s="124">
        <v>20977</v>
      </c>
      <c r="G8" s="86"/>
      <c r="H8" s="73" t="s">
        <v>29</v>
      </c>
      <c r="I8" s="135" t="s">
        <v>30</v>
      </c>
      <c r="J8" s="139"/>
      <c r="K8" s="140">
        <v>0</v>
      </c>
      <c r="L8" s="297">
        <v>0</v>
      </c>
      <c r="M8" s="298">
        <v>691.08</v>
      </c>
      <c r="N8" s="277">
        <f t="shared" si="0"/>
        <v>691.08</v>
      </c>
      <c r="O8" s="25">
        <f t="shared" si="1"/>
        <v>57.57</v>
      </c>
      <c r="P8" s="152">
        <v>85</v>
      </c>
      <c r="Q8" s="25">
        <f t="shared" si="2"/>
        <v>57.57</v>
      </c>
      <c r="R8" s="26">
        <f t="shared" si="3"/>
        <v>115.13</v>
      </c>
      <c r="S8" s="24">
        <f t="shared" si="4"/>
        <v>10.361699999999999</v>
      </c>
      <c r="T8" s="24">
        <v>0</v>
      </c>
      <c r="U8" s="24">
        <v>0</v>
      </c>
      <c r="V8" s="27">
        <v>0</v>
      </c>
      <c r="W8" s="178">
        <f t="shared" si="9"/>
        <v>833.65000000000009</v>
      </c>
      <c r="X8" s="162">
        <f t="shared" si="10"/>
        <v>1016.7117000000002</v>
      </c>
      <c r="Y8" s="157">
        <v>0</v>
      </c>
      <c r="Z8" s="162">
        <f>+W8*0.13</f>
        <v>108.37450000000001</v>
      </c>
      <c r="AA8" s="28">
        <v>0</v>
      </c>
      <c r="AB8" s="26">
        <v>0</v>
      </c>
      <c r="AC8" s="27">
        <v>0</v>
      </c>
      <c r="AD8" s="167">
        <f t="shared" si="5"/>
        <v>0</v>
      </c>
      <c r="AE8" s="170">
        <v>0</v>
      </c>
      <c r="AF8" s="176">
        <v>0</v>
      </c>
      <c r="AG8" s="183">
        <f t="shared" si="6"/>
        <v>0</v>
      </c>
      <c r="AH8" s="162">
        <f t="shared" si="11"/>
        <v>108.37450000000001</v>
      </c>
      <c r="AI8" s="179">
        <f t="shared" si="12"/>
        <v>908.33720000000017</v>
      </c>
      <c r="AJ8" s="180">
        <f t="shared" si="7"/>
        <v>75.028500000000008</v>
      </c>
      <c r="AK8" s="181">
        <v>0</v>
      </c>
      <c r="AL8" s="193">
        <f t="shared" si="8"/>
        <v>75.028500000000008</v>
      </c>
    </row>
    <row r="9" spans="2:38" ht="20.25" customHeight="1" x14ac:dyDescent="0.3">
      <c r="B9" s="156">
        <f t="shared" si="13"/>
        <v>5</v>
      </c>
      <c r="C9" s="76" t="s">
        <v>88</v>
      </c>
      <c r="D9" s="85" t="s">
        <v>89</v>
      </c>
      <c r="E9" s="124">
        <v>41958</v>
      </c>
      <c r="F9" s="124">
        <v>31550</v>
      </c>
      <c r="G9" s="86"/>
      <c r="H9" s="73" t="s">
        <v>29</v>
      </c>
      <c r="I9" s="135" t="s">
        <v>30</v>
      </c>
      <c r="J9" s="139"/>
      <c r="K9" s="140">
        <v>0</v>
      </c>
      <c r="L9" s="297">
        <v>0</v>
      </c>
      <c r="M9" s="298">
        <v>855.9</v>
      </c>
      <c r="N9" s="277">
        <f t="shared" si="0"/>
        <v>855.9</v>
      </c>
      <c r="O9" s="25">
        <f t="shared" si="1"/>
        <v>71.3</v>
      </c>
      <c r="P9" s="152">
        <v>85</v>
      </c>
      <c r="Q9" s="25">
        <f t="shared" si="2"/>
        <v>71.3</v>
      </c>
      <c r="R9" s="26">
        <f t="shared" si="3"/>
        <v>142.59</v>
      </c>
      <c r="S9" s="24">
        <f t="shared" si="4"/>
        <v>12.8331</v>
      </c>
      <c r="T9" s="24">
        <v>0</v>
      </c>
      <c r="U9" s="24">
        <v>0</v>
      </c>
      <c r="V9" s="27">
        <v>0</v>
      </c>
      <c r="W9" s="178">
        <f t="shared" si="9"/>
        <v>1012.1999999999999</v>
      </c>
      <c r="X9" s="162">
        <f t="shared" si="10"/>
        <v>1238.9231</v>
      </c>
      <c r="Y9" s="157">
        <v>0</v>
      </c>
      <c r="Z9" s="162">
        <f t="shared" ref="Z9" si="14">+W9*0.13</f>
        <v>131.58599999999998</v>
      </c>
      <c r="AA9" s="28">
        <v>0</v>
      </c>
      <c r="AB9" s="26">
        <v>0</v>
      </c>
      <c r="AC9" s="27">
        <v>0</v>
      </c>
      <c r="AD9" s="167">
        <f t="shared" si="5"/>
        <v>0</v>
      </c>
      <c r="AE9" s="170">
        <v>0</v>
      </c>
      <c r="AF9" s="176">
        <v>0</v>
      </c>
      <c r="AG9" s="183">
        <f t="shared" si="6"/>
        <v>0</v>
      </c>
      <c r="AH9" s="162">
        <f t="shared" si="11"/>
        <v>131.58599999999998</v>
      </c>
      <c r="AI9" s="179">
        <f t="shared" si="12"/>
        <v>1107.3371</v>
      </c>
      <c r="AJ9" s="180">
        <f t="shared" si="7"/>
        <v>91.097999999999985</v>
      </c>
      <c r="AK9" s="181">
        <v>0</v>
      </c>
      <c r="AL9" s="193">
        <f t="shared" si="8"/>
        <v>91.097999999999985</v>
      </c>
    </row>
    <row r="10" spans="2:38" ht="21" customHeight="1" x14ac:dyDescent="0.3">
      <c r="B10" s="156">
        <f t="shared" si="13"/>
        <v>6</v>
      </c>
      <c r="C10" s="76" t="s">
        <v>54</v>
      </c>
      <c r="D10" s="85" t="s">
        <v>55</v>
      </c>
      <c r="E10" s="124">
        <v>42064</v>
      </c>
      <c r="F10" s="124">
        <v>30002</v>
      </c>
      <c r="G10" s="86" t="s">
        <v>56</v>
      </c>
      <c r="H10" s="73" t="s">
        <v>32</v>
      </c>
      <c r="I10" s="133" t="s">
        <v>28</v>
      </c>
      <c r="J10" s="139"/>
      <c r="K10" s="140">
        <v>0</v>
      </c>
      <c r="L10" s="297">
        <v>0</v>
      </c>
      <c r="M10" s="298">
        <v>694.6</v>
      </c>
      <c r="N10" s="277">
        <f t="shared" si="0"/>
        <v>694.6</v>
      </c>
      <c r="O10" s="25">
        <f t="shared" si="1"/>
        <v>57.86</v>
      </c>
      <c r="P10" s="25">
        <v>0</v>
      </c>
      <c r="Q10" s="25">
        <f t="shared" si="2"/>
        <v>57.86</v>
      </c>
      <c r="R10" s="26">
        <f t="shared" si="3"/>
        <v>115.72</v>
      </c>
      <c r="S10" s="24">
        <f t="shared" si="4"/>
        <v>10.4148</v>
      </c>
      <c r="T10" s="24">
        <v>0</v>
      </c>
      <c r="U10" s="24">
        <v>0</v>
      </c>
      <c r="V10" s="27">
        <v>0</v>
      </c>
      <c r="W10" s="178">
        <f t="shared" si="9"/>
        <v>752.46</v>
      </c>
      <c r="X10" s="162">
        <f t="shared" si="10"/>
        <v>936.45480000000009</v>
      </c>
      <c r="Y10" s="157">
        <v>0</v>
      </c>
      <c r="Z10" s="162">
        <v>0</v>
      </c>
      <c r="AA10" s="28">
        <f>+W10*$W$54</f>
        <v>75.246000000000009</v>
      </c>
      <c r="AB10" s="26">
        <f>+W10*$Y$54</f>
        <v>10.233456</v>
      </c>
      <c r="AC10" s="27">
        <f>+W10*$X$54</f>
        <v>12.716574</v>
      </c>
      <c r="AD10" s="167">
        <f t="shared" si="5"/>
        <v>98.196030000000007</v>
      </c>
      <c r="AE10" s="170">
        <v>0</v>
      </c>
      <c r="AF10" s="176">
        <v>0</v>
      </c>
      <c r="AG10" s="183">
        <f t="shared" si="6"/>
        <v>0</v>
      </c>
      <c r="AH10" s="162">
        <f t="shared" si="11"/>
        <v>98.196030000000007</v>
      </c>
      <c r="AI10" s="179">
        <f t="shared" si="12"/>
        <v>838.25877000000014</v>
      </c>
      <c r="AJ10" s="180">
        <f t="shared" si="7"/>
        <v>67.721400000000003</v>
      </c>
      <c r="AK10" s="181">
        <v>0</v>
      </c>
      <c r="AL10" s="193">
        <f t="shared" si="8"/>
        <v>67.721400000000003</v>
      </c>
    </row>
    <row r="11" spans="2:38" ht="21" customHeight="1" x14ac:dyDescent="0.3">
      <c r="B11" s="156">
        <f t="shared" si="13"/>
        <v>7</v>
      </c>
      <c r="C11" s="76" t="s">
        <v>61</v>
      </c>
      <c r="D11" s="85" t="s">
        <v>62</v>
      </c>
      <c r="E11" s="124">
        <v>42339</v>
      </c>
      <c r="F11" s="124">
        <v>31464</v>
      </c>
      <c r="G11" s="86"/>
      <c r="H11" s="73" t="s">
        <v>29</v>
      </c>
      <c r="I11" s="135" t="s">
        <v>30</v>
      </c>
      <c r="J11" s="139"/>
      <c r="K11" s="140">
        <v>0</v>
      </c>
      <c r="L11" s="297">
        <v>0</v>
      </c>
      <c r="M11" s="298">
        <v>1291.27</v>
      </c>
      <c r="N11" s="277">
        <f t="shared" si="0"/>
        <v>1291.27</v>
      </c>
      <c r="O11" s="25">
        <f t="shared" si="1"/>
        <v>107.56</v>
      </c>
      <c r="P11" s="278">
        <v>85</v>
      </c>
      <c r="Q11" s="25">
        <f t="shared" si="2"/>
        <v>107.56</v>
      </c>
      <c r="R11" s="26">
        <f t="shared" si="3"/>
        <v>215.13</v>
      </c>
      <c r="S11" s="24">
        <f t="shared" si="4"/>
        <v>19.361699999999999</v>
      </c>
      <c r="T11" s="24">
        <v>0</v>
      </c>
      <c r="U11" s="24">
        <v>0</v>
      </c>
      <c r="V11" s="27">
        <v>0</v>
      </c>
      <c r="W11" s="178">
        <f t="shared" si="9"/>
        <v>1483.83</v>
      </c>
      <c r="X11" s="162">
        <f t="shared" si="10"/>
        <v>1825.8816999999999</v>
      </c>
      <c r="Y11" s="157">
        <v>0</v>
      </c>
      <c r="Z11" s="162">
        <f>+W11*0.13</f>
        <v>192.89789999999999</v>
      </c>
      <c r="AA11" s="28">
        <v>0</v>
      </c>
      <c r="AB11" s="26">
        <v>0</v>
      </c>
      <c r="AC11" s="27">
        <v>0</v>
      </c>
      <c r="AD11" s="167">
        <f t="shared" si="5"/>
        <v>0</v>
      </c>
      <c r="AE11" s="170">
        <v>0</v>
      </c>
      <c r="AF11" s="176">
        <v>0</v>
      </c>
      <c r="AG11" s="183">
        <f t="shared" si="6"/>
        <v>0</v>
      </c>
      <c r="AH11" s="162">
        <f t="shared" si="11"/>
        <v>192.89789999999999</v>
      </c>
      <c r="AI11" s="179">
        <f t="shared" si="12"/>
        <v>1632.9838</v>
      </c>
      <c r="AJ11" s="180">
        <f t="shared" si="7"/>
        <v>133.54469999999998</v>
      </c>
      <c r="AK11" s="181">
        <v>0</v>
      </c>
      <c r="AL11" s="193">
        <f t="shared" si="8"/>
        <v>133.54469999999998</v>
      </c>
    </row>
    <row r="12" spans="2:38" ht="21" customHeight="1" x14ac:dyDescent="0.3">
      <c r="B12" s="156">
        <f t="shared" si="13"/>
        <v>8</v>
      </c>
      <c r="C12" s="76" t="s">
        <v>93</v>
      </c>
      <c r="D12" s="85">
        <v>29729446</v>
      </c>
      <c r="E12" s="85" t="s">
        <v>95</v>
      </c>
      <c r="F12" s="128">
        <v>28648</v>
      </c>
      <c r="G12" s="94"/>
      <c r="H12" s="73" t="s">
        <v>29</v>
      </c>
      <c r="I12" s="136" t="s">
        <v>30</v>
      </c>
      <c r="J12" s="139"/>
      <c r="K12" s="140">
        <v>0</v>
      </c>
      <c r="L12" s="297">
        <v>0</v>
      </c>
      <c r="M12" s="298">
        <v>663.48</v>
      </c>
      <c r="N12" s="277">
        <f t="shared" si="0"/>
        <v>663.48</v>
      </c>
      <c r="O12" s="25">
        <f t="shared" si="1"/>
        <v>55.27</v>
      </c>
      <c r="P12" s="25">
        <v>0</v>
      </c>
      <c r="Q12" s="25">
        <f t="shared" si="2"/>
        <v>55.27</v>
      </c>
      <c r="R12" s="26">
        <f t="shared" si="3"/>
        <v>110.54</v>
      </c>
      <c r="S12" s="24">
        <f t="shared" si="4"/>
        <v>9.9486000000000008</v>
      </c>
      <c r="T12" s="24">
        <v>0</v>
      </c>
      <c r="U12" s="24">
        <v>0</v>
      </c>
      <c r="V12" s="27">
        <v>0</v>
      </c>
      <c r="W12" s="178">
        <f t="shared" si="9"/>
        <v>718.75</v>
      </c>
      <c r="X12" s="162">
        <f t="shared" si="10"/>
        <v>894.5086</v>
      </c>
      <c r="Y12" s="157">
        <v>0</v>
      </c>
      <c r="Z12" s="162">
        <f>+W12*0.13</f>
        <v>93.4375</v>
      </c>
      <c r="AA12" s="28">
        <v>0</v>
      </c>
      <c r="AB12" s="26">
        <v>0</v>
      </c>
      <c r="AC12" s="27">
        <v>0</v>
      </c>
      <c r="AD12" s="167">
        <f t="shared" si="5"/>
        <v>0</v>
      </c>
      <c r="AE12" s="170">
        <v>0</v>
      </c>
      <c r="AF12" s="176">
        <v>0</v>
      </c>
      <c r="AG12" s="183">
        <f t="shared" si="6"/>
        <v>0</v>
      </c>
      <c r="AH12" s="162">
        <f t="shared" si="11"/>
        <v>93.4375</v>
      </c>
      <c r="AI12" s="179">
        <f t="shared" si="12"/>
        <v>801.0711</v>
      </c>
      <c r="AJ12" s="180">
        <f t="shared" si="7"/>
        <v>64.6875</v>
      </c>
      <c r="AK12" s="181">
        <v>0</v>
      </c>
      <c r="AL12" s="193">
        <f t="shared" si="8"/>
        <v>64.6875</v>
      </c>
    </row>
    <row r="13" spans="2:38" ht="19.5" customHeight="1" x14ac:dyDescent="0.3">
      <c r="B13" s="156">
        <f t="shared" si="13"/>
        <v>9</v>
      </c>
      <c r="C13" s="76" t="s">
        <v>63</v>
      </c>
      <c r="D13" s="85" t="s">
        <v>64</v>
      </c>
      <c r="E13" s="124">
        <v>42339</v>
      </c>
      <c r="F13" s="124">
        <v>20797</v>
      </c>
      <c r="G13" s="86"/>
      <c r="H13" s="73" t="s">
        <v>29</v>
      </c>
      <c r="I13" s="135" t="s">
        <v>30</v>
      </c>
      <c r="J13" s="139"/>
      <c r="K13" s="140">
        <v>0</v>
      </c>
      <c r="L13" s="297">
        <v>0</v>
      </c>
      <c r="M13" s="298">
        <v>177.5</v>
      </c>
      <c r="N13" s="277">
        <f t="shared" si="0"/>
        <v>177.5</v>
      </c>
      <c r="O13" s="25">
        <f t="shared" si="1"/>
        <v>14.79</v>
      </c>
      <c r="P13" s="25">
        <v>0</v>
      </c>
      <c r="Q13" s="25">
        <f t="shared" si="2"/>
        <v>14.79</v>
      </c>
      <c r="R13" s="26">
        <f t="shared" si="3"/>
        <v>29.57</v>
      </c>
      <c r="S13" s="24">
        <f t="shared" si="4"/>
        <v>2.6612999999999998</v>
      </c>
      <c r="T13" s="24">
        <v>0</v>
      </c>
      <c r="U13" s="24">
        <v>0</v>
      </c>
      <c r="V13" s="27">
        <v>0</v>
      </c>
      <c r="W13" s="178">
        <f t="shared" si="9"/>
        <v>192.29</v>
      </c>
      <c r="X13" s="162">
        <f t="shared" si="10"/>
        <v>239.31129999999999</v>
      </c>
      <c r="Y13" s="157">
        <v>0</v>
      </c>
      <c r="Z13" s="162">
        <f t="shared" ref="Z13" si="15">+W13*0.13</f>
        <v>24.997699999999998</v>
      </c>
      <c r="AA13" s="28">
        <v>0</v>
      </c>
      <c r="AB13" s="26">
        <v>0</v>
      </c>
      <c r="AC13" s="27">
        <v>0</v>
      </c>
      <c r="AD13" s="167">
        <f t="shared" si="5"/>
        <v>0</v>
      </c>
      <c r="AE13" s="170">
        <v>0</v>
      </c>
      <c r="AF13" s="176">
        <v>0</v>
      </c>
      <c r="AG13" s="183">
        <f t="shared" si="6"/>
        <v>0</v>
      </c>
      <c r="AH13" s="162">
        <f t="shared" si="11"/>
        <v>24.997699999999998</v>
      </c>
      <c r="AI13" s="179">
        <f t="shared" si="12"/>
        <v>214.31359999999998</v>
      </c>
      <c r="AJ13" s="180">
        <f t="shared" si="7"/>
        <v>17.306099999999997</v>
      </c>
      <c r="AK13" s="181">
        <v>0</v>
      </c>
      <c r="AL13" s="193">
        <f t="shared" si="8"/>
        <v>17.306099999999997</v>
      </c>
    </row>
    <row r="14" spans="2:38" ht="21" customHeight="1" x14ac:dyDescent="0.3">
      <c r="B14" s="156">
        <f t="shared" si="13"/>
        <v>10</v>
      </c>
      <c r="C14" s="76" t="s">
        <v>65</v>
      </c>
      <c r="D14" s="85" t="s">
        <v>66</v>
      </c>
      <c r="E14" s="124">
        <v>42339</v>
      </c>
      <c r="F14" s="124">
        <v>28104</v>
      </c>
      <c r="G14" s="86" t="s">
        <v>67</v>
      </c>
      <c r="H14" s="73" t="s">
        <v>27</v>
      </c>
      <c r="I14" s="134" t="s">
        <v>31</v>
      </c>
      <c r="J14" s="139"/>
      <c r="K14" s="140">
        <v>0</v>
      </c>
      <c r="L14" s="297">
        <v>0</v>
      </c>
      <c r="M14" s="298">
        <v>753.25</v>
      </c>
      <c r="N14" s="277">
        <f t="shared" si="0"/>
        <v>753.25</v>
      </c>
      <c r="O14" s="25">
        <f t="shared" si="1"/>
        <v>62.75</v>
      </c>
      <c r="P14" s="278">
        <v>85</v>
      </c>
      <c r="Q14" s="25">
        <f t="shared" si="2"/>
        <v>62.75</v>
      </c>
      <c r="R14" s="26">
        <f t="shared" si="3"/>
        <v>125.49</v>
      </c>
      <c r="S14" s="24">
        <f t="shared" si="4"/>
        <v>11.294099999999998</v>
      </c>
      <c r="T14" s="24">
        <v>0</v>
      </c>
      <c r="U14" s="24">
        <v>0</v>
      </c>
      <c r="V14" s="27">
        <v>0</v>
      </c>
      <c r="W14" s="178">
        <f t="shared" si="9"/>
        <v>901</v>
      </c>
      <c r="X14" s="162">
        <f t="shared" si="10"/>
        <v>1100.5341000000001</v>
      </c>
      <c r="Y14" s="157">
        <v>0</v>
      </c>
      <c r="Z14" s="162">
        <v>0</v>
      </c>
      <c r="AA14" s="28">
        <f>+W14*$W$63</f>
        <v>90.100000000000009</v>
      </c>
      <c r="AB14" s="26">
        <f>+W14*$Y$63</f>
        <v>12.253599999999999</v>
      </c>
      <c r="AC14" s="27">
        <f>+W14*$X$63</f>
        <v>1.6217999999999999</v>
      </c>
      <c r="AD14" s="167">
        <f t="shared" si="5"/>
        <v>103.97539999999999</v>
      </c>
      <c r="AE14" s="170">
        <v>0</v>
      </c>
      <c r="AF14" s="176">
        <v>0</v>
      </c>
      <c r="AG14" s="183">
        <f t="shared" si="6"/>
        <v>0</v>
      </c>
      <c r="AH14" s="162">
        <f t="shared" si="11"/>
        <v>103.97539999999999</v>
      </c>
      <c r="AI14" s="179">
        <f t="shared" si="12"/>
        <v>996.55870000000004</v>
      </c>
      <c r="AJ14" s="180">
        <f t="shared" si="7"/>
        <v>81.09</v>
      </c>
      <c r="AK14" s="181">
        <v>0</v>
      </c>
      <c r="AL14" s="193">
        <f t="shared" si="8"/>
        <v>81.09</v>
      </c>
    </row>
    <row r="15" spans="2:38" ht="18.75" customHeight="1" x14ac:dyDescent="0.3">
      <c r="B15" s="156">
        <f t="shared" si="13"/>
        <v>11</v>
      </c>
      <c r="C15" s="76" t="s">
        <v>68</v>
      </c>
      <c r="D15" s="85" t="s">
        <v>69</v>
      </c>
      <c r="E15" s="124">
        <v>42339</v>
      </c>
      <c r="F15" s="124">
        <v>32399</v>
      </c>
      <c r="G15" s="86"/>
      <c r="H15" s="73" t="s">
        <v>29</v>
      </c>
      <c r="I15" s="135" t="s">
        <v>30</v>
      </c>
      <c r="J15" s="139"/>
      <c r="K15" s="140">
        <v>0</v>
      </c>
      <c r="L15" s="297">
        <v>0</v>
      </c>
      <c r="M15" s="298">
        <v>487.5</v>
      </c>
      <c r="N15" s="277">
        <f t="shared" si="0"/>
        <v>487.5</v>
      </c>
      <c r="O15" s="25">
        <f t="shared" si="1"/>
        <v>40.61</v>
      </c>
      <c r="P15" s="25">
        <v>0</v>
      </c>
      <c r="Q15" s="25">
        <f t="shared" si="2"/>
        <v>40.61</v>
      </c>
      <c r="R15" s="26">
        <f t="shared" si="3"/>
        <v>81.22</v>
      </c>
      <c r="S15" s="24">
        <f t="shared" si="4"/>
        <v>7.3097999999999992</v>
      </c>
      <c r="T15" s="24">
        <v>0</v>
      </c>
      <c r="U15" s="24">
        <v>0</v>
      </c>
      <c r="V15" s="27">
        <v>0</v>
      </c>
      <c r="W15" s="178">
        <f t="shared" si="9"/>
        <v>528.11</v>
      </c>
      <c r="X15" s="162">
        <f t="shared" si="10"/>
        <v>657.24980000000005</v>
      </c>
      <c r="Y15" s="157">
        <v>0</v>
      </c>
      <c r="Z15" s="162">
        <f t="shared" ref="Z15:Z17" si="16">+W15*0.13</f>
        <v>68.654300000000006</v>
      </c>
      <c r="AA15" s="28">
        <v>0</v>
      </c>
      <c r="AB15" s="26">
        <v>0</v>
      </c>
      <c r="AC15" s="27">
        <v>0</v>
      </c>
      <c r="AD15" s="167">
        <f t="shared" si="5"/>
        <v>0</v>
      </c>
      <c r="AE15" s="170">
        <v>0</v>
      </c>
      <c r="AF15" s="176">
        <v>0</v>
      </c>
      <c r="AG15" s="183">
        <f t="shared" si="6"/>
        <v>0</v>
      </c>
      <c r="AH15" s="162">
        <f t="shared" si="11"/>
        <v>68.654300000000006</v>
      </c>
      <c r="AI15" s="179">
        <f t="shared" si="12"/>
        <v>588.59550000000002</v>
      </c>
      <c r="AJ15" s="180">
        <f t="shared" si="7"/>
        <v>47.529899999999998</v>
      </c>
      <c r="AK15" s="181">
        <v>0</v>
      </c>
      <c r="AL15" s="193">
        <f t="shared" si="8"/>
        <v>47.529899999999998</v>
      </c>
    </row>
    <row r="16" spans="2:38" ht="20.25" customHeight="1" x14ac:dyDescent="0.3">
      <c r="B16" s="156">
        <f t="shared" si="13"/>
        <v>12</v>
      </c>
      <c r="C16" s="76" t="s">
        <v>70</v>
      </c>
      <c r="D16" s="85" t="s">
        <v>71</v>
      </c>
      <c r="E16" s="124">
        <v>42339</v>
      </c>
      <c r="F16" s="124">
        <v>33751</v>
      </c>
      <c r="G16" s="86"/>
      <c r="H16" s="73" t="s">
        <v>29</v>
      </c>
      <c r="I16" s="135" t="s">
        <v>30</v>
      </c>
      <c r="J16" s="139"/>
      <c r="K16" s="140">
        <v>0</v>
      </c>
      <c r="L16" s="297">
        <v>0</v>
      </c>
      <c r="M16" s="298">
        <v>549.29999999999995</v>
      </c>
      <c r="N16" s="277">
        <f t="shared" si="0"/>
        <v>549.29999999999995</v>
      </c>
      <c r="O16" s="25">
        <f t="shared" si="1"/>
        <v>45.76</v>
      </c>
      <c r="P16" s="278">
        <v>85</v>
      </c>
      <c r="Q16" s="25">
        <f t="shared" si="2"/>
        <v>45.76</v>
      </c>
      <c r="R16" s="26">
        <f t="shared" si="3"/>
        <v>91.51</v>
      </c>
      <c r="S16" s="24">
        <f t="shared" si="4"/>
        <v>8.2359000000000009</v>
      </c>
      <c r="T16" s="24">
        <v>0</v>
      </c>
      <c r="U16" s="24">
        <v>0</v>
      </c>
      <c r="V16" s="27">
        <v>0</v>
      </c>
      <c r="W16" s="178">
        <f t="shared" si="9"/>
        <v>680.06</v>
      </c>
      <c r="X16" s="162">
        <f t="shared" si="10"/>
        <v>825.56589999999994</v>
      </c>
      <c r="Y16" s="157">
        <v>0</v>
      </c>
      <c r="Z16" s="162">
        <f t="shared" si="16"/>
        <v>88.407799999999995</v>
      </c>
      <c r="AA16" s="28">
        <v>0</v>
      </c>
      <c r="AB16" s="26">
        <v>0</v>
      </c>
      <c r="AC16" s="27">
        <v>0</v>
      </c>
      <c r="AD16" s="167">
        <f t="shared" si="5"/>
        <v>0</v>
      </c>
      <c r="AE16" s="170">
        <v>0</v>
      </c>
      <c r="AF16" s="176">
        <v>0</v>
      </c>
      <c r="AG16" s="183">
        <f t="shared" si="6"/>
        <v>0</v>
      </c>
      <c r="AH16" s="162">
        <f t="shared" si="11"/>
        <v>88.407799999999995</v>
      </c>
      <c r="AI16" s="179">
        <f t="shared" si="12"/>
        <v>737.15809999999999</v>
      </c>
      <c r="AJ16" s="180">
        <f t="shared" si="7"/>
        <v>61.20539999999999</v>
      </c>
      <c r="AK16" s="181">
        <v>0</v>
      </c>
      <c r="AL16" s="193">
        <f t="shared" si="8"/>
        <v>61.20539999999999</v>
      </c>
    </row>
    <row r="17" spans="2:38" ht="21" customHeight="1" x14ac:dyDescent="0.3">
      <c r="B17" s="156">
        <f t="shared" si="13"/>
        <v>13</v>
      </c>
      <c r="C17" s="76" t="s">
        <v>72</v>
      </c>
      <c r="D17" s="85" t="s">
        <v>73</v>
      </c>
      <c r="E17" s="124">
        <v>42339</v>
      </c>
      <c r="F17" s="124">
        <v>31984</v>
      </c>
      <c r="G17" s="86"/>
      <c r="H17" s="73" t="s">
        <v>29</v>
      </c>
      <c r="I17" s="135" t="s">
        <v>30</v>
      </c>
      <c r="J17" s="139"/>
      <c r="K17" s="140">
        <v>0</v>
      </c>
      <c r="L17" s="297">
        <v>0</v>
      </c>
      <c r="M17" s="298">
        <v>0</v>
      </c>
      <c r="N17" s="277">
        <f t="shared" si="0"/>
        <v>0</v>
      </c>
      <c r="O17" s="25">
        <f t="shared" si="1"/>
        <v>0</v>
      </c>
      <c r="P17" s="25">
        <v>0</v>
      </c>
      <c r="Q17" s="25">
        <f t="shared" si="2"/>
        <v>0</v>
      </c>
      <c r="R17" s="26">
        <f t="shared" si="3"/>
        <v>0</v>
      </c>
      <c r="S17" s="24">
        <f t="shared" si="4"/>
        <v>0</v>
      </c>
      <c r="T17" s="24">
        <v>0</v>
      </c>
      <c r="U17" s="24">
        <v>0</v>
      </c>
      <c r="V17" s="27">
        <v>0</v>
      </c>
      <c r="W17" s="178">
        <f t="shared" si="9"/>
        <v>0</v>
      </c>
      <c r="X17" s="162">
        <f t="shared" si="10"/>
        <v>0</v>
      </c>
      <c r="Y17" s="157">
        <v>0</v>
      </c>
      <c r="Z17" s="162">
        <f t="shared" si="16"/>
        <v>0</v>
      </c>
      <c r="AA17" s="28">
        <v>0</v>
      </c>
      <c r="AB17" s="26">
        <v>0</v>
      </c>
      <c r="AC17" s="27">
        <v>0</v>
      </c>
      <c r="AD17" s="167">
        <f t="shared" si="5"/>
        <v>0</v>
      </c>
      <c r="AE17" s="170">
        <v>0</v>
      </c>
      <c r="AF17" s="176">
        <v>0</v>
      </c>
      <c r="AG17" s="183">
        <f t="shared" si="6"/>
        <v>0</v>
      </c>
      <c r="AH17" s="162">
        <f t="shared" si="11"/>
        <v>0</v>
      </c>
      <c r="AI17" s="179">
        <f t="shared" si="12"/>
        <v>0</v>
      </c>
      <c r="AJ17" s="180">
        <f t="shared" si="7"/>
        <v>0</v>
      </c>
      <c r="AK17" s="181">
        <v>0</v>
      </c>
      <c r="AL17" s="193">
        <f t="shared" si="8"/>
        <v>0</v>
      </c>
    </row>
    <row r="18" spans="2:38" ht="21" customHeight="1" x14ac:dyDescent="0.3">
      <c r="B18" s="156">
        <f t="shared" si="13"/>
        <v>14</v>
      </c>
      <c r="C18" s="76" t="s">
        <v>83</v>
      </c>
      <c r="D18" s="85">
        <v>30832035</v>
      </c>
      <c r="E18" s="124">
        <v>41283</v>
      </c>
      <c r="F18" s="124">
        <v>24451</v>
      </c>
      <c r="G18" s="86" t="s">
        <v>84</v>
      </c>
      <c r="H18" s="73" t="s">
        <v>27</v>
      </c>
      <c r="I18" s="134" t="s">
        <v>31</v>
      </c>
      <c r="J18" s="139"/>
      <c r="K18" s="140">
        <v>0</v>
      </c>
      <c r="L18" s="297">
        <v>0</v>
      </c>
      <c r="M18" s="298">
        <v>352.47</v>
      </c>
      <c r="N18" s="277">
        <f t="shared" si="0"/>
        <v>352.47</v>
      </c>
      <c r="O18" s="25">
        <f t="shared" si="1"/>
        <v>29.36</v>
      </c>
      <c r="P18" s="25">
        <v>0</v>
      </c>
      <c r="Q18" s="25">
        <f t="shared" si="2"/>
        <v>29.36</v>
      </c>
      <c r="R18" s="26">
        <f t="shared" si="3"/>
        <v>58.72</v>
      </c>
      <c r="S18" s="24">
        <f t="shared" si="4"/>
        <v>5.2847999999999997</v>
      </c>
      <c r="T18" s="24">
        <v>0</v>
      </c>
      <c r="U18" s="24">
        <v>0</v>
      </c>
      <c r="V18" s="27">
        <v>0</v>
      </c>
      <c r="W18" s="178">
        <f t="shared" si="9"/>
        <v>381.83000000000004</v>
      </c>
      <c r="X18" s="162">
        <f t="shared" si="10"/>
        <v>475.1948000000001</v>
      </c>
      <c r="Y18" s="157">
        <v>0</v>
      </c>
      <c r="Z18" s="162">
        <v>0</v>
      </c>
      <c r="AA18" s="160">
        <f>+W18*W63</f>
        <v>38.183000000000007</v>
      </c>
      <c r="AB18" s="23">
        <f>+W18*Y63</f>
        <v>5.1928879999999999</v>
      </c>
      <c r="AC18" s="165">
        <f>+W18*X63</f>
        <v>0.68729400000000007</v>
      </c>
      <c r="AD18" s="167">
        <f t="shared" si="5"/>
        <v>44.063182000000005</v>
      </c>
      <c r="AE18" s="170">
        <v>0</v>
      </c>
      <c r="AF18" s="176">
        <v>0</v>
      </c>
      <c r="AG18" s="183">
        <f t="shared" si="6"/>
        <v>0</v>
      </c>
      <c r="AH18" s="162">
        <f t="shared" si="11"/>
        <v>44.063182000000005</v>
      </c>
      <c r="AI18" s="179">
        <f t="shared" si="12"/>
        <v>431.13161800000012</v>
      </c>
      <c r="AJ18" s="180">
        <f t="shared" si="7"/>
        <v>34.364699999999999</v>
      </c>
      <c r="AK18" s="181">
        <v>0</v>
      </c>
      <c r="AL18" s="193">
        <f t="shared" si="8"/>
        <v>34.364699999999999</v>
      </c>
    </row>
    <row r="19" spans="2:38" ht="21" customHeight="1" x14ac:dyDescent="0.3">
      <c r="B19" s="156">
        <f t="shared" si="13"/>
        <v>15</v>
      </c>
      <c r="C19" s="76" t="s">
        <v>74</v>
      </c>
      <c r="D19" s="85" t="s">
        <v>75</v>
      </c>
      <c r="E19" s="124">
        <v>42339</v>
      </c>
      <c r="F19" s="124">
        <v>30353</v>
      </c>
      <c r="G19" s="86"/>
      <c r="H19" s="73" t="s">
        <v>29</v>
      </c>
      <c r="I19" s="135" t="s">
        <v>30</v>
      </c>
      <c r="J19" s="139"/>
      <c r="K19" s="140">
        <v>0</v>
      </c>
      <c r="L19" s="297">
        <v>0</v>
      </c>
      <c r="M19" s="298">
        <v>250</v>
      </c>
      <c r="N19" s="277">
        <f t="shared" si="0"/>
        <v>250</v>
      </c>
      <c r="O19" s="25">
        <f t="shared" si="1"/>
        <v>20.83</v>
      </c>
      <c r="P19" s="25">
        <v>0</v>
      </c>
      <c r="Q19" s="25">
        <f t="shared" si="2"/>
        <v>20.83</v>
      </c>
      <c r="R19" s="26">
        <f t="shared" si="3"/>
        <v>41.65</v>
      </c>
      <c r="S19" s="24">
        <f t="shared" si="4"/>
        <v>3.7484999999999999</v>
      </c>
      <c r="T19" s="24">
        <v>0</v>
      </c>
      <c r="U19" s="24">
        <v>0</v>
      </c>
      <c r="V19" s="27">
        <v>0</v>
      </c>
      <c r="W19" s="178">
        <f t="shared" si="9"/>
        <v>270.83</v>
      </c>
      <c r="X19" s="162">
        <f t="shared" si="10"/>
        <v>337.05849999999992</v>
      </c>
      <c r="Y19" s="157">
        <v>0</v>
      </c>
      <c r="Z19" s="162">
        <f>+W19*0.13</f>
        <v>35.207900000000002</v>
      </c>
      <c r="AA19" s="28">
        <v>0</v>
      </c>
      <c r="AB19" s="26">
        <v>0</v>
      </c>
      <c r="AC19" s="27">
        <v>0</v>
      </c>
      <c r="AD19" s="167">
        <f t="shared" si="5"/>
        <v>0</v>
      </c>
      <c r="AE19" s="170">
        <v>0</v>
      </c>
      <c r="AF19" s="176">
        <v>0</v>
      </c>
      <c r="AG19" s="183">
        <f t="shared" si="6"/>
        <v>0</v>
      </c>
      <c r="AH19" s="162">
        <f t="shared" si="11"/>
        <v>35.207900000000002</v>
      </c>
      <c r="AI19" s="179">
        <f t="shared" si="12"/>
        <v>301.85059999999993</v>
      </c>
      <c r="AJ19" s="180">
        <f t="shared" si="7"/>
        <v>24.374699999999997</v>
      </c>
      <c r="AK19" s="181">
        <v>0</v>
      </c>
      <c r="AL19" s="193">
        <f t="shared" si="8"/>
        <v>24.374699999999997</v>
      </c>
    </row>
    <row r="20" spans="2:38" ht="18.75" customHeight="1" x14ac:dyDescent="0.3">
      <c r="B20" s="156">
        <f t="shared" si="13"/>
        <v>16</v>
      </c>
      <c r="C20" s="76" t="s">
        <v>85</v>
      </c>
      <c r="D20" s="85" t="s">
        <v>86</v>
      </c>
      <c r="E20" s="124">
        <v>41767</v>
      </c>
      <c r="F20" s="124">
        <v>33853</v>
      </c>
      <c r="G20" s="86" t="s">
        <v>87</v>
      </c>
      <c r="H20" s="73" t="s">
        <v>33</v>
      </c>
      <c r="I20" s="132" t="s">
        <v>31</v>
      </c>
      <c r="J20" s="139"/>
      <c r="K20" s="140">
        <v>0</v>
      </c>
      <c r="L20" s="297">
        <v>0</v>
      </c>
      <c r="M20" s="298">
        <v>880.14</v>
      </c>
      <c r="N20" s="277">
        <f t="shared" si="0"/>
        <v>880.14</v>
      </c>
      <c r="O20" s="25">
        <f t="shared" si="1"/>
        <v>73.319999999999993</v>
      </c>
      <c r="P20" s="278">
        <v>85</v>
      </c>
      <c r="Q20" s="25">
        <f t="shared" si="2"/>
        <v>73.319999999999993</v>
      </c>
      <c r="R20" s="26">
        <f t="shared" si="3"/>
        <v>146.63</v>
      </c>
      <c r="S20" s="24">
        <f t="shared" si="4"/>
        <v>13.1967</v>
      </c>
      <c r="T20" s="24">
        <v>0</v>
      </c>
      <c r="U20" s="24">
        <v>0</v>
      </c>
      <c r="V20" s="27">
        <v>0</v>
      </c>
      <c r="W20" s="178">
        <f t="shared" si="9"/>
        <v>1038.46</v>
      </c>
      <c r="X20" s="162">
        <f t="shared" si="10"/>
        <v>1271.6066999999998</v>
      </c>
      <c r="Y20" s="157">
        <v>0</v>
      </c>
      <c r="Z20" s="162">
        <v>0</v>
      </c>
      <c r="AA20" s="28">
        <f>+W20*W64</f>
        <v>103.846</v>
      </c>
      <c r="AB20" s="26">
        <f>+W20*Y64</f>
        <v>14.123056</v>
      </c>
      <c r="AC20" s="27">
        <f>+W20*X64</f>
        <v>3.946148</v>
      </c>
      <c r="AD20" s="167">
        <f t="shared" si="5"/>
        <v>121.915204</v>
      </c>
      <c r="AE20" s="170">
        <v>0</v>
      </c>
      <c r="AF20" s="176">
        <v>0</v>
      </c>
      <c r="AG20" s="183">
        <f t="shared" si="6"/>
        <v>0</v>
      </c>
      <c r="AH20" s="162">
        <f t="shared" si="11"/>
        <v>121.915204</v>
      </c>
      <c r="AI20" s="179">
        <f t="shared" si="12"/>
        <v>1149.6914959999999</v>
      </c>
      <c r="AJ20" s="180">
        <f t="shared" si="7"/>
        <v>93.461399999999998</v>
      </c>
      <c r="AK20" s="181">
        <v>0</v>
      </c>
      <c r="AL20" s="193">
        <f t="shared" si="8"/>
        <v>93.461399999999998</v>
      </c>
    </row>
    <row r="21" spans="2:38" ht="19.5" customHeight="1" x14ac:dyDescent="0.3">
      <c r="B21" s="156">
        <f t="shared" si="13"/>
        <v>17</v>
      </c>
      <c r="C21" s="76" t="s">
        <v>76</v>
      </c>
      <c r="D21" s="85" t="s">
        <v>77</v>
      </c>
      <c r="E21" s="124">
        <v>42339</v>
      </c>
      <c r="F21" s="124">
        <v>24797</v>
      </c>
      <c r="G21" s="86"/>
      <c r="H21" s="73" t="s">
        <v>29</v>
      </c>
      <c r="I21" s="135" t="s">
        <v>30</v>
      </c>
      <c r="J21" s="139"/>
      <c r="K21" s="140">
        <v>0</v>
      </c>
      <c r="L21" s="297">
        <v>0</v>
      </c>
      <c r="M21" s="298">
        <v>732.5</v>
      </c>
      <c r="N21" s="277">
        <f t="shared" si="0"/>
        <v>732.5</v>
      </c>
      <c r="O21" s="25">
        <f t="shared" si="1"/>
        <v>61.02</v>
      </c>
      <c r="P21" s="25">
        <v>0</v>
      </c>
      <c r="Q21" s="25">
        <f t="shared" si="2"/>
        <v>61.02</v>
      </c>
      <c r="R21" s="26">
        <f t="shared" si="3"/>
        <v>122.03</v>
      </c>
      <c r="S21" s="24">
        <f t="shared" si="4"/>
        <v>10.982699999999999</v>
      </c>
      <c r="T21" s="24">
        <v>0</v>
      </c>
      <c r="U21" s="24">
        <v>0</v>
      </c>
      <c r="V21" s="27">
        <v>0</v>
      </c>
      <c r="W21" s="178">
        <f t="shared" si="9"/>
        <v>793.52</v>
      </c>
      <c r="X21" s="162">
        <f t="shared" si="10"/>
        <v>987.55269999999996</v>
      </c>
      <c r="Y21" s="157">
        <v>0</v>
      </c>
      <c r="Z21" s="162">
        <f t="shared" ref="Z21:Z25" si="17">+W21*0.13</f>
        <v>103.1576</v>
      </c>
      <c r="AA21" s="28">
        <v>0</v>
      </c>
      <c r="AB21" s="26">
        <v>0</v>
      </c>
      <c r="AC21" s="27">
        <v>0</v>
      </c>
      <c r="AD21" s="167">
        <f t="shared" si="5"/>
        <v>0</v>
      </c>
      <c r="AE21" s="170">
        <v>0</v>
      </c>
      <c r="AF21" s="176">
        <v>0</v>
      </c>
      <c r="AG21" s="183">
        <f t="shared" si="6"/>
        <v>0</v>
      </c>
      <c r="AH21" s="162">
        <f t="shared" si="11"/>
        <v>103.1576</v>
      </c>
      <c r="AI21" s="179">
        <f t="shared" si="12"/>
        <v>884.39509999999996</v>
      </c>
      <c r="AJ21" s="180">
        <f t="shared" si="7"/>
        <v>71.416799999999995</v>
      </c>
      <c r="AK21" s="181">
        <v>0</v>
      </c>
      <c r="AL21" s="193">
        <f t="shared" si="8"/>
        <v>71.416799999999995</v>
      </c>
    </row>
    <row r="22" spans="2:38" ht="21" customHeight="1" x14ac:dyDescent="0.3">
      <c r="B22" s="156">
        <f t="shared" si="13"/>
        <v>18</v>
      </c>
      <c r="C22" s="76" t="s">
        <v>78</v>
      </c>
      <c r="D22" s="85" t="s">
        <v>79</v>
      </c>
      <c r="E22" s="124">
        <v>41426</v>
      </c>
      <c r="F22" s="124">
        <v>28025</v>
      </c>
      <c r="G22" s="86"/>
      <c r="H22" s="73" t="s">
        <v>29</v>
      </c>
      <c r="I22" s="135" t="s">
        <v>30</v>
      </c>
      <c r="J22" s="141"/>
      <c r="K22" s="140">
        <v>0</v>
      </c>
      <c r="L22" s="299">
        <v>0</v>
      </c>
      <c r="M22" s="298">
        <v>504.97</v>
      </c>
      <c r="N22" s="277">
        <f t="shared" si="0"/>
        <v>504.97</v>
      </c>
      <c r="O22" s="79">
        <f t="shared" si="1"/>
        <v>42.06</v>
      </c>
      <c r="P22" s="278">
        <v>85</v>
      </c>
      <c r="Q22" s="79">
        <f t="shared" si="2"/>
        <v>42.06</v>
      </c>
      <c r="R22" s="80">
        <f t="shared" si="3"/>
        <v>84.13</v>
      </c>
      <c r="S22" s="81">
        <f t="shared" si="4"/>
        <v>7.571699999999999</v>
      </c>
      <c r="T22" s="24">
        <v>0</v>
      </c>
      <c r="U22" s="81">
        <v>0</v>
      </c>
      <c r="V22" s="82">
        <v>0</v>
      </c>
      <c r="W22" s="178">
        <f t="shared" si="9"/>
        <v>632.03</v>
      </c>
      <c r="X22" s="162">
        <f t="shared" si="10"/>
        <v>765.79169999999988</v>
      </c>
      <c r="Y22" s="279">
        <v>0</v>
      </c>
      <c r="Z22" s="162">
        <f t="shared" si="17"/>
        <v>82.163899999999998</v>
      </c>
      <c r="AA22" s="83">
        <v>0</v>
      </c>
      <c r="AB22" s="80">
        <v>0</v>
      </c>
      <c r="AC22" s="82">
        <v>0</v>
      </c>
      <c r="AD22" s="167">
        <f t="shared" si="5"/>
        <v>0</v>
      </c>
      <c r="AE22" s="171">
        <v>0</v>
      </c>
      <c r="AF22" s="176">
        <v>0</v>
      </c>
      <c r="AG22" s="183">
        <f t="shared" si="6"/>
        <v>0</v>
      </c>
      <c r="AH22" s="162">
        <f t="shared" si="11"/>
        <v>82.163899999999998</v>
      </c>
      <c r="AI22" s="179">
        <f t="shared" si="12"/>
        <v>683.62779999999987</v>
      </c>
      <c r="AJ22" s="180">
        <f t="shared" si="7"/>
        <v>56.882699999999993</v>
      </c>
      <c r="AK22" s="181">
        <v>0</v>
      </c>
      <c r="AL22" s="193">
        <f t="shared" si="8"/>
        <v>56.882699999999993</v>
      </c>
    </row>
    <row r="23" spans="2:38" ht="21" customHeight="1" x14ac:dyDescent="0.3">
      <c r="B23" s="156">
        <f t="shared" si="13"/>
        <v>19</v>
      </c>
      <c r="C23" s="76" t="s">
        <v>80</v>
      </c>
      <c r="D23" s="85" t="s">
        <v>81</v>
      </c>
      <c r="E23" s="124">
        <v>42339</v>
      </c>
      <c r="F23" s="124">
        <v>23604</v>
      </c>
      <c r="G23" s="86" t="s">
        <v>82</v>
      </c>
      <c r="H23" s="73" t="s">
        <v>27</v>
      </c>
      <c r="I23" s="134" t="s">
        <v>31</v>
      </c>
      <c r="J23" s="141"/>
      <c r="K23" s="140">
        <v>0</v>
      </c>
      <c r="L23" s="299">
        <v>0</v>
      </c>
      <c r="M23" s="298">
        <v>350.12</v>
      </c>
      <c r="N23" s="277">
        <f t="shared" si="0"/>
        <v>350.12</v>
      </c>
      <c r="O23" s="79">
        <f t="shared" si="1"/>
        <v>29.16</v>
      </c>
      <c r="P23" s="278">
        <v>85</v>
      </c>
      <c r="Q23" s="79">
        <f t="shared" si="2"/>
        <v>29.16</v>
      </c>
      <c r="R23" s="80">
        <f t="shared" si="3"/>
        <v>58.33</v>
      </c>
      <c r="S23" s="81">
        <f t="shared" si="4"/>
        <v>5.2496999999999998</v>
      </c>
      <c r="T23" s="24">
        <v>0</v>
      </c>
      <c r="U23" s="81">
        <v>0</v>
      </c>
      <c r="V23" s="82">
        <v>0</v>
      </c>
      <c r="W23" s="178">
        <f t="shared" si="9"/>
        <v>464.28000000000003</v>
      </c>
      <c r="X23" s="162">
        <f t="shared" si="10"/>
        <v>557.01970000000006</v>
      </c>
      <c r="Y23" s="279">
        <v>0</v>
      </c>
      <c r="Z23" s="163">
        <v>0</v>
      </c>
      <c r="AA23" s="83">
        <f>+W23*W63</f>
        <v>46.428000000000004</v>
      </c>
      <c r="AB23" s="80">
        <f>+W23*Y63</f>
        <v>6.3142079999999998</v>
      </c>
      <c r="AC23" s="82">
        <f>+W23*X63</f>
        <v>0.835704</v>
      </c>
      <c r="AD23" s="167">
        <f t="shared" si="5"/>
        <v>53.577912000000005</v>
      </c>
      <c r="AE23" s="171">
        <v>0</v>
      </c>
      <c r="AF23" s="176">
        <v>0</v>
      </c>
      <c r="AG23" s="183">
        <f t="shared" si="6"/>
        <v>0</v>
      </c>
      <c r="AH23" s="162">
        <f t="shared" si="11"/>
        <v>53.577912000000005</v>
      </c>
      <c r="AI23" s="179">
        <f t="shared" si="12"/>
        <v>503.44178800000003</v>
      </c>
      <c r="AJ23" s="180">
        <f t="shared" si="7"/>
        <v>41.785200000000003</v>
      </c>
      <c r="AK23" s="181">
        <v>0</v>
      </c>
      <c r="AL23" s="193">
        <f t="shared" si="8"/>
        <v>41.785200000000003</v>
      </c>
    </row>
    <row r="24" spans="2:38" ht="21" customHeight="1" x14ac:dyDescent="0.3">
      <c r="B24" s="156">
        <f t="shared" si="13"/>
        <v>20</v>
      </c>
      <c r="C24" s="76" t="s">
        <v>96</v>
      </c>
      <c r="D24" s="85" t="s">
        <v>97</v>
      </c>
      <c r="E24" s="124">
        <v>41283</v>
      </c>
      <c r="F24" s="124">
        <v>26979</v>
      </c>
      <c r="G24" s="86" t="s">
        <v>98</v>
      </c>
      <c r="H24" s="73" t="s">
        <v>34</v>
      </c>
      <c r="I24" s="134" t="s">
        <v>31</v>
      </c>
      <c r="J24" s="141"/>
      <c r="K24" s="142">
        <v>0</v>
      </c>
      <c r="L24" s="299">
        <v>0</v>
      </c>
      <c r="M24" s="298">
        <v>668.4</v>
      </c>
      <c r="N24" s="277">
        <f t="shared" si="0"/>
        <v>668.4</v>
      </c>
      <c r="O24" s="79">
        <f t="shared" si="1"/>
        <v>55.68</v>
      </c>
      <c r="P24" s="79">
        <v>0</v>
      </c>
      <c r="Q24" s="79">
        <f t="shared" si="2"/>
        <v>55.68</v>
      </c>
      <c r="R24" s="80">
        <f t="shared" si="3"/>
        <v>111.36</v>
      </c>
      <c r="S24" s="81">
        <f t="shared" si="4"/>
        <v>10.022399999999999</v>
      </c>
      <c r="T24" s="24">
        <v>0</v>
      </c>
      <c r="U24" s="81">
        <v>0</v>
      </c>
      <c r="V24" s="82">
        <v>0</v>
      </c>
      <c r="W24" s="178">
        <f t="shared" si="9"/>
        <v>724.07999999999993</v>
      </c>
      <c r="X24" s="162">
        <f t="shared" si="10"/>
        <v>901.14239999999984</v>
      </c>
      <c r="Y24" s="279">
        <v>0</v>
      </c>
      <c r="Z24" s="163">
        <v>0</v>
      </c>
      <c r="AA24" s="28">
        <f>+W24*$W$61</f>
        <v>72.408000000000001</v>
      </c>
      <c r="AB24" s="26">
        <f>+W24*$Y$61</f>
        <v>9.8474879999999985</v>
      </c>
      <c r="AC24" s="27">
        <f>+W24*$X$61</f>
        <v>6.5167199999999985</v>
      </c>
      <c r="AD24" s="167">
        <f t="shared" si="5"/>
        <v>88.772207999999992</v>
      </c>
      <c r="AE24" s="171">
        <v>0</v>
      </c>
      <c r="AF24" s="176">
        <v>0</v>
      </c>
      <c r="AG24" s="183">
        <f t="shared" si="6"/>
        <v>0</v>
      </c>
      <c r="AH24" s="162">
        <f t="shared" si="11"/>
        <v>88.772207999999992</v>
      </c>
      <c r="AI24" s="179">
        <f t="shared" si="12"/>
        <v>812.37019199999986</v>
      </c>
      <c r="AJ24" s="180">
        <f t="shared" si="7"/>
        <v>65.167199999999994</v>
      </c>
      <c r="AK24" s="181">
        <v>0</v>
      </c>
      <c r="AL24" s="193">
        <f t="shared" si="8"/>
        <v>65.167199999999994</v>
      </c>
    </row>
    <row r="25" spans="2:38" ht="21" customHeight="1" x14ac:dyDescent="0.3">
      <c r="B25" s="156">
        <f t="shared" si="13"/>
        <v>21</v>
      </c>
      <c r="C25" s="76" t="s">
        <v>99</v>
      </c>
      <c r="D25" s="85">
        <v>43127965</v>
      </c>
      <c r="E25" s="124">
        <v>41426</v>
      </c>
      <c r="F25" s="124">
        <v>31281</v>
      </c>
      <c r="G25" s="86"/>
      <c r="H25" s="73" t="s">
        <v>29</v>
      </c>
      <c r="I25" s="135" t="s">
        <v>30</v>
      </c>
      <c r="J25" s="141"/>
      <c r="K25" s="142">
        <v>0</v>
      </c>
      <c r="L25" s="299">
        <v>0</v>
      </c>
      <c r="M25" s="298">
        <v>849</v>
      </c>
      <c r="N25" s="277">
        <f t="shared" si="0"/>
        <v>849</v>
      </c>
      <c r="O25" s="79">
        <f t="shared" si="1"/>
        <v>70.72</v>
      </c>
      <c r="P25" s="79">
        <v>0</v>
      </c>
      <c r="Q25" s="79">
        <f t="shared" si="2"/>
        <v>70.72</v>
      </c>
      <c r="R25" s="80">
        <f t="shared" si="3"/>
        <v>141.44</v>
      </c>
      <c r="S25" s="81">
        <f t="shared" si="4"/>
        <v>12.7296</v>
      </c>
      <c r="T25" s="24">
        <v>0</v>
      </c>
      <c r="U25" s="81">
        <v>0</v>
      </c>
      <c r="V25" s="82">
        <v>0</v>
      </c>
      <c r="W25" s="178">
        <f t="shared" si="9"/>
        <v>919.72</v>
      </c>
      <c r="X25" s="162">
        <f t="shared" si="10"/>
        <v>1144.6096</v>
      </c>
      <c r="Y25" s="279">
        <v>0</v>
      </c>
      <c r="Z25" s="163">
        <f t="shared" si="17"/>
        <v>119.56360000000001</v>
      </c>
      <c r="AA25" s="83"/>
      <c r="AB25" s="80"/>
      <c r="AC25" s="82"/>
      <c r="AD25" s="167">
        <f t="shared" si="5"/>
        <v>0</v>
      </c>
      <c r="AE25" s="171">
        <v>0</v>
      </c>
      <c r="AF25" s="176">
        <v>0</v>
      </c>
      <c r="AG25" s="183">
        <f t="shared" si="6"/>
        <v>0</v>
      </c>
      <c r="AH25" s="162">
        <f t="shared" si="11"/>
        <v>119.56360000000001</v>
      </c>
      <c r="AI25" s="179">
        <f t="shared" si="12"/>
        <v>1025.046</v>
      </c>
      <c r="AJ25" s="180">
        <f t="shared" si="7"/>
        <v>82.774799999999999</v>
      </c>
      <c r="AK25" s="181">
        <v>0</v>
      </c>
      <c r="AL25" s="193">
        <f t="shared" si="8"/>
        <v>82.774799999999999</v>
      </c>
    </row>
    <row r="26" spans="2:38" ht="20.25" customHeight="1" x14ac:dyDescent="0.3">
      <c r="B26" s="156">
        <f t="shared" si="13"/>
        <v>22</v>
      </c>
      <c r="C26" s="76" t="s">
        <v>100</v>
      </c>
      <c r="D26" s="85" t="s">
        <v>101</v>
      </c>
      <c r="E26" s="124">
        <v>42339</v>
      </c>
      <c r="F26" s="124">
        <v>24674</v>
      </c>
      <c r="G26" s="86" t="s">
        <v>102</v>
      </c>
      <c r="H26" s="73" t="s">
        <v>32</v>
      </c>
      <c r="I26" s="134" t="s">
        <v>31</v>
      </c>
      <c r="J26" s="141"/>
      <c r="K26" s="142">
        <v>0</v>
      </c>
      <c r="L26" s="299">
        <v>0</v>
      </c>
      <c r="M26" s="298">
        <v>663.45</v>
      </c>
      <c r="N26" s="277">
        <f t="shared" si="0"/>
        <v>663.45</v>
      </c>
      <c r="O26" s="79">
        <f t="shared" si="1"/>
        <v>55.27</v>
      </c>
      <c r="P26" s="280">
        <v>85</v>
      </c>
      <c r="Q26" s="79">
        <f t="shared" si="2"/>
        <v>55.27</v>
      </c>
      <c r="R26" s="80">
        <f t="shared" si="3"/>
        <v>110.53</v>
      </c>
      <c r="S26" s="81">
        <f t="shared" si="4"/>
        <v>9.9476999999999993</v>
      </c>
      <c r="T26" s="24">
        <v>0</v>
      </c>
      <c r="U26" s="81">
        <v>0</v>
      </c>
      <c r="V26" s="82">
        <v>0</v>
      </c>
      <c r="W26" s="178">
        <f t="shared" si="9"/>
        <v>803.72</v>
      </c>
      <c r="X26" s="162">
        <f t="shared" si="10"/>
        <v>979.46770000000004</v>
      </c>
      <c r="Y26" s="279">
        <v>0</v>
      </c>
      <c r="Z26" s="163">
        <v>0</v>
      </c>
      <c r="AA26" s="83">
        <f>+W26*$W$62</f>
        <v>80.372000000000014</v>
      </c>
      <c r="AB26" s="80">
        <f>+W26*$Y$62</f>
        <v>10.930591999999999</v>
      </c>
      <c r="AC26" s="82">
        <f>+W26*$X$62</f>
        <v>8.5998040000000007</v>
      </c>
      <c r="AD26" s="167">
        <f t="shared" si="5"/>
        <v>99.902396000000024</v>
      </c>
      <c r="AE26" s="171">
        <v>0</v>
      </c>
      <c r="AF26" s="176">
        <v>0</v>
      </c>
      <c r="AG26" s="183">
        <f t="shared" si="6"/>
        <v>0</v>
      </c>
      <c r="AH26" s="162">
        <f t="shared" si="11"/>
        <v>99.902396000000024</v>
      </c>
      <c r="AI26" s="179">
        <f t="shared" si="12"/>
        <v>879.56530399999997</v>
      </c>
      <c r="AJ26" s="180">
        <f t="shared" si="7"/>
        <v>72.334800000000001</v>
      </c>
      <c r="AK26" s="181">
        <v>0</v>
      </c>
      <c r="AL26" s="193">
        <f t="shared" si="8"/>
        <v>72.334800000000001</v>
      </c>
    </row>
    <row r="27" spans="2:38" ht="21" customHeight="1" x14ac:dyDescent="0.3">
      <c r="B27" s="156">
        <f t="shared" si="13"/>
        <v>23</v>
      </c>
      <c r="C27" s="76" t="s">
        <v>103</v>
      </c>
      <c r="D27" s="85">
        <v>30828392</v>
      </c>
      <c r="E27" s="148">
        <v>41269</v>
      </c>
      <c r="F27" s="128">
        <v>23130</v>
      </c>
      <c r="G27" s="86" t="s">
        <v>104</v>
      </c>
      <c r="H27" s="73" t="s">
        <v>32</v>
      </c>
      <c r="I27" s="130" t="s">
        <v>31</v>
      </c>
      <c r="J27" s="141"/>
      <c r="K27" s="142">
        <v>0</v>
      </c>
      <c r="L27" s="299">
        <v>0</v>
      </c>
      <c r="M27" s="298">
        <v>727.01</v>
      </c>
      <c r="N27" s="277">
        <f t="shared" si="0"/>
        <v>727.01</v>
      </c>
      <c r="O27" s="79">
        <f t="shared" si="1"/>
        <v>60.56</v>
      </c>
      <c r="P27" s="79">
        <v>0</v>
      </c>
      <c r="Q27" s="79">
        <f t="shared" si="2"/>
        <v>60.56</v>
      </c>
      <c r="R27" s="80">
        <f t="shared" si="3"/>
        <v>121.12</v>
      </c>
      <c r="S27" s="81">
        <f t="shared" si="4"/>
        <v>10.9008</v>
      </c>
      <c r="T27" s="24">
        <v>0</v>
      </c>
      <c r="U27" s="81">
        <v>0</v>
      </c>
      <c r="V27" s="82">
        <v>0</v>
      </c>
      <c r="W27" s="178">
        <f t="shared" si="9"/>
        <v>787.56999999999994</v>
      </c>
      <c r="X27" s="162">
        <f t="shared" si="10"/>
        <v>980.15079999999989</v>
      </c>
      <c r="Y27" s="279">
        <v>0</v>
      </c>
      <c r="Z27" s="163">
        <v>0</v>
      </c>
      <c r="AA27" s="83">
        <f>+W27*$W$62</f>
        <v>78.757000000000005</v>
      </c>
      <c r="AB27" s="80">
        <f>+W27*$Y$62</f>
        <v>10.710951999999999</v>
      </c>
      <c r="AC27" s="82">
        <f>+W27*$X$62</f>
        <v>8.4269989999999986</v>
      </c>
      <c r="AD27" s="167">
        <f t="shared" si="5"/>
        <v>97.894950999999992</v>
      </c>
      <c r="AE27" s="171">
        <v>0</v>
      </c>
      <c r="AF27" s="176">
        <v>0</v>
      </c>
      <c r="AG27" s="183">
        <f t="shared" si="6"/>
        <v>0</v>
      </c>
      <c r="AH27" s="162">
        <f t="shared" si="11"/>
        <v>97.894950999999992</v>
      </c>
      <c r="AI27" s="179">
        <f t="shared" si="12"/>
        <v>882.2558489999999</v>
      </c>
      <c r="AJ27" s="180">
        <f t="shared" si="7"/>
        <v>70.881299999999996</v>
      </c>
      <c r="AK27" s="181">
        <v>0</v>
      </c>
      <c r="AL27" s="193">
        <f t="shared" si="8"/>
        <v>70.881299999999996</v>
      </c>
    </row>
    <row r="28" spans="2:38" ht="21" customHeight="1" x14ac:dyDescent="0.3">
      <c r="B28" s="156">
        <f t="shared" si="13"/>
        <v>24</v>
      </c>
      <c r="C28" s="145" t="s">
        <v>105</v>
      </c>
      <c r="D28" s="146" t="s">
        <v>106</v>
      </c>
      <c r="E28" s="148">
        <v>41767</v>
      </c>
      <c r="F28" s="128">
        <v>32836</v>
      </c>
      <c r="G28" s="86" t="s">
        <v>107</v>
      </c>
      <c r="H28" s="129" t="s">
        <v>32</v>
      </c>
      <c r="I28" s="147" t="s">
        <v>28</v>
      </c>
      <c r="J28" s="141"/>
      <c r="K28" s="142">
        <v>0</v>
      </c>
      <c r="L28" s="299">
        <v>0</v>
      </c>
      <c r="M28" s="298">
        <v>819.32</v>
      </c>
      <c r="N28" s="277">
        <f t="shared" si="0"/>
        <v>819.32</v>
      </c>
      <c r="O28" s="79">
        <f t="shared" si="1"/>
        <v>68.25</v>
      </c>
      <c r="P28" s="79">
        <v>0</v>
      </c>
      <c r="Q28" s="79">
        <f t="shared" si="2"/>
        <v>68.25</v>
      </c>
      <c r="R28" s="80">
        <f t="shared" si="3"/>
        <v>136.5</v>
      </c>
      <c r="S28" s="81">
        <f t="shared" si="4"/>
        <v>12.285</v>
      </c>
      <c r="T28" s="24">
        <v>0</v>
      </c>
      <c r="U28" s="81">
        <v>0</v>
      </c>
      <c r="V28" s="82">
        <v>0</v>
      </c>
      <c r="W28" s="178">
        <f t="shared" si="9"/>
        <v>887.57</v>
      </c>
      <c r="X28" s="162">
        <f t="shared" si="10"/>
        <v>1104.6050000000002</v>
      </c>
      <c r="Y28" s="279">
        <v>0</v>
      </c>
      <c r="Z28" s="163">
        <v>0</v>
      </c>
      <c r="AA28" s="28">
        <f>+W28*$W$54</f>
        <v>88.757000000000005</v>
      </c>
      <c r="AB28" s="26">
        <f>+W28*$Y$54</f>
        <v>12.070952</v>
      </c>
      <c r="AC28" s="27">
        <f>+W28*$X$54</f>
        <v>14.999932999999999</v>
      </c>
      <c r="AD28" s="167">
        <f t="shared" si="5"/>
        <v>115.82788500000001</v>
      </c>
      <c r="AE28" s="171">
        <v>0</v>
      </c>
      <c r="AF28" s="176">
        <v>0</v>
      </c>
      <c r="AG28" s="183">
        <f t="shared" si="6"/>
        <v>0</v>
      </c>
      <c r="AH28" s="162">
        <f t="shared" si="11"/>
        <v>115.82788500000001</v>
      </c>
      <c r="AI28" s="179">
        <f t="shared" si="12"/>
        <v>988.77711500000021</v>
      </c>
      <c r="AJ28" s="180">
        <f t="shared" si="7"/>
        <v>79.881299999999996</v>
      </c>
      <c r="AK28" s="181">
        <v>0</v>
      </c>
      <c r="AL28" s="193">
        <f t="shared" si="8"/>
        <v>79.881299999999996</v>
      </c>
    </row>
    <row r="29" spans="2:38" ht="19.5" customHeight="1" x14ac:dyDescent="0.3">
      <c r="B29" s="156">
        <f t="shared" si="13"/>
        <v>25</v>
      </c>
      <c r="C29" s="145" t="s">
        <v>108</v>
      </c>
      <c r="D29" s="146" t="s">
        <v>109</v>
      </c>
      <c r="E29" s="148">
        <v>42339</v>
      </c>
      <c r="F29" s="149">
        <v>32212</v>
      </c>
      <c r="G29" s="150"/>
      <c r="H29" s="73" t="s">
        <v>29</v>
      </c>
      <c r="I29" s="135" t="s">
        <v>30</v>
      </c>
      <c r="J29" s="141"/>
      <c r="K29" s="142">
        <v>0</v>
      </c>
      <c r="L29" s="299">
        <v>0</v>
      </c>
      <c r="M29" s="298">
        <v>372.5</v>
      </c>
      <c r="N29" s="277">
        <f t="shared" si="0"/>
        <v>372.5</v>
      </c>
      <c r="O29" s="79">
        <f t="shared" si="1"/>
        <v>31.03</v>
      </c>
      <c r="P29" s="79">
        <v>0</v>
      </c>
      <c r="Q29" s="79">
        <f t="shared" si="2"/>
        <v>31.03</v>
      </c>
      <c r="R29" s="80">
        <f t="shared" si="3"/>
        <v>62.06</v>
      </c>
      <c r="S29" s="81">
        <f t="shared" si="4"/>
        <v>5.5853999999999999</v>
      </c>
      <c r="T29" s="24">
        <v>0</v>
      </c>
      <c r="U29" s="81">
        <v>0</v>
      </c>
      <c r="V29" s="82">
        <v>0</v>
      </c>
      <c r="W29" s="178">
        <f t="shared" si="9"/>
        <v>403.53</v>
      </c>
      <c r="X29" s="162">
        <f t="shared" si="10"/>
        <v>502.20539999999994</v>
      </c>
      <c r="Y29" s="279">
        <v>0</v>
      </c>
      <c r="Z29" s="163">
        <f t="shared" ref="Z29:Z30" si="18">+W29*0.13</f>
        <v>52.4589</v>
      </c>
      <c r="AA29" s="83">
        <v>0</v>
      </c>
      <c r="AB29" s="80">
        <v>0</v>
      </c>
      <c r="AC29" s="82">
        <v>0</v>
      </c>
      <c r="AD29" s="167">
        <f t="shared" si="5"/>
        <v>0</v>
      </c>
      <c r="AE29" s="171">
        <v>0</v>
      </c>
      <c r="AF29" s="176">
        <v>0</v>
      </c>
      <c r="AG29" s="183">
        <f t="shared" si="6"/>
        <v>0</v>
      </c>
      <c r="AH29" s="162">
        <f t="shared" si="11"/>
        <v>52.4589</v>
      </c>
      <c r="AI29" s="179">
        <f t="shared" si="12"/>
        <v>449.74649999999997</v>
      </c>
      <c r="AJ29" s="180">
        <f t="shared" si="7"/>
        <v>36.317699999999995</v>
      </c>
      <c r="AK29" s="181">
        <v>0</v>
      </c>
      <c r="AL29" s="193">
        <f t="shared" si="8"/>
        <v>36.317699999999995</v>
      </c>
    </row>
    <row r="30" spans="2:38" ht="21" customHeight="1" x14ac:dyDescent="0.3">
      <c r="B30" s="156">
        <f t="shared" si="13"/>
        <v>26</v>
      </c>
      <c r="C30" s="145" t="s">
        <v>110</v>
      </c>
      <c r="D30" s="146" t="s">
        <v>111</v>
      </c>
      <c r="E30" s="151">
        <v>42064</v>
      </c>
      <c r="F30" s="149">
        <v>34067</v>
      </c>
      <c r="G30" s="150"/>
      <c r="H30" s="73" t="s">
        <v>29</v>
      </c>
      <c r="I30" s="135" t="s">
        <v>30</v>
      </c>
      <c r="J30" s="141"/>
      <c r="K30" s="142">
        <v>0</v>
      </c>
      <c r="L30" s="299">
        <v>0</v>
      </c>
      <c r="M30" s="298">
        <v>638.34</v>
      </c>
      <c r="N30" s="277">
        <f t="shared" si="0"/>
        <v>638.34</v>
      </c>
      <c r="O30" s="79">
        <f t="shared" si="1"/>
        <v>53.17</v>
      </c>
      <c r="P30" s="280">
        <v>85</v>
      </c>
      <c r="Q30" s="79">
        <f t="shared" si="2"/>
        <v>53.17</v>
      </c>
      <c r="R30" s="80">
        <f t="shared" si="3"/>
        <v>106.35</v>
      </c>
      <c r="S30" s="81">
        <f t="shared" si="4"/>
        <v>9.5714999999999986</v>
      </c>
      <c r="T30" s="24">
        <v>0</v>
      </c>
      <c r="U30" s="81">
        <v>0</v>
      </c>
      <c r="V30" s="82">
        <v>0</v>
      </c>
      <c r="W30" s="178">
        <f t="shared" si="9"/>
        <v>776.51</v>
      </c>
      <c r="X30" s="162">
        <f t="shared" si="10"/>
        <v>945.60149999999999</v>
      </c>
      <c r="Y30" s="279">
        <v>0</v>
      </c>
      <c r="Z30" s="163">
        <f t="shared" si="18"/>
        <v>100.94630000000001</v>
      </c>
      <c r="AA30" s="83">
        <v>0</v>
      </c>
      <c r="AB30" s="80">
        <v>0</v>
      </c>
      <c r="AC30" s="82">
        <v>0</v>
      </c>
      <c r="AD30" s="167">
        <f t="shared" si="5"/>
        <v>0</v>
      </c>
      <c r="AE30" s="171">
        <v>0</v>
      </c>
      <c r="AF30" s="176">
        <v>0</v>
      </c>
      <c r="AG30" s="183">
        <f t="shared" si="6"/>
        <v>0</v>
      </c>
      <c r="AH30" s="162">
        <f t="shared" si="11"/>
        <v>100.94630000000001</v>
      </c>
      <c r="AI30" s="179">
        <f t="shared" si="12"/>
        <v>844.65519999999992</v>
      </c>
      <c r="AJ30" s="180">
        <f t="shared" si="7"/>
        <v>69.885899999999992</v>
      </c>
      <c r="AK30" s="181">
        <v>0</v>
      </c>
      <c r="AL30" s="193">
        <f t="shared" si="8"/>
        <v>69.885899999999992</v>
      </c>
    </row>
    <row r="31" spans="2:38" ht="20.25" customHeight="1" x14ac:dyDescent="0.3">
      <c r="B31" s="156">
        <f t="shared" si="13"/>
        <v>27</v>
      </c>
      <c r="C31" s="145" t="s">
        <v>112</v>
      </c>
      <c r="D31" s="146" t="s">
        <v>113</v>
      </c>
      <c r="E31" s="148">
        <v>42339</v>
      </c>
      <c r="F31" s="149">
        <v>30417</v>
      </c>
      <c r="G31" s="86" t="s">
        <v>114</v>
      </c>
      <c r="H31" s="73" t="s">
        <v>33</v>
      </c>
      <c r="I31" s="134" t="s">
        <v>31</v>
      </c>
      <c r="J31" s="141"/>
      <c r="K31" s="142">
        <v>0</v>
      </c>
      <c r="L31" s="299">
        <v>0</v>
      </c>
      <c r="M31" s="298">
        <v>750.78</v>
      </c>
      <c r="N31" s="277">
        <f t="shared" si="0"/>
        <v>750.78</v>
      </c>
      <c r="O31" s="79">
        <f t="shared" si="1"/>
        <v>62.54</v>
      </c>
      <c r="P31" s="280">
        <v>85</v>
      </c>
      <c r="Q31" s="79">
        <f t="shared" si="2"/>
        <v>62.54</v>
      </c>
      <c r="R31" s="80">
        <f t="shared" si="3"/>
        <v>125.08</v>
      </c>
      <c r="S31" s="81">
        <f t="shared" si="4"/>
        <v>11.257199999999999</v>
      </c>
      <c r="T31" s="24">
        <v>0</v>
      </c>
      <c r="U31" s="81">
        <v>0</v>
      </c>
      <c r="V31" s="82">
        <v>0</v>
      </c>
      <c r="W31" s="178">
        <f t="shared" si="9"/>
        <v>898.31999999999994</v>
      </c>
      <c r="X31" s="162">
        <f t="shared" si="10"/>
        <v>1097.1971999999998</v>
      </c>
      <c r="Y31" s="279">
        <v>0</v>
      </c>
      <c r="Z31" s="163">
        <v>0</v>
      </c>
      <c r="AA31" s="83">
        <f>+W31*$W$64</f>
        <v>89.831999999999994</v>
      </c>
      <c r="AB31" s="80">
        <f>+W31*$Y$64</f>
        <v>12.217151999999999</v>
      </c>
      <c r="AC31" s="82">
        <f>+W31*$X$64</f>
        <v>3.4136159999999998</v>
      </c>
      <c r="AD31" s="167">
        <f t="shared" si="5"/>
        <v>105.462768</v>
      </c>
      <c r="AE31" s="171">
        <v>0</v>
      </c>
      <c r="AF31" s="176">
        <v>0</v>
      </c>
      <c r="AG31" s="183">
        <f t="shared" si="6"/>
        <v>0</v>
      </c>
      <c r="AH31" s="162">
        <f t="shared" si="11"/>
        <v>105.462768</v>
      </c>
      <c r="AI31" s="179">
        <f t="shared" si="12"/>
        <v>991.73443199999986</v>
      </c>
      <c r="AJ31" s="180">
        <f t="shared" si="7"/>
        <v>80.848799999999997</v>
      </c>
      <c r="AK31" s="181">
        <v>0</v>
      </c>
      <c r="AL31" s="193">
        <f t="shared" si="8"/>
        <v>80.848799999999997</v>
      </c>
    </row>
    <row r="32" spans="2:38" x14ac:dyDescent="0.3">
      <c r="B32" s="156">
        <f t="shared" si="13"/>
        <v>28</v>
      </c>
      <c r="C32" s="145" t="s">
        <v>116</v>
      </c>
      <c r="D32" s="146" t="s">
        <v>117</v>
      </c>
      <c r="E32" s="154">
        <v>42711</v>
      </c>
      <c r="F32" s="128">
        <v>34376</v>
      </c>
      <c r="G32" s="150"/>
      <c r="H32" s="73" t="s">
        <v>29</v>
      </c>
      <c r="I32" s="135" t="s">
        <v>30</v>
      </c>
      <c r="J32" s="141"/>
      <c r="K32" s="142">
        <v>0</v>
      </c>
      <c r="L32" s="299">
        <v>0</v>
      </c>
      <c r="M32" s="298">
        <v>880.18</v>
      </c>
      <c r="N32" s="277">
        <f t="shared" si="0"/>
        <v>880.18</v>
      </c>
      <c r="O32" s="79">
        <f t="shared" si="1"/>
        <v>73.319999999999993</v>
      </c>
      <c r="P32" s="280">
        <v>85</v>
      </c>
      <c r="Q32" s="79">
        <f t="shared" si="2"/>
        <v>73.319999999999993</v>
      </c>
      <c r="R32" s="80">
        <f t="shared" si="3"/>
        <v>146.63999999999999</v>
      </c>
      <c r="S32" s="81">
        <f t="shared" si="4"/>
        <v>13.197599999999998</v>
      </c>
      <c r="T32" s="24">
        <v>0</v>
      </c>
      <c r="U32" s="81">
        <v>0</v>
      </c>
      <c r="V32" s="82">
        <v>0</v>
      </c>
      <c r="W32" s="178">
        <f t="shared" si="9"/>
        <v>1038.5</v>
      </c>
      <c r="X32" s="162">
        <f t="shared" si="10"/>
        <v>1271.6576</v>
      </c>
      <c r="Y32" s="279">
        <v>0</v>
      </c>
      <c r="Z32" s="163">
        <f t="shared" ref="Z32:Z35" si="19">+W32*0.13</f>
        <v>135.005</v>
      </c>
      <c r="AA32" s="83">
        <v>0</v>
      </c>
      <c r="AB32" s="80">
        <v>0</v>
      </c>
      <c r="AC32" s="82">
        <v>0</v>
      </c>
      <c r="AD32" s="167">
        <f t="shared" si="5"/>
        <v>0</v>
      </c>
      <c r="AE32" s="171">
        <v>0</v>
      </c>
      <c r="AF32" s="176">
        <v>0</v>
      </c>
      <c r="AG32" s="183">
        <f t="shared" si="6"/>
        <v>0</v>
      </c>
      <c r="AH32" s="162">
        <f t="shared" si="11"/>
        <v>135.005</v>
      </c>
      <c r="AI32" s="179">
        <f t="shared" si="12"/>
        <v>1136.6525999999999</v>
      </c>
      <c r="AJ32" s="180">
        <f t="shared" si="7"/>
        <v>93.465000000000003</v>
      </c>
      <c r="AK32" s="181">
        <v>0</v>
      </c>
      <c r="AL32" s="193">
        <f t="shared" si="8"/>
        <v>93.465000000000003</v>
      </c>
    </row>
    <row r="33" spans="2:38" x14ac:dyDescent="0.3">
      <c r="B33" s="156">
        <f t="shared" si="13"/>
        <v>29</v>
      </c>
      <c r="C33" s="145" t="s">
        <v>118</v>
      </c>
      <c r="D33" s="146" t="s">
        <v>119</v>
      </c>
      <c r="E33" s="154">
        <v>42711</v>
      </c>
      <c r="F33" s="128">
        <v>33850</v>
      </c>
      <c r="G33" s="150"/>
      <c r="H33" s="73" t="s">
        <v>29</v>
      </c>
      <c r="I33" s="135" t="s">
        <v>30</v>
      </c>
      <c r="J33" s="141"/>
      <c r="K33" s="142">
        <v>0</v>
      </c>
      <c r="L33" s="299">
        <v>0</v>
      </c>
      <c r="M33" s="298">
        <v>406.5</v>
      </c>
      <c r="N33" s="277">
        <f t="shared" si="0"/>
        <v>406.5</v>
      </c>
      <c r="O33" s="79">
        <f t="shared" si="1"/>
        <v>33.86</v>
      </c>
      <c r="P33" s="79">
        <v>0</v>
      </c>
      <c r="Q33" s="79">
        <f t="shared" si="2"/>
        <v>33.86</v>
      </c>
      <c r="R33" s="80">
        <f t="shared" si="3"/>
        <v>67.72</v>
      </c>
      <c r="S33" s="81">
        <f t="shared" si="4"/>
        <v>6.0947999999999993</v>
      </c>
      <c r="T33" s="24">
        <v>0</v>
      </c>
      <c r="U33" s="81">
        <v>0</v>
      </c>
      <c r="V33" s="82">
        <v>0</v>
      </c>
      <c r="W33" s="178">
        <f t="shared" si="9"/>
        <v>440.36</v>
      </c>
      <c r="X33" s="162">
        <f t="shared" si="10"/>
        <v>548.03480000000002</v>
      </c>
      <c r="Y33" s="279">
        <v>0</v>
      </c>
      <c r="Z33" s="163">
        <f t="shared" si="19"/>
        <v>57.2468</v>
      </c>
      <c r="AA33" s="83">
        <v>0</v>
      </c>
      <c r="AB33" s="80">
        <v>0</v>
      </c>
      <c r="AC33" s="82">
        <v>0</v>
      </c>
      <c r="AD33" s="167">
        <f t="shared" si="5"/>
        <v>0</v>
      </c>
      <c r="AE33" s="171">
        <v>0</v>
      </c>
      <c r="AF33" s="176">
        <v>0</v>
      </c>
      <c r="AG33" s="183">
        <f t="shared" si="6"/>
        <v>0</v>
      </c>
      <c r="AH33" s="162">
        <f t="shared" si="11"/>
        <v>57.2468</v>
      </c>
      <c r="AI33" s="179">
        <f t="shared" si="12"/>
        <v>490.78800000000001</v>
      </c>
      <c r="AJ33" s="180">
        <f t="shared" si="7"/>
        <v>39.632399999999997</v>
      </c>
      <c r="AK33" s="181">
        <v>0</v>
      </c>
      <c r="AL33" s="193">
        <f t="shared" si="8"/>
        <v>39.632399999999997</v>
      </c>
    </row>
    <row r="34" spans="2:38" x14ac:dyDescent="0.3">
      <c r="B34" s="156">
        <f t="shared" si="13"/>
        <v>30</v>
      </c>
      <c r="C34" s="145" t="s">
        <v>120</v>
      </c>
      <c r="D34" s="146" t="s">
        <v>121</v>
      </c>
      <c r="E34" s="154">
        <v>42711</v>
      </c>
      <c r="F34" s="128">
        <v>33269</v>
      </c>
      <c r="G34" s="150"/>
      <c r="H34" s="73" t="s">
        <v>29</v>
      </c>
      <c r="I34" s="135" t="s">
        <v>30</v>
      </c>
      <c r="J34" s="141"/>
      <c r="K34" s="142">
        <v>0</v>
      </c>
      <c r="L34" s="299">
        <v>0</v>
      </c>
      <c r="M34" s="298">
        <v>333</v>
      </c>
      <c r="N34" s="277">
        <f t="shared" si="0"/>
        <v>333</v>
      </c>
      <c r="O34" s="79">
        <f t="shared" si="1"/>
        <v>27.74</v>
      </c>
      <c r="P34" s="79">
        <v>0</v>
      </c>
      <c r="Q34" s="79">
        <f t="shared" si="2"/>
        <v>27.74</v>
      </c>
      <c r="R34" s="80">
        <f t="shared" si="3"/>
        <v>55.48</v>
      </c>
      <c r="S34" s="81">
        <f t="shared" si="4"/>
        <v>4.9931999999999999</v>
      </c>
      <c r="T34" s="24">
        <v>0</v>
      </c>
      <c r="U34" s="81">
        <v>0</v>
      </c>
      <c r="V34" s="82">
        <v>0</v>
      </c>
      <c r="W34" s="178">
        <f t="shared" si="9"/>
        <v>360.74</v>
      </c>
      <c r="X34" s="162">
        <f t="shared" si="10"/>
        <v>448.95320000000004</v>
      </c>
      <c r="Y34" s="279">
        <v>0</v>
      </c>
      <c r="Z34" s="163">
        <f t="shared" si="19"/>
        <v>46.8962</v>
      </c>
      <c r="AA34" s="83">
        <v>0</v>
      </c>
      <c r="AB34" s="80">
        <v>0</v>
      </c>
      <c r="AC34" s="82">
        <v>0</v>
      </c>
      <c r="AD34" s="167">
        <f t="shared" si="5"/>
        <v>0</v>
      </c>
      <c r="AE34" s="171">
        <v>0</v>
      </c>
      <c r="AF34" s="176">
        <v>0</v>
      </c>
      <c r="AG34" s="183">
        <f t="shared" si="6"/>
        <v>0</v>
      </c>
      <c r="AH34" s="162">
        <f t="shared" si="11"/>
        <v>46.8962</v>
      </c>
      <c r="AI34" s="179">
        <f t="shared" si="12"/>
        <v>402.05700000000002</v>
      </c>
      <c r="AJ34" s="180">
        <f t="shared" si="7"/>
        <v>32.4666</v>
      </c>
      <c r="AK34" s="181">
        <v>0</v>
      </c>
      <c r="AL34" s="193">
        <f t="shared" si="8"/>
        <v>32.4666</v>
      </c>
    </row>
    <row r="35" spans="2:38" x14ac:dyDescent="0.3">
      <c r="B35" s="156">
        <f t="shared" si="13"/>
        <v>31</v>
      </c>
      <c r="C35" s="145" t="s">
        <v>122</v>
      </c>
      <c r="D35" s="146" t="s">
        <v>123</v>
      </c>
      <c r="E35" s="154">
        <v>42711</v>
      </c>
      <c r="F35" s="128">
        <v>31269</v>
      </c>
      <c r="G35" s="150"/>
      <c r="H35" s="73" t="s">
        <v>29</v>
      </c>
      <c r="I35" s="135" t="s">
        <v>30</v>
      </c>
      <c r="J35" s="141"/>
      <c r="K35" s="142">
        <v>0</v>
      </c>
      <c r="L35" s="299">
        <v>0</v>
      </c>
      <c r="M35" s="298">
        <v>406.2</v>
      </c>
      <c r="N35" s="277">
        <f t="shared" si="0"/>
        <v>406.2</v>
      </c>
      <c r="O35" s="79">
        <f t="shared" si="1"/>
        <v>33.840000000000003</v>
      </c>
      <c r="P35" s="79">
        <v>0</v>
      </c>
      <c r="Q35" s="79">
        <f t="shared" si="2"/>
        <v>33.840000000000003</v>
      </c>
      <c r="R35" s="80">
        <f t="shared" si="3"/>
        <v>67.67</v>
      </c>
      <c r="S35" s="81">
        <f t="shared" si="4"/>
        <v>6.0903</v>
      </c>
      <c r="T35" s="24">
        <v>0</v>
      </c>
      <c r="U35" s="81">
        <v>0</v>
      </c>
      <c r="V35" s="82">
        <v>0</v>
      </c>
      <c r="W35" s="178">
        <f t="shared" si="9"/>
        <v>440.03999999999996</v>
      </c>
      <c r="X35" s="162">
        <f t="shared" si="10"/>
        <v>547.64029999999991</v>
      </c>
      <c r="Y35" s="279">
        <v>0</v>
      </c>
      <c r="Z35" s="163">
        <f t="shared" si="19"/>
        <v>57.205199999999998</v>
      </c>
      <c r="AA35" s="83">
        <v>0</v>
      </c>
      <c r="AB35" s="80">
        <v>0</v>
      </c>
      <c r="AC35" s="82">
        <v>0</v>
      </c>
      <c r="AD35" s="167">
        <f t="shared" si="5"/>
        <v>0</v>
      </c>
      <c r="AE35" s="171">
        <v>0</v>
      </c>
      <c r="AF35" s="176">
        <v>0</v>
      </c>
      <c r="AG35" s="183">
        <f t="shared" si="6"/>
        <v>0</v>
      </c>
      <c r="AH35" s="162">
        <f t="shared" si="11"/>
        <v>57.205199999999998</v>
      </c>
      <c r="AI35" s="179">
        <f t="shared" si="12"/>
        <v>490.43509999999992</v>
      </c>
      <c r="AJ35" s="180">
        <f t="shared" si="7"/>
        <v>39.603599999999993</v>
      </c>
      <c r="AK35" s="181">
        <v>0</v>
      </c>
      <c r="AL35" s="193">
        <f t="shared" si="8"/>
        <v>39.603599999999993</v>
      </c>
    </row>
    <row r="36" spans="2:38" x14ac:dyDescent="0.3">
      <c r="B36" s="156">
        <f t="shared" si="13"/>
        <v>32</v>
      </c>
      <c r="C36" s="145" t="s">
        <v>127</v>
      </c>
      <c r="D36" s="146" t="s">
        <v>128</v>
      </c>
      <c r="E36" s="154">
        <v>42826</v>
      </c>
      <c r="F36" s="128">
        <v>33628</v>
      </c>
      <c r="G36" s="150" t="s">
        <v>129</v>
      </c>
      <c r="H36" s="73" t="s">
        <v>32</v>
      </c>
      <c r="I36" s="130" t="s">
        <v>31</v>
      </c>
      <c r="J36" s="141"/>
      <c r="K36" s="142">
        <v>0</v>
      </c>
      <c r="L36" s="299">
        <v>0</v>
      </c>
      <c r="M36" s="298">
        <v>283.5</v>
      </c>
      <c r="N36" s="277">
        <f t="shared" si="0"/>
        <v>283.5</v>
      </c>
      <c r="O36" s="79">
        <f t="shared" si="1"/>
        <v>23.62</v>
      </c>
      <c r="P36" s="79">
        <v>0</v>
      </c>
      <c r="Q36" s="79">
        <f t="shared" si="2"/>
        <v>23.62</v>
      </c>
      <c r="R36" s="80">
        <f t="shared" si="3"/>
        <v>47.23</v>
      </c>
      <c r="S36" s="81">
        <f t="shared" si="4"/>
        <v>4.2506999999999993</v>
      </c>
      <c r="T36" s="81">
        <v>0</v>
      </c>
      <c r="U36" s="81">
        <v>0</v>
      </c>
      <c r="V36" s="82">
        <v>0</v>
      </c>
      <c r="W36" s="178">
        <f t="shared" si="9"/>
        <v>307.12</v>
      </c>
      <c r="X36" s="162">
        <f t="shared" si="10"/>
        <v>382.22070000000002</v>
      </c>
      <c r="Y36" s="279">
        <v>0</v>
      </c>
      <c r="Z36" s="163">
        <v>0</v>
      </c>
      <c r="AA36" s="83">
        <f>+W36*$W$62</f>
        <v>30.712000000000003</v>
      </c>
      <c r="AB36" s="80">
        <f>+W36*$Y$62</f>
        <v>4.1768320000000001</v>
      </c>
      <c r="AC36" s="82">
        <f>+W36*$X$62</f>
        <v>3.286184</v>
      </c>
      <c r="AD36" s="167">
        <f t="shared" si="5"/>
        <v>38.175015999999999</v>
      </c>
      <c r="AE36" s="171">
        <v>0</v>
      </c>
      <c r="AF36" s="188">
        <v>0</v>
      </c>
      <c r="AG36" s="189">
        <f t="shared" si="6"/>
        <v>0</v>
      </c>
      <c r="AH36" s="162">
        <f t="shared" si="11"/>
        <v>38.175015999999999</v>
      </c>
      <c r="AI36" s="179">
        <f t="shared" si="12"/>
        <v>344.04568400000005</v>
      </c>
      <c r="AJ36" s="180">
        <f t="shared" si="7"/>
        <v>27.640799999999999</v>
      </c>
      <c r="AK36" s="191">
        <v>0</v>
      </c>
      <c r="AL36" s="193">
        <f t="shared" si="8"/>
        <v>27.640799999999999</v>
      </c>
    </row>
    <row r="37" spans="2:38" x14ac:dyDescent="0.3">
      <c r="B37" s="156">
        <f t="shared" si="13"/>
        <v>33</v>
      </c>
      <c r="C37" s="145" t="s">
        <v>130</v>
      </c>
      <c r="D37" s="146" t="s">
        <v>131</v>
      </c>
      <c r="E37" s="154">
        <v>42826</v>
      </c>
      <c r="F37" s="128">
        <v>29940</v>
      </c>
      <c r="G37" s="150" t="s">
        <v>132</v>
      </c>
      <c r="H37" s="73" t="s">
        <v>32</v>
      </c>
      <c r="I37" s="130" t="s">
        <v>31</v>
      </c>
      <c r="J37" s="141"/>
      <c r="K37" s="142">
        <v>0</v>
      </c>
      <c r="L37" s="299">
        <v>0</v>
      </c>
      <c r="M37" s="298">
        <v>407.09</v>
      </c>
      <c r="N37" s="277">
        <f t="shared" si="0"/>
        <v>407.09</v>
      </c>
      <c r="O37" s="79">
        <f t="shared" si="1"/>
        <v>33.909999999999997</v>
      </c>
      <c r="P37" s="280">
        <v>85</v>
      </c>
      <c r="Q37" s="79">
        <f t="shared" si="2"/>
        <v>33.909999999999997</v>
      </c>
      <c r="R37" s="80">
        <f t="shared" si="3"/>
        <v>67.819999999999993</v>
      </c>
      <c r="S37" s="81">
        <f t="shared" si="4"/>
        <v>6.1037999999999988</v>
      </c>
      <c r="T37" s="81">
        <v>0</v>
      </c>
      <c r="U37" s="81">
        <v>0</v>
      </c>
      <c r="V37" s="82">
        <v>0</v>
      </c>
      <c r="W37" s="178">
        <f t="shared" si="9"/>
        <v>526</v>
      </c>
      <c r="X37" s="162">
        <f t="shared" si="10"/>
        <v>633.8338</v>
      </c>
      <c r="Y37" s="279">
        <v>0</v>
      </c>
      <c r="Z37" s="163">
        <v>0</v>
      </c>
      <c r="AA37" s="83">
        <f>+W37*$W$62</f>
        <v>52.6</v>
      </c>
      <c r="AB37" s="80">
        <f>+W37*$Y$62</f>
        <v>7.1536</v>
      </c>
      <c r="AC37" s="82">
        <f>+W37*$X$62</f>
        <v>5.6281999999999996</v>
      </c>
      <c r="AD37" s="167">
        <f t="shared" si="5"/>
        <v>65.381799999999998</v>
      </c>
      <c r="AE37" s="171">
        <v>0</v>
      </c>
      <c r="AF37" s="188">
        <v>0</v>
      </c>
      <c r="AG37" s="189">
        <f t="shared" si="6"/>
        <v>0</v>
      </c>
      <c r="AH37" s="163">
        <f t="shared" si="11"/>
        <v>65.381799999999998</v>
      </c>
      <c r="AI37" s="190">
        <f t="shared" si="12"/>
        <v>568.452</v>
      </c>
      <c r="AJ37" s="180">
        <f t="shared" si="7"/>
        <v>47.339999999999996</v>
      </c>
      <c r="AK37" s="191">
        <v>0</v>
      </c>
      <c r="AL37" s="193">
        <f t="shared" si="8"/>
        <v>47.339999999999996</v>
      </c>
    </row>
    <row r="38" spans="2:38" x14ac:dyDescent="0.3">
      <c r="B38" s="156">
        <f t="shared" si="13"/>
        <v>34</v>
      </c>
      <c r="C38" s="145" t="s">
        <v>133</v>
      </c>
      <c r="D38" s="146" t="s">
        <v>134</v>
      </c>
      <c r="E38" s="154">
        <v>42856</v>
      </c>
      <c r="F38" s="128">
        <v>34474</v>
      </c>
      <c r="G38" s="150" t="s">
        <v>135</v>
      </c>
      <c r="H38" s="73" t="s">
        <v>33</v>
      </c>
      <c r="I38" s="134" t="s">
        <v>31</v>
      </c>
      <c r="J38" s="141"/>
      <c r="K38" s="142">
        <v>0</v>
      </c>
      <c r="L38" s="299">
        <v>0</v>
      </c>
      <c r="M38" s="298">
        <v>247.25</v>
      </c>
      <c r="N38" s="277">
        <f t="shared" si="0"/>
        <v>247.25</v>
      </c>
      <c r="O38" s="79">
        <f t="shared" si="1"/>
        <v>20.6</v>
      </c>
      <c r="P38" s="281">
        <v>0</v>
      </c>
      <c r="Q38" s="79">
        <f t="shared" si="2"/>
        <v>20.6</v>
      </c>
      <c r="R38" s="80">
        <f t="shared" si="3"/>
        <v>41.19</v>
      </c>
      <c r="S38" s="81">
        <f t="shared" si="4"/>
        <v>3.7070999999999996</v>
      </c>
      <c r="T38" s="81">
        <v>0</v>
      </c>
      <c r="U38" s="81">
        <v>0</v>
      </c>
      <c r="V38" s="82">
        <v>0</v>
      </c>
      <c r="W38" s="178">
        <f t="shared" si="9"/>
        <v>267.85000000000002</v>
      </c>
      <c r="X38" s="162">
        <f t="shared" si="10"/>
        <v>333.34710000000007</v>
      </c>
      <c r="Y38" s="279">
        <v>0</v>
      </c>
      <c r="Z38" s="163">
        <v>0</v>
      </c>
      <c r="AA38" s="83">
        <f>+W38*$W$64</f>
        <v>26.785000000000004</v>
      </c>
      <c r="AB38" s="80">
        <f>+W38*$Y$64</f>
        <v>3.64276</v>
      </c>
      <c r="AC38" s="82">
        <f>+W38*$X$64</f>
        <v>1.01783</v>
      </c>
      <c r="AD38" s="167">
        <f t="shared" si="5"/>
        <v>31.445590000000003</v>
      </c>
      <c r="AE38" s="171">
        <v>0</v>
      </c>
      <c r="AF38" s="188">
        <v>0</v>
      </c>
      <c r="AG38" s="189">
        <f t="shared" si="6"/>
        <v>0</v>
      </c>
      <c r="AH38" s="163">
        <f t="shared" si="11"/>
        <v>31.445590000000003</v>
      </c>
      <c r="AI38" s="190">
        <f t="shared" si="12"/>
        <v>301.90151000000009</v>
      </c>
      <c r="AJ38" s="180">
        <f t="shared" si="7"/>
        <v>24.1065</v>
      </c>
      <c r="AK38" s="191">
        <v>0</v>
      </c>
      <c r="AL38" s="193">
        <f t="shared" si="8"/>
        <v>24.1065</v>
      </c>
    </row>
    <row r="39" spans="2:38" x14ac:dyDescent="0.3">
      <c r="B39" s="156">
        <f t="shared" si="13"/>
        <v>35</v>
      </c>
      <c r="C39" s="145" t="s">
        <v>136</v>
      </c>
      <c r="D39" s="146" t="s">
        <v>137</v>
      </c>
      <c r="E39" s="154">
        <v>42856</v>
      </c>
      <c r="F39" s="128">
        <v>34890</v>
      </c>
      <c r="G39" s="150" t="s">
        <v>138</v>
      </c>
      <c r="H39" s="73" t="s">
        <v>33</v>
      </c>
      <c r="I39" s="134" t="s">
        <v>31</v>
      </c>
      <c r="J39" s="141"/>
      <c r="K39" s="142">
        <v>0</v>
      </c>
      <c r="L39" s="299">
        <v>0</v>
      </c>
      <c r="M39" s="298">
        <v>1116.57</v>
      </c>
      <c r="N39" s="277">
        <f t="shared" si="0"/>
        <v>1116.57</v>
      </c>
      <c r="O39" s="79">
        <f t="shared" si="1"/>
        <v>93.01</v>
      </c>
      <c r="P39" s="280">
        <v>85</v>
      </c>
      <c r="Q39" s="79">
        <f t="shared" si="2"/>
        <v>93.01</v>
      </c>
      <c r="R39" s="80">
        <f t="shared" si="3"/>
        <v>186.02</v>
      </c>
      <c r="S39" s="81">
        <f t="shared" si="4"/>
        <v>16.741800000000001</v>
      </c>
      <c r="T39" s="81">
        <v>0</v>
      </c>
      <c r="U39" s="81">
        <v>0</v>
      </c>
      <c r="V39" s="82">
        <v>0</v>
      </c>
      <c r="W39" s="178">
        <f t="shared" si="9"/>
        <v>1294.58</v>
      </c>
      <c r="X39" s="162">
        <f t="shared" si="10"/>
        <v>1590.3517999999999</v>
      </c>
      <c r="Y39" s="279">
        <v>0</v>
      </c>
      <c r="Z39" s="163">
        <v>0</v>
      </c>
      <c r="AA39" s="83">
        <f>+W39*$W$64</f>
        <v>129.458</v>
      </c>
      <c r="AB39" s="80">
        <f>+W39*$Y$64</f>
        <v>17.606287999999999</v>
      </c>
      <c r="AC39" s="82">
        <f>+W39*$X$64</f>
        <v>4.9194040000000001</v>
      </c>
      <c r="AD39" s="167">
        <f t="shared" si="5"/>
        <v>151.98369200000002</v>
      </c>
      <c r="AE39" s="171">
        <v>0</v>
      </c>
      <c r="AF39" s="188">
        <v>0</v>
      </c>
      <c r="AG39" s="189">
        <f t="shared" si="6"/>
        <v>0</v>
      </c>
      <c r="AH39" s="163">
        <f t="shared" si="11"/>
        <v>151.98369200000002</v>
      </c>
      <c r="AI39" s="190">
        <f t="shared" si="12"/>
        <v>1438.3681079999999</v>
      </c>
      <c r="AJ39" s="180">
        <f t="shared" si="7"/>
        <v>116.51219999999999</v>
      </c>
      <c r="AK39" s="191">
        <v>0</v>
      </c>
      <c r="AL39" s="193">
        <f t="shared" si="8"/>
        <v>116.51219999999999</v>
      </c>
    </row>
    <row r="40" spans="2:38" x14ac:dyDescent="0.3">
      <c r="B40" s="156">
        <f t="shared" si="13"/>
        <v>36</v>
      </c>
      <c r="C40" s="145" t="s">
        <v>139</v>
      </c>
      <c r="D40" s="146" t="s">
        <v>140</v>
      </c>
      <c r="E40" s="154">
        <v>42856</v>
      </c>
      <c r="F40" s="128">
        <v>34913</v>
      </c>
      <c r="G40" s="150" t="s">
        <v>141</v>
      </c>
      <c r="H40" s="73" t="s">
        <v>33</v>
      </c>
      <c r="I40" s="134" t="s">
        <v>31</v>
      </c>
      <c r="J40" s="141"/>
      <c r="K40" s="142">
        <v>0</v>
      </c>
      <c r="L40" s="299">
        <v>0</v>
      </c>
      <c r="M40" s="298">
        <v>305.33</v>
      </c>
      <c r="N40" s="277">
        <f t="shared" si="0"/>
        <v>305.33</v>
      </c>
      <c r="O40" s="79">
        <f t="shared" si="1"/>
        <v>25.43</v>
      </c>
      <c r="P40" s="281">
        <v>0</v>
      </c>
      <c r="Q40" s="79">
        <f t="shared" si="2"/>
        <v>25.43</v>
      </c>
      <c r="R40" s="80">
        <f t="shared" si="3"/>
        <v>50.87</v>
      </c>
      <c r="S40" s="81">
        <f t="shared" si="4"/>
        <v>4.5782999999999996</v>
      </c>
      <c r="T40" s="81">
        <v>0</v>
      </c>
      <c r="U40" s="81">
        <v>0</v>
      </c>
      <c r="V40" s="82">
        <v>0</v>
      </c>
      <c r="W40" s="178">
        <f t="shared" si="9"/>
        <v>330.76</v>
      </c>
      <c r="X40" s="162">
        <f t="shared" si="10"/>
        <v>411.63830000000002</v>
      </c>
      <c r="Y40" s="279">
        <v>0</v>
      </c>
      <c r="Z40" s="163">
        <v>0</v>
      </c>
      <c r="AA40" s="83">
        <f>+W40*$W$64</f>
        <v>33.076000000000001</v>
      </c>
      <c r="AB40" s="80">
        <f>+W40*$Y$64</f>
        <v>4.4983359999999992</v>
      </c>
      <c r="AC40" s="82">
        <f>+W40*$X$64</f>
        <v>1.256888</v>
      </c>
      <c r="AD40" s="167">
        <f t="shared" si="5"/>
        <v>38.831224000000006</v>
      </c>
      <c r="AE40" s="171">
        <v>0</v>
      </c>
      <c r="AF40" s="188">
        <v>0</v>
      </c>
      <c r="AG40" s="189">
        <f t="shared" si="6"/>
        <v>0</v>
      </c>
      <c r="AH40" s="163">
        <f t="shared" si="11"/>
        <v>38.831224000000006</v>
      </c>
      <c r="AI40" s="190">
        <f t="shared" si="12"/>
        <v>372.807076</v>
      </c>
      <c r="AJ40" s="180">
        <f t="shared" si="7"/>
        <v>29.7684</v>
      </c>
      <c r="AK40" s="191">
        <v>0</v>
      </c>
      <c r="AL40" s="193">
        <f t="shared" si="8"/>
        <v>29.7684</v>
      </c>
    </row>
    <row r="41" spans="2:38" x14ac:dyDescent="0.3">
      <c r="B41" s="156">
        <f t="shared" si="13"/>
        <v>37</v>
      </c>
      <c r="C41" s="145" t="s">
        <v>142</v>
      </c>
      <c r="D41" s="146" t="s">
        <v>143</v>
      </c>
      <c r="E41" s="154">
        <v>42826</v>
      </c>
      <c r="F41" s="128">
        <v>34386</v>
      </c>
      <c r="G41" s="150" t="s">
        <v>144</v>
      </c>
      <c r="H41" s="73" t="s">
        <v>33</v>
      </c>
      <c r="I41" s="134" t="s">
        <v>31</v>
      </c>
      <c r="J41" s="141"/>
      <c r="K41" s="142">
        <v>0</v>
      </c>
      <c r="L41" s="299">
        <v>0</v>
      </c>
      <c r="M41" s="298">
        <v>217</v>
      </c>
      <c r="N41" s="277">
        <f t="shared" si="0"/>
        <v>217</v>
      </c>
      <c r="O41" s="79">
        <f t="shared" si="1"/>
        <v>18.079999999999998</v>
      </c>
      <c r="P41" s="281">
        <v>0</v>
      </c>
      <c r="Q41" s="79">
        <f t="shared" si="2"/>
        <v>18.079999999999998</v>
      </c>
      <c r="R41" s="80">
        <f t="shared" si="3"/>
        <v>36.15</v>
      </c>
      <c r="S41" s="81">
        <f t="shared" si="4"/>
        <v>3.2534999999999998</v>
      </c>
      <c r="T41" s="81">
        <v>0</v>
      </c>
      <c r="U41" s="81">
        <v>0</v>
      </c>
      <c r="V41" s="82">
        <v>0</v>
      </c>
      <c r="W41" s="178">
        <f t="shared" si="9"/>
        <v>235.07999999999998</v>
      </c>
      <c r="X41" s="162">
        <f t="shared" si="10"/>
        <v>292.56349999999992</v>
      </c>
      <c r="Y41" s="279">
        <v>0</v>
      </c>
      <c r="Z41" s="163">
        <v>0</v>
      </c>
      <c r="AA41" s="83">
        <f>+W41*$W$64</f>
        <v>23.507999999999999</v>
      </c>
      <c r="AB41" s="80">
        <f>+W41*$Y$64</f>
        <v>3.1970879999999995</v>
      </c>
      <c r="AC41" s="82">
        <f>+W41*$X$64</f>
        <v>0.89330399999999999</v>
      </c>
      <c r="AD41" s="167">
        <f t="shared" si="5"/>
        <v>27.598392</v>
      </c>
      <c r="AE41" s="171">
        <v>0</v>
      </c>
      <c r="AF41" s="188">
        <v>0</v>
      </c>
      <c r="AG41" s="189">
        <f t="shared" si="6"/>
        <v>0</v>
      </c>
      <c r="AH41" s="163">
        <f t="shared" si="11"/>
        <v>27.598392</v>
      </c>
      <c r="AI41" s="190">
        <f t="shared" si="12"/>
        <v>264.96510799999993</v>
      </c>
      <c r="AJ41" s="180">
        <f t="shared" si="7"/>
        <v>21.157199999999996</v>
      </c>
      <c r="AK41" s="191">
        <v>0</v>
      </c>
      <c r="AL41" s="193">
        <f t="shared" si="8"/>
        <v>21.157199999999996</v>
      </c>
    </row>
    <row r="42" spans="2:38" x14ac:dyDescent="0.3">
      <c r="B42" s="156">
        <f t="shared" si="13"/>
        <v>38</v>
      </c>
      <c r="C42" s="145" t="s">
        <v>146</v>
      </c>
      <c r="D42" s="146" t="s">
        <v>147</v>
      </c>
      <c r="E42" s="154">
        <v>42914</v>
      </c>
      <c r="F42" s="128">
        <v>30686</v>
      </c>
      <c r="G42" s="150"/>
      <c r="H42" s="129" t="s">
        <v>29</v>
      </c>
      <c r="I42" s="135" t="s">
        <v>30</v>
      </c>
      <c r="J42" s="141"/>
      <c r="K42" s="142">
        <v>0</v>
      </c>
      <c r="L42" s="299">
        <v>0</v>
      </c>
      <c r="M42" s="300">
        <v>434.9</v>
      </c>
      <c r="N42" s="277">
        <f t="shared" si="0"/>
        <v>434.9</v>
      </c>
      <c r="O42" s="79">
        <f t="shared" si="1"/>
        <v>36.229999999999997</v>
      </c>
      <c r="P42" s="281">
        <v>0</v>
      </c>
      <c r="Q42" s="79">
        <f t="shared" si="2"/>
        <v>36.229999999999997</v>
      </c>
      <c r="R42" s="80">
        <f t="shared" si="3"/>
        <v>72.45</v>
      </c>
      <c r="S42" s="81">
        <f t="shared" si="4"/>
        <v>6.5205000000000002</v>
      </c>
      <c r="T42" s="81">
        <v>0</v>
      </c>
      <c r="U42" s="81">
        <v>0</v>
      </c>
      <c r="V42" s="82">
        <v>0</v>
      </c>
      <c r="W42" s="178">
        <f>+N42+P42+Q42</f>
        <v>471.13</v>
      </c>
      <c r="X42" s="162">
        <f t="shared" si="10"/>
        <v>586.33050000000003</v>
      </c>
      <c r="Y42" s="279">
        <v>0</v>
      </c>
      <c r="Z42" s="163">
        <f t="shared" ref="Z42:Z43" si="20">+W42*0.13</f>
        <v>61.246900000000004</v>
      </c>
      <c r="AA42" s="83">
        <v>0</v>
      </c>
      <c r="AB42" s="80">
        <v>0</v>
      </c>
      <c r="AC42" s="82">
        <v>0</v>
      </c>
      <c r="AD42" s="167">
        <f t="shared" si="5"/>
        <v>0</v>
      </c>
      <c r="AE42" s="171">
        <v>0</v>
      </c>
      <c r="AF42" s="188">
        <v>0</v>
      </c>
      <c r="AG42" s="189">
        <f t="shared" si="6"/>
        <v>0</v>
      </c>
      <c r="AH42" s="163">
        <f t="shared" si="11"/>
        <v>61.246900000000004</v>
      </c>
      <c r="AI42" s="190">
        <f t="shared" si="12"/>
        <v>525.08360000000005</v>
      </c>
      <c r="AJ42" s="180">
        <f t="shared" si="7"/>
        <v>42.401699999999998</v>
      </c>
      <c r="AK42" s="191">
        <v>0</v>
      </c>
      <c r="AL42" s="193">
        <f t="shared" si="8"/>
        <v>42.401699999999998</v>
      </c>
    </row>
    <row r="43" spans="2:38" x14ac:dyDescent="0.3">
      <c r="B43" s="156">
        <f t="shared" si="13"/>
        <v>39</v>
      </c>
      <c r="C43" s="145" t="s">
        <v>148</v>
      </c>
      <c r="D43" s="146" t="s">
        <v>149</v>
      </c>
      <c r="E43" s="154">
        <v>42914</v>
      </c>
      <c r="F43" s="128">
        <v>35238</v>
      </c>
      <c r="G43" s="150"/>
      <c r="H43" s="129" t="s">
        <v>29</v>
      </c>
      <c r="I43" s="135" t="s">
        <v>30</v>
      </c>
      <c r="J43" s="141"/>
      <c r="K43" s="142">
        <v>0</v>
      </c>
      <c r="L43" s="299">
        <v>0</v>
      </c>
      <c r="M43" s="300">
        <v>428.5</v>
      </c>
      <c r="N43" s="277">
        <f t="shared" si="0"/>
        <v>428.5</v>
      </c>
      <c r="O43" s="79">
        <f t="shared" si="1"/>
        <v>35.69</v>
      </c>
      <c r="P43" s="281">
        <v>0</v>
      </c>
      <c r="Q43" s="79">
        <f t="shared" si="2"/>
        <v>35.69</v>
      </c>
      <c r="R43" s="80">
        <f t="shared" si="3"/>
        <v>71.39</v>
      </c>
      <c r="S43" s="81">
        <f t="shared" si="4"/>
        <v>6.4250999999999996</v>
      </c>
      <c r="T43" s="81">
        <v>0</v>
      </c>
      <c r="U43" s="81">
        <v>0</v>
      </c>
      <c r="V43" s="82">
        <v>0</v>
      </c>
      <c r="W43" s="178">
        <f t="shared" si="9"/>
        <v>464.19</v>
      </c>
      <c r="X43" s="162">
        <f t="shared" si="10"/>
        <v>577.69510000000002</v>
      </c>
      <c r="Y43" s="279">
        <v>0</v>
      </c>
      <c r="Z43" s="163">
        <f t="shared" si="20"/>
        <v>60.344700000000003</v>
      </c>
      <c r="AA43" s="83">
        <v>0</v>
      </c>
      <c r="AB43" s="80">
        <v>0</v>
      </c>
      <c r="AC43" s="82">
        <v>0</v>
      </c>
      <c r="AD43" s="167">
        <f t="shared" si="5"/>
        <v>0</v>
      </c>
      <c r="AE43" s="171">
        <v>0</v>
      </c>
      <c r="AF43" s="188">
        <v>0</v>
      </c>
      <c r="AG43" s="189">
        <f t="shared" si="6"/>
        <v>0</v>
      </c>
      <c r="AH43" s="163">
        <f t="shared" si="11"/>
        <v>60.344700000000003</v>
      </c>
      <c r="AI43" s="190">
        <f t="shared" si="12"/>
        <v>517.35040000000004</v>
      </c>
      <c r="AJ43" s="180">
        <f t="shared" si="7"/>
        <v>41.777099999999997</v>
      </c>
      <c r="AK43" s="191">
        <v>0</v>
      </c>
      <c r="AL43" s="193">
        <f t="shared" si="8"/>
        <v>41.777099999999997</v>
      </c>
    </row>
    <row r="44" spans="2:38" x14ac:dyDescent="0.3">
      <c r="B44" s="156">
        <f t="shared" si="13"/>
        <v>40</v>
      </c>
      <c r="C44" s="145" t="s">
        <v>151</v>
      </c>
      <c r="D44" s="146" t="s">
        <v>152</v>
      </c>
      <c r="E44" s="154">
        <v>42917</v>
      </c>
      <c r="F44" s="153">
        <v>33662</v>
      </c>
      <c r="G44" s="150" t="s">
        <v>153</v>
      </c>
      <c r="H44" s="73" t="s">
        <v>34</v>
      </c>
      <c r="I44" s="147" t="s">
        <v>28</v>
      </c>
      <c r="J44" s="141"/>
      <c r="K44" s="142">
        <v>0</v>
      </c>
      <c r="L44" s="299">
        <v>0</v>
      </c>
      <c r="M44" s="300">
        <v>574.04999999999995</v>
      </c>
      <c r="N44" s="282">
        <f t="shared" si="0"/>
        <v>574.04999999999995</v>
      </c>
      <c r="O44" s="79">
        <f t="shared" si="1"/>
        <v>47.82</v>
      </c>
      <c r="P44" s="281">
        <v>0</v>
      </c>
      <c r="Q44" s="79">
        <f t="shared" si="2"/>
        <v>47.82</v>
      </c>
      <c r="R44" s="80">
        <f t="shared" si="3"/>
        <v>95.64</v>
      </c>
      <c r="S44" s="81">
        <f t="shared" si="4"/>
        <v>8.6075999999999997</v>
      </c>
      <c r="T44" s="81">
        <v>0</v>
      </c>
      <c r="U44" s="81">
        <v>0</v>
      </c>
      <c r="V44" s="82">
        <v>0</v>
      </c>
      <c r="W44" s="187">
        <f t="shared" si="9"/>
        <v>621.87</v>
      </c>
      <c r="X44" s="163">
        <f t="shared" si="10"/>
        <v>773.93760000000009</v>
      </c>
      <c r="Y44" s="279">
        <v>0</v>
      </c>
      <c r="Z44" s="163">
        <v>0</v>
      </c>
      <c r="AA44" s="83">
        <f>+W44*$W$53</f>
        <v>62.187000000000005</v>
      </c>
      <c r="AB44" s="80">
        <f>+W44*$Y$53</f>
        <v>8.457431999999999</v>
      </c>
      <c r="AC44" s="82">
        <f>+W44*$X$53</f>
        <v>9.6389849999999999</v>
      </c>
      <c r="AD44" s="167">
        <f t="shared" si="5"/>
        <v>80.283417000000014</v>
      </c>
      <c r="AE44" s="171">
        <v>0</v>
      </c>
      <c r="AF44" s="188">
        <v>0</v>
      </c>
      <c r="AG44" s="189">
        <f t="shared" si="6"/>
        <v>0</v>
      </c>
      <c r="AH44" s="163">
        <f t="shared" si="11"/>
        <v>80.283417000000014</v>
      </c>
      <c r="AI44" s="190">
        <f t="shared" si="12"/>
        <v>693.6541830000001</v>
      </c>
      <c r="AJ44" s="182">
        <f t="shared" si="7"/>
        <v>55.968299999999999</v>
      </c>
      <c r="AK44" s="191">
        <v>0</v>
      </c>
      <c r="AL44" s="194">
        <f t="shared" si="8"/>
        <v>55.968299999999999</v>
      </c>
    </row>
    <row r="45" spans="2:38" ht="19.5" thickBot="1" x14ac:dyDescent="0.35">
      <c r="B45" s="29"/>
      <c r="C45" s="77"/>
      <c r="D45" s="88"/>
      <c r="E45" s="88"/>
      <c r="F45" s="88"/>
      <c r="G45" s="89"/>
      <c r="H45" s="74"/>
      <c r="I45" s="137"/>
      <c r="J45" s="143"/>
      <c r="K45" s="144"/>
      <c r="L45" s="301"/>
      <c r="M45" s="302"/>
      <c r="N45" s="283"/>
      <c r="O45" s="31"/>
      <c r="P45" s="30"/>
      <c r="Q45" s="31"/>
      <c r="R45" s="32"/>
      <c r="S45" s="30"/>
      <c r="T45" s="30"/>
      <c r="U45" s="30"/>
      <c r="V45" s="33"/>
      <c r="W45" s="34"/>
      <c r="X45" s="35"/>
      <c r="Y45" s="158"/>
      <c r="Z45" s="164"/>
      <c r="AA45" s="36"/>
      <c r="AB45" s="32"/>
      <c r="AC45" s="33"/>
      <c r="AD45" s="168"/>
      <c r="AE45" s="172"/>
      <c r="AF45" s="177"/>
      <c r="AG45" s="184"/>
      <c r="AH45" s="35"/>
      <c r="AI45" s="37"/>
      <c r="AJ45" s="125"/>
      <c r="AK45" s="36"/>
      <c r="AL45" s="69"/>
    </row>
    <row r="46" spans="2:38" ht="19.5" thickBot="1" x14ac:dyDescent="0.35">
      <c r="C46" s="95"/>
      <c r="G46" s="95"/>
      <c r="H46" s="95"/>
      <c r="I46" s="95"/>
      <c r="J46" s="95"/>
      <c r="K46" s="95"/>
      <c r="L46" s="303">
        <f t="shared" ref="L46:AE46" si="21">SUM(L5:L45)</f>
        <v>0</v>
      </c>
      <c r="M46" s="304">
        <f t="shared" si="21"/>
        <v>22535.140000000003</v>
      </c>
      <c r="N46" s="284">
        <f t="shared" si="21"/>
        <v>22535.140000000003</v>
      </c>
      <c r="O46" s="39">
        <f t="shared" si="21"/>
        <v>1877.2099999999996</v>
      </c>
      <c r="P46" s="39">
        <f t="shared" si="21"/>
        <v>1190</v>
      </c>
      <c r="Q46" s="39">
        <f t="shared" si="21"/>
        <v>1877.2099999999996</v>
      </c>
      <c r="R46" s="39">
        <f t="shared" si="21"/>
        <v>3754.3399999999992</v>
      </c>
      <c r="S46" s="39">
        <f t="shared" si="21"/>
        <v>337.89060000000001</v>
      </c>
      <c r="T46" s="39">
        <f t="shared" si="21"/>
        <v>0</v>
      </c>
      <c r="U46" s="39">
        <f t="shared" si="21"/>
        <v>0</v>
      </c>
      <c r="V46" s="41">
        <f t="shared" si="21"/>
        <v>0</v>
      </c>
      <c r="W46" s="38">
        <f t="shared" si="21"/>
        <v>25602.35</v>
      </c>
      <c r="X46" s="39">
        <f t="shared" si="21"/>
        <v>31571.790599999997</v>
      </c>
      <c r="Y46" s="159">
        <f t="shared" si="21"/>
        <v>0</v>
      </c>
      <c r="Z46" s="39">
        <f t="shared" si="21"/>
        <v>1687.5079000000005</v>
      </c>
      <c r="AA46" s="78">
        <f t="shared" si="21"/>
        <v>1262.152</v>
      </c>
      <c r="AB46" s="39">
        <f t="shared" si="21"/>
        <v>171.65267200000002</v>
      </c>
      <c r="AC46" s="41">
        <f t="shared" si="21"/>
        <v>106.24142200000003</v>
      </c>
      <c r="AD46" s="39">
        <f t="shared" si="21"/>
        <v>1540.046094</v>
      </c>
      <c r="AE46" s="173">
        <f t="shared" si="21"/>
        <v>0</v>
      </c>
      <c r="AF46" s="173"/>
      <c r="AG46" s="173">
        <f t="shared" ref="AG46:AL46" si="22">SUM(AG5:AG45)</f>
        <v>0</v>
      </c>
      <c r="AH46" s="39">
        <f t="shared" si="22"/>
        <v>3227.5539940000003</v>
      </c>
      <c r="AI46" s="40">
        <f t="shared" si="22"/>
        <v>28344.236606000009</v>
      </c>
      <c r="AJ46" s="78">
        <f t="shared" si="22"/>
        <v>2304.2114999999994</v>
      </c>
      <c r="AK46" s="41">
        <f t="shared" si="22"/>
        <v>0</v>
      </c>
      <c r="AL46" s="39">
        <f t="shared" si="22"/>
        <v>2304.2114999999994</v>
      </c>
    </row>
    <row r="47" spans="2:38" x14ac:dyDescent="0.3">
      <c r="C47" s="47"/>
      <c r="D47" s="96"/>
      <c r="E47" s="96"/>
      <c r="F47" s="96"/>
      <c r="G47" s="97"/>
      <c r="H47" s="42"/>
      <c r="I47" s="42"/>
      <c r="J47" s="42"/>
      <c r="K47" s="42"/>
      <c r="L47" s="305"/>
      <c r="M47" s="305"/>
      <c r="N47" s="44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4"/>
      <c r="AG47" s="43"/>
      <c r="AH47" s="43"/>
      <c r="AI47" s="43"/>
    </row>
    <row r="48" spans="2:38" x14ac:dyDescent="0.3">
      <c r="H48" s="98"/>
      <c r="I48" s="98"/>
      <c r="J48" s="98"/>
      <c r="K48" s="98"/>
      <c r="L48" s="306"/>
      <c r="M48" s="307"/>
      <c r="N48" s="98"/>
      <c r="O48" s="98"/>
      <c r="P48" s="98"/>
      <c r="R48" s="98"/>
      <c r="V48" s="99"/>
    </row>
    <row r="49" spans="2:34" x14ac:dyDescent="0.3">
      <c r="C49" s="185"/>
      <c r="Q49" s="99"/>
      <c r="W49" s="99"/>
    </row>
    <row r="50" spans="2:34" x14ac:dyDescent="0.3">
      <c r="C50" s="46"/>
      <c r="D50" s="47"/>
      <c r="E50" s="47"/>
      <c r="F50" s="47"/>
      <c r="G50" s="47"/>
      <c r="H50" s="47"/>
      <c r="I50" s="47"/>
      <c r="P50" s="112"/>
      <c r="Q50" s="112"/>
      <c r="AA50" s="50"/>
    </row>
    <row r="51" spans="2:34" ht="19.5" thickBot="1" x14ac:dyDescent="0.35">
      <c r="C51" s="47"/>
      <c r="D51" s="47"/>
      <c r="E51" s="47"/>
      <c r="F51" s="47"/>
      <c r="G51" s="47"/>
      <c r="H51" s="47"/>
      <c r="I51" s="47"/>
      <c r="P51" s="101"/>
      <c r="AE51" s="100" t="s">
        <v>60</v>
      </c>
      <c r="AF51" s="102">
        <f>+W46</f>
        <v>25602.35</v>
      </c>
      <c r="AG51" s="103">
        <v>0.09</v>
      </c>
      <c r="AH51" s="50">
        <f>+AF51*AG51</f>
        <v>2304.2114999999999</v>
      </c>
    </row>
    <row r="52" spans="2:34" ht="19.5" thickBot="1" x14ac:dyDescent="0.35">
      <c r="B52" s="46"/>
      <c r="C52" s="46"/>
      <c r="D52" s="47"/>
      <c r="E52" s="47"/>
      <c r="F52" s="47"/>
      <c r="G52" s="47"/>
      <c r="H52" s="47"/>
      <c r="I52" s="47"/>
      <c r="N52" s="286">
        <f>+X46/N46</f>
        <v>1.4010026385458441</v>
      </c>
      <c r="U52" s="104" t="s">
        <v>35</v>
      </c>
      <c r="V52" s="105" t="s">
        <v>36</v>
      </c>
      <c r="W52" s="104" t="s">
        <v>37</v>
      </c>
      <c r="X52" s="51" t="s">
        <v>38</v>
      </c>
      <c r="Y52" s="106" t="s">
        <v>39</v>
      </c>
      <c r="Z52" s="104" t="s">
        <v>40</v>
      </c>
      <c r="AA52" s="107" t="s">
        <v>41</v>
      </c>
      <c r="AB52" s="104"/>
      <c r="AE52" s="100" t="s">
        <v>43</v>
      </c>
      <c r="AF52" s="102">
        <v>0</v>
      </c>
      <c r="AG52" s="103">
        <v>1.55E-2</v>
      </c>
      <c r="AH52" s="50">
        <f>+AF52*AG52</f>
        <v>0</v>
      </c>
    </row>
    <row r="53" spans="2:34" x14ac:dyDescent="0.3">
      <c r="B53" s="46"/>
      <c r="C53" s="186"/>
      <c r="D53" s="47"/>
      <c r="E53" s="47"/>
      <c r="F53" s="47"/>
      <c r="G53" s="47"/>
      <c r="H53" s="47"/>
      <c r="I53" s="47"/>
      <c r="U53" s="108" t="s">
        <v>44</v>
      </c>
      <c r="V53" s="109" t="s">
        <v>34</v>
      </c>
      <c r="W53" s="52">
        <v>0.1</v>
      </c>
      <c r="X53" s="53">
        <v>1.55E-2</v>
      </c>
      <c r="Y53" s="54">
        <v>1.3599999999999999E-2</v>
      </c>
      <c r="Z53" s="55">
        <f>SUM(W53:Y53)</f>
        <v>0.12909999999999999</v>
      </c>
      <c r="AA53" s="56">
        <v>9290.07</v>
      </c>
      <c r="AB53" s="57">
        <f>+AA53*Y53</f>
        <v>126.34495199999999</v>
      </c>
      <c r="AE53" s="100" t="s">
        <v>29</v>
      </c>
      <c r="AF53" s="102">
        <f>SUMIFS(W5:W45,H5:H45,"ONP")</f>
        <v>12980.830000000002</v>
      </c>
      <c r="AG53" s="103">
        <v>0.13</v>
      </c>
      <c r="AH53" s="50">
        <f>+AF53*AG53</f>
        <v>1687.5079000000003</v>
      </c>
    </row>
    <row r="54" spans="2:34" x14ac:dyDescent="0.3">
      <c r="B54" s="46"/>
      <c r="C54" s="186"/>
      <c r="D54" s="47"/>
      <c r="E54" s="47"/>
      <c r="F54" s="47"/>
      <c r="G54" s="47"/>
      <c r="H54" s="47"/>
      <c r="I54" s="58"/>
      <c r="R54" s="50"/>
      <c r="U54" s="110" t="s">
        <v>44</v>
      </c>
      <c r="V54" s="111" t="s">
        <v>32</v>
      </c>
      <c r="W54" s="59">
        <v>0.1</v>
      </c>
      <c r="X54" s="60">
        <v>1.6899999999999998E-2</v>
      </c>
      <c r="Y54" s="61">
        <v>1.3599999999999999E-2</v>
      </c>
      <c r="Z54" s="62">
        <f>SUM(W54:Y54)</f>
        <v>0.1305</v>
      </c>
      <c r="AA54" s="63">
        <f>+AA53</f>
        <v>9290.07</v>
      </c>
      <c r="AB54" s="64">
        <f>+AA54*Y54</f>
        <v>126.34495199999999</v>
      </c>
      <c r="AG54" s="95"/>
      <c r="AH54" s="112"/>
    </row>
    <row r="55" spans="2:34" x14ac:dyDescent="0.3">
      <c r="B55" s="46"/>
      <c r="C55" s="186"/>
      <c r="D55" s="47"/>
      <c r="E55" s="47"/>
      <c r="F55" s="47"/>
      <c r="G55" s="47"/>
      <c r="H55" s="47"/>
      <c r="I55" s="58"/>
      <c r="U55" s="110" t="s">
        <v>44</v>
      </c>
      <c r="V55" s="111" t="s">
        <v>27</v>
      </c>
      <c r="W55" s="59">
        <v>0.1</v>
      </c>
      <c r="X55" s="60">
        <v>1.6E-2</v>
      </c>
      <c r="Y55" s="61">
        <v>1.3599999999999999E-2</v>
      </c>
      <c r="Z55" s="62">
        <f>SUM(W55:Y55)</f>
        <v>0.12959999999999999</v>
      </c>
      <c r="AA55" s="63">
        <f>+AA54</f>
        <v>9290.07</v>
      </c>
      <c r="AB55" s="64">
        <f>+AA55*Y55</f>
        <v>126.34495199999999</v>
      </c>
      <c r="AE55" s="100" t="s">
        <v>27</v>
      </c>
      <c r="AF55" s="102">
        <f>SUMIFS($W$5:$W$45,$H$5:$H$45,"PRIMA")</f>
        <v>1747.11</v>
      </c>
      <c r="AG55" s="103"/>
      <c r="AH55" s="50">
        <f>SUMIFS($AD$5:$AD$45,$H$5:$H$45,"PRIMA")</f>
        <v>201.61649399999999</v>
      </c>
    </row>
    <row r="56" spans="2:34" x14ac:dyDescent="0.3">
      <c r="B56" s="46"/>
      <c r="C56" s="186"/>
      <c r="D56" s="43"/>
      <c r="E56" s="43"/>
      <c r="F56" s="43"/>
      <c r="G56" s="65"/>
      <c r="H56" s="47"/>
      <c r="I56" s="66"/>
      <c r="U56" s="110" t="s">
        <v>44</v>
      </c>
      <c r="V56" s="111" t="s">
        <v>33</v>
      </c>
      <c r="W56" s="59">
        <v>0.1</v>
      </c>
      <c r="X56" s="60">
        <v>1.47E-2</v>
      </c>
      <c r="Y56" s="61">
        <v>1.3599999999999999E-2</v>
      </c>
      <c r="Z56" s="62">
        <f>SUM(W56:Y56)</f>
        <v>0.1283</v>
      </c>
      <c r="AA56" s="63">
        <f>+AA55</f>
        <v>9290.07</v>
      </c>
      <c r="AB56" s="64">
        <f>+AA56*Y56</f>
        <v>126.34495199999999</v>
      </c>
      <c r="AE56" s="113" t="s">
        <v>34</v>
      </c>
      <c r="AF56" s="102">
        <f>SUMIFS($W$5:$W$45,$H$5:$H$45,"INTEGRA")</f>
        <v>2744.9199999999996</v>
      </c>
      <c r="AG56" s="114"/>
      <c r="AH56" s="50">
        <f>SUMIFS($AD$5:$AD$45,$H$5:$H$45,"INTEGRA")</f>
        <v>345.81465200000002</v>
      </c>
    </row>
    <row r="57" spans="2:34" ht="21.75" customHeight="1" thickBot="1" x14ac:dyDescent="0.35">
      <c r="B57" s="46"/>
      <c r="D57" s="67"/>
      <c r="E57" s="67"/>
      <c r="F57" s="67"/>
      <c r="G57" s="68"/>
      <c r="U57" s="115"/>
      <c r="V57" s="116"/>
      <c r="W57" s="117"/>
      <c r="X57" s="117"/>
      <c r="Y57" s="118"/>
      <c r="Z57" s="119"/>
      <c r="AA57" s="36"/>
      <c r="AB57" s="69"/>
      <c r="AE57" s="100" t="s">
        <v>32</v>
      </c>
      <c r="AF57" s="102">
        <f>SUMIFS($W$5:$W$45,$H$5:$H$45,"PROFUTURO")</f>
        <v>4064.44</v>
      </c>
      <c r="AG57" s="120"/>
      <c r="AH57" s="50">
        <f>SUMIFS($AD$5:$AD$45,$H$5:$H$45,"PROFUTURO")</f>
        <v>515.37807800000007</v>
      </c>
    </row>
    <row r="58" spans="2:34" ht="21.75" customHeight="1" thickBot="1" x14ac:dyDescent="0.35">
      <c r="B58" s="46"/>
      <c r="D58" s="67"/>
      <c r="E58" s="67"/>
      <c r="F58" s="67"/>
      <c r="G58" s="68"/>
      <c r="U58" s="47"/>
      <c r="V58" s="47"/>
      <c r="W58" s="120"/>
      <c r="X58" s="120"/>
      <c r="Y58" s="120"/>
      <c r="Z58" s="120"/>
      <c r="AA58" s="66"/>
      <c r="AB58" s="66"/>
      <c r="AE58" s="100" t="s">
        <v>33</v>
      </c>
      <c r="AF58" s="102">
        <f>SUMIFS($W$5:$W$45,$H$5:$H$45,"HABITAT")</f>
        <v>4065.05</v>
      </c>
      <c r="AG58" s="120"/>
      <c r="AH58" s="50">
        <f>SUMIFS($AD$5:$AD$45,$H$5:$H$45,"HABITAT")</f>
        <v>477.23687000000001</v>
      </c>
    </row>
    <row r="59" spans="2:34" ht="19.5" thickBot="1" x14ac:dyDescent="0.35">
      <c r="B59" s="46"/>
      <c r="D59" s="67"/>
      <c r="E59" s="67"/>
      <c r="F59" s="67"/>
      <c r="G59" s="68"/>
      <c r="AE59" s="100"/>
      <c r="AF59" s="121">
        <f>SUBTOTAL(9,AF55:AF58)</f>
        <v>12621.52</v>
      </c>
      <c r="AG59" s="101"/>
      <c r="AH59" s="121">
        <f>SUBTOTAL(9,AH55:AH58)</f>
        <v>1540.046094</v>
      </c>
    </row>
    <row r="60" spans="2:34" ht="19.5" thickBot="1" x14ac:dyDescent="0.35">
      <c r="B60" s="46"/>
      <c r="D60" s="67"/>
      <c r="E60" s="67"/>
      <c r="F60" s="67"/>
      <c r="G60" s="68"/>
      <c r="U60" s="104" t="s">
        <v>35</v>
      </c>
      <c r="V60" s="105" t="s">
        <v>36</v>
      </c>
      <c r="W60" s="104" t="s">
        <v>37</v>
      </c>
      <c r="X60" s="70" t="s">
        <v>45</v>
      </c>
      <c r="Y60" s="106" t="s">
        <v>39</v>
      </c>
      <c r="Z60" s="104" t="s">
        <v>40</v>
      </c>
      <c r="AA60" s="107" t="s">
        <v>41</v>
      </c>
      <c r="AB60" s="104" t="s">
        <v>42</v>
      </c>
      <c r="AE60" s="100"/>
      <c r="AF60" s="102"/>
      <c r="AG60" s="101"/>
      <c r="AH60" s="99"/>
    </row>
    <row r="61" spans="2:34" x14ac:dyDescent="0.3">
      <c r="B61" s="46"/>
      <c r="D61" s="67"/>
      <c r="E61" s="67"/>
      <c r="F61" s="67"/>
      <c r="G61" s="68"/>
      <c r="U61" s="108" t="s">
        <v>44</v>
      </c>
      <c r="V61" s="109" t="s">
        <v>34</v>
      </c>
      <c r="W61" s="52">
        <v>0.1</v>
      </c>
      <c r="X61" s="71">
        <v>8.9999999999999993E-3</v>
      </c>
      <c r="Y61" s="54">
        <v>1.3599999999999999E-2</v>
      </c>
      <c r="Z61" s="55">
        <f>SUM(W61:Y61)</f>
        <v>0.1226</v>
      </c>
      <c r="AA61" s="56">
        <f>+AA56</f>
        <v>9290.07</v>
      </c>
      <c r="AB61" s="57">
        <f>+AA61*Y61</f>
        <v>126.34495199999999</v>
      </c>
      <c r="AE61" s="100"/>
      <c r="AF61" s="102"/>
      <c r="AG61" s="101"/>
      <c r="AH61" s="99"/>
    </row>
    <row r="62" spans="2:34" ht="19.5" thickBot="1" x14ac:dyDescent="0.35">
      <c r="B62" s="46"/>
      <c r="D62" s="67"/>
      <c r="E62" s="67"/>
      <c r="F62" s="67"/>
      <c r="G62" s="68"/>
      <c r="U62" s="110" t="s">
        <v>44</v>
      </c>
      <c r="V62" s="111" t="s">
        <v>32</v>
      </c>
      <c r="W62" s="59">
        <v>0.1</v>
      </c>
      <c r="X62" s="72">
        <v>1.0699999999999999E-2</v>
      </c>
      <c r="Y62" s="61">
        <v>1.3599999999999999E-2</v>
      </c>
      <c r="Z62" s="62">
        <f>SUM(W62:Y62)</f>
        <v>0.12430000000000001</v>
      </c>
      <c r="AA62" s="63">
        <f>+AA61</f>
        <v>9290.07</v>
      </c>
      <c r="AB62" s="64">
        <f>+AA62*Y62</f>
        <v>126.34495199999999</v>
      </c>
      <c r="AE62" s="100"/>
      <c r="AF62" s="102"/>
      <c r="AG62" s="101"/>
      <c r="AH62" s="99"/>
    </row>
    <row r="63" spans="2:34" ht="19.5" thickBot="1" x14ac:dyDescent="0.35">
      <c r="B63" s="46"/>
      <c r="D63" s="67"/>
      <c r="E63" s="67"/>
      <c r="F63" s="67"/>
      <c r="G63" s="68"/>
      <c r="U63" s="110" t="s">
        <v>44</v>
      </c>
      <c r="V63" s="111" t="s">
        <v>27</v>
      </c>
      <c r="W63" s="59">
        <v>0.1</v>
      </c>
      <c r="X63" s="72">
        <v>1.8E-3</v>
      </c>
      <c r="Y63" s="61">
        <v>1.3599999999999999E-2</v>
      </c>
      <c r="Z63" s="62">
        <f>SUM(W63:Y63)</f>
        <v>0.1154</v>
      </c>
      <c r="AA63" s="63">
        <f>+AA62</f>
        <v>9290.07</v>
      </c>
      <c r="AB63" s="64">
        <f>+AA63*Y63</f>
        <v>126.34495199999999</v>
      </c>
      <c r="AE63" s="100"/>
      <c r="AF63" s="102"/>
      <c r="AH63" s="122">
        <f>+AH51+AH52+AH53+AH59</f>
        <v>5531.7654940000002</v>
      </c>
    </row>
    <row r="64" spans="2:34" x14ac:dyDescent="0.3">
      <c r="B64" s="46"/>
      <c r="D64" s="67"/>
      <c r="E64" s="67"/>
      <c r="F64" s="67"/>
      <c r="G64" s="68"/>
      <c r="U64" s="110" t="s">
        <v>44</v>
      </c>
      <c r="V64" s="111" t="s">
        <v>33</v>
      </c>
      <c r="W64" s="59">
        <v>0.1</v>
      </c>
      <c r="X64" s="72">
        <v>3.8E-3</v>
      </c>
      <c r="Y64" s="61">
        <v>1.3599999999999999E-2</v>
      </c>
      <c r="Z64" s="62">
        <f>SUM(W64:Y64)</f>
        <v>0.1174</v>
      </c>
      <c r="AA64" s="63">
        <f>+AA63</f>
        <v>9290.07</v>
      </c>
      <c r="AB64" s="64">
        <f>+AA64*Y64</f>
        <v>126.34495199999999</v>
      </c>
      <c r="AE64" s="100"/>
      <c r="AF64" s="102"/>
      <c r="AG64" s="101"/>
      <c r="AH64" s="99"/>
    </row>
    <row r="65" spans="2:34" ht="19.5" thickBot="1" x14ac:dyDescent="0.35">
      <c r="B65" s="46"/>
      <c r="D65" s="67"/>
      <c r="E65" s="67"/>
      <c r="F65" s="67"/>
      <c r="G65" s="68"/>
      <c r="U65" s="115"/>
      <c r="V65" s="116"/>
      <c r="W65" s="117"/>
      <c r="X65" s="117"/>
      <c r="Y65" s="118"/>
      <c r="Z65" s="119"/>
      <c r="AA65" s="36"/>
      <c r="AB65" s="69"/>
      <c r="AE65" s="100"/>
      <c r="AF65" s="102"/>
      <c r="AG65" s="101"/>
      <c r="AH65" s="99">
        <f>+AH63-Z46-AD46-AJ46-AK46</f>
        <v>0</v>
      </c>
    </row>
    <row r="66" spans="2:34" x14ac:dyDescent="0.3">
      <c r="B66" s="46"/>
      <c r="D66" s="67"/>
      <c r="E66" s="67"/>
      <c r="F66" s="67"/>
      <c r="G66" s="68"/>
      <c r="T66" s="123"/>
      <c r="U66" s="100"/>
      <c r="AF66" s="102"/>
    </row>
    <row r="68" spans="2:34" x14ac:dyDescent="0.3">
      <c r="B68" s="46"/>
      <c r="D68" s="67"/>
      <c r="E68" s="67"/>
      <c r="F68" s="67"/>
      <c r="G68" s="68"/>
    </row>
    <row r="69" spans="2:34" x14ac:dyDescent="0.3">
      <c r="B69" s="46"/>
      <c r="D69" s="67"/>
      <c r="E69" s="67"/>
      <c r="F69" s="67"/>
      <c r="G69" s="68"/>
    </row>
    <row r="70" spans="2:34" x14ac:dyDescent="0.3">
      <c r="B70" s="46"/>
      <c r="D70" s="67"/>
      <c r="E70" s="67"/>
      <c r="F70" s="67"/>
      <c r="G70" s="68"/>
    </row>
    <row r="71" spans="2:34" x14ac:dyDescent="0.3">
      <c r="B71" s="46"/>
      <c r="D71" s="67"/>
      <c r="E71" s="67"/>
      <c r="F71" s="67"/>
      <c r="G71" s="68"/>
    </row>
    <row r="72" spans="2:34" x14ac:dyDescent="0.3">
      <c r="B72" s="46"/>
      <c r="D72" s="67"/>
      <c r="E72" s="67"/>
      <c r="F72" s="67"/>
      <c r="G72" s="68"/>
    </row>
    <row r="75" spans="2:34" x14ac:dyDescent="0.3">
      <c r="H75" s="99"/>
      <c r="I75" s="99"/>
      <c r="J75" s="99"/>
      <c r="K75" s="99"/>
    </row>
    <row r="78" spans="2:34" x14ac:dyDescent="0.3">
      <c r="H78" s="99"/>
      <c r="I78" s="99"/>
      <c r="J78" s="99"/>
      <c r="K78" s="99"/>
    </row>
    <row r="79" spans="2:34" x14ac:dyDescent="0.3">
      <c r="H79" s="99"/>
      <c r="I79" s="99"/>
      <c r="J79" s="99"/>
      <c r="K79" s="99"/>
    </row>
  </sheetData>
  <mergeCells count="3">
    <mergeCell ref="C2:H2"/>
    <mergeCell ref="J3:K3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MODELO</vt:lpstr>
      <vt:lpstr>EJEMPLO</vt:lpstr>
      <vt:lpstr>MODELO!Área_de_impresión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LABORAL</cp:lastModifiedBy>
  <cp:lastPrinted>2017-04-12T20:43:37Z</cp:lastPrinted>
  <dcterms:created xsi:type="dcterms:W3CDTF">2015-04-09T19:57:28Z</dcterms:created>
  <dcterms:modified xsi:type="dcterms:W3CDTF">2017-07-25T17:25:08Z</dcterms:modified>
</cp:coreProperties>
</file>