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GUNDO IZA\Desktop\"/>
    </mc:Choice>
  </mc:AlternateContent>
  <bookViews>
    <workbookView xWindow="0" yWindow="0" windowWidth="20460" windowHeight="5190"/>
  </bookViews>
  <sheets>
    <sheet name="Ejercicio 1" sheetId="1" r:id="rId1"/>
    <sheet name="Ejercicio 4 solver" sheetId="2" r:id="rId2"/>
  </sheets>
  <definedNames>
    <definedName name="solver_adj" localSheetId="0" hidden="1">'Ejercicio 1'!$N$3:$N$4</definedName>
    <definedName name="solver_adj" localSheetId="1" hidden="1">'Ejercicio 4 solver'!$B$8:$I$8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'Ejercicio 1'!$N$11</definedName>
    <definedName name="solver_lhs1" localSheetId="1" hidden="1">'Ejercicio 4 solver'!$C$18</definedName>
    <definedName name="solver_lhs2" localSheetId="0" hidden="1">'Ejercicio 1'!$N$12</definedName>
    <definedName name="solver_lhs2" localSheetId="1" hidden="1">'Ejercicio 4 solver'!$C$19</definedName>
    <definedName name="solver_lhs3" localSheetId="0" hidden="1">'Ejercicio 1'!$N$13</definedName>
    <definedName name="solver_lhs3" localSheetId="1" hidden="1">'Ejercicio 4 solver'!$C$20</definedName>
    <definedName name="solver_lhs4" localSheetId="1" hidden="1">'Ejercicio 4 solver'!$C$21</definedName>
    <definedName name="solver_lhs5" localSheetId="1" hidden="1">'Ejercicio 4 solver'!$C$22</definedName>
    <definedName name="solver_lhs6" localSheetId="1" hidden="1">'Ejercicio 4 solver'!$C$23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6</definedName>
    <definedName name="solver_nwt" localSheetId="0" hidden="1">1</definedName>
    <definedName name="solver_nwt" localSheetId="1" hidden="1">1</definedName>
    <definedName name="solver_opt" localSheetId="0" hidden="1">'Ejercicio 1'!$N$7</definedName>
    <definedName name="solver_opt" localSheetId="1" hidden="1">'Ejercicio 4 solver'!$C$13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3</definedName>
    <definedName name="solver_rel2" localSheetId="0" hidden="1">1</definedName>
    <definedName name="solver_rel2" localSheetId="1" hidden="1">3</definedName>
    <definedName name="solver_rel3" localSheetId="0" hidden="1">1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el6" localSheetId="1" hidden="1">1</definedName>
    <definedName name="solver_rhs1" localSheetId="0" hidden="1">'Ejercicio 1'!$P$11</definedName>
    <definedName name="solver_rhs1" localSheetId="1" hidden="1">'Ejercicio 4 solver'!$E$18</definedName>
    <definedName name="solver_rhs2" localSheetId="0" hidden="1">'Ejercicio 1'!$P$12</definedName>
    <definedName name="solver_rhs2" localSheetId="1" hidden="1">'Ejercicio 4 solver'!$E$19</definedName>
    <definedName name="solver_rhs3" localSheetId="0" hidden="1">'Ejercicio 1'!$P$13</definedName>
    <definedName name="solver_rhs3" localSheetId="1" hidden="1">'Ejercicio 4 solver'!$E$20</definedName>
    <definedName name="solver_rhs4" localSheetId="1" hidden="1">'Ejercicio 4 solver'!$E$21</definedName>
    <definedName name="solver_rhs5" localSheetId="1" hidden="1">'Ejercicio 4 solver'!$E$22</definedName>
    <definedName name="solver_rhs6" localSheetId="1" hidden="1">'Ejercicio 4 solver'!$E$23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2" l="1"/>
  <c r="C22" i="2"/>
  <c r="C21" i="2"/>
  <c r="C20" i="2"/>
  <c r="C19" i="2"/>
  <c r="C18" i="2"/>
  <c r="C13" i="2"/>
  <c r="N13" i="1" l="1"/>
  <c r="N12" i="1"/>
  <c r="N11" i="1"/>
  <c r="N7" i="1"/>
  <c r="C30" i="1"/>
  <c r="C31" i="1"/>
  <c r="C32" i="1" s="1"/>
  <c r="D30" i="1"/>
  <c r="E30" i="1"/>
  <c r="F30" i="1"/>
  <c r="G30" i="1"/>
  <c r="H30" i="1"/>
  <c r="I30" i="1"/>
  <c r="D29" i="1"/>
  <c r="E29" i="1"/>
  <c r="F29" i="1"/>
  <c r="G29" i="1"/>
  <c r="H29" i="1"/>
  <c r="I29" i="1"/>
  <c r="C29" i="1"/>
  <c r="D32" i="1"/>
  <c r="E32" i="1"/>
  <c r="F32" i="1"/>
  <c r="G32" i="1"/>
  <c r="H32" i="1"/>
  <c r="I32" i="1"/>
  <c r="D31" i="1"/>
  <c r="E31" i="1"/>
  <c r="F31" i="1"/>
  <c r="G31" i="1"/>
  <c r="H31" i="1"/>
  <c r="I31" i="1"/>
  <c r="J22" i="1"/>
  <c r="J23" i="1"/>
  <c r="J24" i="1"/>
  <c r="C24" i="1"/>
  <c r="C23" i="1"/>
  <c r="J21" i="1"/>
  <c r="D24" i="1"/>
  <c r="E24" i="1"/>
  <c r="F24" i="1"/>
  <c r="G24" i="1"/>
  <c r="H24" i="1"/>
  <c r="I24" i="1"/>
  <c r="D23" i="1"/>
  <c r="E23" i="1"/>
  <c r="F23" i="1"/>
  <c r="G23" i="1"/>
  <c r="H23" i="1"/>
  <c r="I23" i="1"/>
  <c r="I21" i="1"/>
  <c r="D21" i="1"/>
  <c r="E21" i="1"/>
  <c r="F21" i="1"/>
  <c r="G21" i="1"/>
  <c r="H21" i="1"/>
  <c r="C21" i="1"/>
  <c r="D22" i="1"/>
  <c r="E22" i="1"/>
  <c r="F22" i="1"/>
  <c r="G22" i="1"/>
  <c r="H22" i="1"/>
  <c r="I22" i="1"/>
  <c r="C22" i="1"/>
  <c r="J14" i="1"/>
  <c r="J15" i="1"/>
  <c r="J16" i="1"/>
  <c r="J13" i="1"/>
  <c r="D15" i="1"/>
  <c r="E15" i="1"/>
  <c r="F15" i="1"/>
  <c r="G15" i="1"/>
  <c r="H15" i="1"/>
  <c r="I15" i="1"/>
  <c r="C15" i="1"/>
  <c r="D14" i="1"/>
  <c r="E14" i="1"/>
  <c r="F14" i="1"/>
  <c r="G14" i="1"/>
  <c r="H14" i="1"/>
  <c r="I14" i="1"/>
  <c r="C14" i="1"/>
  <c r="D13" i="1"/>
  <c r="E13" i="1"/>
  <c r="F13" i="1"/>
  <c r="G13" i="1"/>
  <c r="H13" i="1"/>
  <c r="I13" i="1"/>
  <c r="C13" i="1"/>
  <c r="D16" i="1"/>
  <c r="E16" i="1"/>
  <c r="F16" i="1"/>
  <c r="G16" i="1"/>
  <c r="H16" i="1"/>
  <c r="I16" i="1"/>
  <c r="C16" i="1"/>
  <c r="J4" i="1"/>
  <c r="J5" i="1"/>
  <c r="J6" i="1"/>
  <c r="J3" i="1"/>
</calcChain>
</file>

<file path=xl/sharedStrings.xml><?xml version="1.0" encoding="utf-8"?>
<sst xmlns="http://schemas.openxmlformats.org/spreadsheetml/2006/main" count="107" uniqueCount="61">
  <si>
    <t>Variables basicas</t>
  </si>
  <si>
    <t>Z</t>
  </si>
  <si>
    <t>x1</t>
  </si>
  <si>
    <t>x2</t>
  </si>
  <si>
    <t>S1</t>
  </si>
  <si>
    <t>S2</t>
  </si>
  <si>
    <t>S3</t>
  </si>
  <si>
    <t>Solucion</t>
  </si>
  <si>
    <t>Tabla de Simplex</t>
  </si>
  <si>
    <t>Iteracion 1</t>
  </si>
  <si>
    <t>Iteracion 2</t>
  </si>
  <si>
    <t>X2</t>
  </si>
  <si>
    <t>X1</t>
  </si>
  <si>
    <t>ITERACION 3</t>
  </si>
  <si>
    <t>Variables de decision</t>
  </si>
  <si>
    <t>Funcion objetivo</t>
  </si>
  <si>
    <t>z=</t>
  </si>
  <si>
    <t>x1=</t>
  </si>
  <si>
    <t>x2=</t>
  </si>
  <si>
    <t>Restricciones</t>
  </si>
  <si>
    <t>R1</t>
  </si>
  <si>
    <t>R2</t>
  </si>
  <si>
    <t>R3</t>
  </si>
  <si>
    <t>SIGNO</t>
  </si>
  <si>
    <t>DERECHO</t>
  </si>
  <si>
    <t>IZQUIERDA</t>
  </si>
  <si>
    <t>&lt;=</t>
  </si>
  <si>
    <t>X11</t>
  </si>
  <si>
    <t>X21</t>
  </si>
  <si>
    <t>X31</t>
  </si>
  <si>
    <t>X41</t>
  </si>
  <si>
    <t>X12</t>
  </si>
  <si>
    <t>X22</t>
  </si>
  <si>
    <t>X32</t>
  </si>
  <si>
    <t>X42</t>
  </si>
  <si>
    <t>Minimizar</t>
  </si>
  <si>
    <t>Minimizar:</t>
  </si>
  <si>
    <t>Signo</t>
  </si>
  <si>
    <t>Derecha</t>
  </si>
  <si>
    <t>&gt;=</t>
  </si>
  <si>
    <t>Restricciones:</t>
  </si>
  <si>
    <t>Variables de decisión</t>
  </si>
  <si>
    <t>Función objetiva</t>
  </si>
  <si>
    <t>#1</t>
  </si>
  <si>
    <t>#2</t>
  </si>
  <si>
    <t>#3</t>
  </si>
  <si>
    <t>#4</t>
  </si>
  <si>
    <t>#5</t>
  </si>
  <si>
    <t>Izquierdo</t>
  </si>
  <si>
    <t>#6</t>
  </si>
  <si>
    <t>Simplex con Solver de Excel</t>
  </si>
  <si>
    <t>Z = 120(X11+X12)+90(X21+X22+100(X31+X32) +150(X41+X42)</t>
  </si>
  <si>
    <t>Sujeto a:</t>
  </si>
  <si>
    <t xml:space="preserve">0.125X11 + 0.125X21 + 0.25X31 + 0.5X41   &gt;= 200 </t>
  </si>
  <si>
    <t xml:space="preserve">0.25X12 + 0.25X22 + 0.12532 + 0.375X42 &gt;= 400 </t>
  </si>
  <si>
    <t>X11+ X12 &lt;= 1000</t>
  </si>
  <si>
    <t>X21+ X22 &lt;=1200</t>
  </si>
  <si>
    <t>X31+ X32 &lt;= 900</t>
  </si>
  <si>
    <t>X41+ X42 &lt;= 1500</t>
  </si>
  <si>
    <t>X11,X21,X31,X41,X12,X22,X32,X42 &gt;= 0</t>
  </si>
  <si>
    <r>
      <t>Ejercicio 4:</t>
    </r>
    <r>
      <rPr>
        <sz val="14"/>
        <color theme="1"/>
        <rFont val="Times New Roman"/>
        <family val="1"/>
      </rPr>
      <t xml:space="preserve"> Refineria de conbustibles para  avión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</si>
</sst>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sz val="14"/>
      <name val="Times New Roman"/>
      <family val="1"/>
    </font>
    <font>
      <b/>
      <sz val="14"/>
      <color rgb="FF0070C0"/>
      <name val="Times New Roman"/>
      <family val="1"/>
    </font>
    <font>
      <sz val="14"/>
      <color rgb="FF0070C0"/>
      <name val="Times New Roman"/>
      <family val="1"/>
    </font>
    <font>
      <b/>
      <sz val="14"/>
      <color theme="4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2" fillId="0" borderId="3" xfId="0" applyFont="1" applyBorder="1"/>
    <xf numFmtId="0" fontId="0" fillId="0" borderId="3" xfId="0" applyBorder="1"/>
    <xf numFmtId="0" fontId="2" fillId="0" borderId="4" xfId="0" applyFont="1" applyBorder="1"/>
    <xf numFmtId="0" fontId="0" fillId="0" borderId="4" xfId="0" applyBorder="1"/>
    <xf numFmtId="0" fontId="0" fillId="2" borderId="0" xfId="0" applyFill="1"/>
    <xf numFmtId="0" fontId="2" fillId="0" borderId="5" xfId="0" applyFont="1" applyBorder="1"/>
    <xf numFmtId="0" fontId="0" fillId="0" borderId="8" xfId="0" applyBorder="1"/>
    <xf numFmtId="0" fontId="0" fillId="0" borderId="10" xfId="0" applyBorder="1"/>
    <xf numFmtId="0" fontId="0" fillId="0" borderId="5" xfId="0" applyBorder="1"/>
    <xf numFmtId="0" fontId="2" fillId="4" borderId="11" xfId="0" applyFont="1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2" fillId="4" borderId="6" xfId="0" applyFont="1" applyFill="1" applyBorder="1"/>
    <xf numFmtId="0" fontId="0" fillId="4" borderId="7" xfId="0" applyFill="1" applyBorder="1"/>
    <xf numFmtId="0" fontId="0" fillId="4" borderId="9" xfId="0" applyFill="1" applyBorder="1"/>
    <xf numFmtId="0" fontId="0" fillId="5" borderId="2" xfId="0" applyFill="1" applyBorder="1"/>
    <xf numFmtId="12" fontId="0" fillId="0" borderId="1" xfId="0" applyNumberFormat="1" applyBorder="1"/>
    <xf numFmtId="0" fontId="2" fillId="6" borderId="1" xfId="0" applyFont="1" applyFill="1" applyBorder="1"/>
    <xf numFmtId="12" fontId="0" fillId="6" borderId="1" xfId="0" applyNumberFormat="1" applyFill="1" applyBorder="1"/>
    <xf numFmtId="12" fontId="0" fillId="0" borderId="0" xfId="0" applyNumberFormat="1"/>
    <xf numFmtId="2" fontId="0" fillId="0" borderId="0" xfId="0" applyNumberFormat="1"/>
    <xf numFmtId="12" fontId="0" fillId="3" borderId="1" xfId="0" applyNumberFormat="1" applyFill="1" applyBorder="1"/>
    <xf numFmtId="12" fontId="0" fillId="5" borderId="1" xfId="0" applyNumberFormat="1" applyFill="1" applyBorder="1"/>
    <xf numFmtId="0" fontId="2" fillId="3" borderId="1" xfId="0" applyFont="1" applyFill="1" applyBorder="1"/>
    <xf numFmtId="0" fontId="4" fillId="0" borderId="21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7" borderId="19" xfId="0" applyFont="1" applyFill="1" applyBorder="1"/>
    <xf numFmtId="0" fontId="3" fillId="7" borderId="1" xfId="0" applyFont="1" applyFill="1" applyBorder="1" applyAlignment="1">
      <alignment horizontal="center"/>
    </xf>
    <xf numFmtId="0" fontId="3" fillId="7" borderId="20" xfId="0" applyFont="1" applyFill="1" applyBorder="1" applyAlignment="1">
      <alignment horizontal="center"/>
    </xf>
    <xf numFmtId="0" fontId="3" fillId="7" borderId="19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8" borderId="20" xfId="0" applyFont="1" applyFill="1" applyBorder="1" applyAlignment="1">
      <alignment horizontal="center"/>
    </xf>
    <xf numFmtId="0" fontId="6" fillId="0" borderId="0" xfId="0" applyFont="1"/>
    <xf numFmtId="0" fontId="4" fillId="0" borderId="0" xfId="0" applyFont="1"/>
    <xf numFmtId="0" fontId="7" fillId="0" borderId="23" xfId="0" applyFont="1" applyBorder="1"/>
    <xf numFmtId="0" fontId="8" fillId="0" borderId="21" xfId="0" applyFont="1" applyBorder="1"/>
    <xf numFmtId="0" fontId="8" fillId="0" borderId="22" xfId="0" applyFont="1" applyBorder="1"/>
    <xf numFmtId="0" fontId="8" fillId="0" borderId="23" xfId="0" applyFont="1" applyBorder="1"/>
    <xf numFmtId="0" fontId="4" fillId="4" borderId="1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4" fillId="4" borderId="2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4" borderId="18" xfId="0" applyFont="1" applyFill="1" applyBorder="1" applyAlignment="1">
      <alignment horizontal="center"/>
    </xf>
    <xf numFmtId="0" fontId="3" fillId="7" borderId="27" xfId="0" applyFont="1" applyFill="1" applyBorder="1" applyAlignment="1">
      <alignment horizontal="center"/>
    </xf>
    <xf numFmtId="0" fontId="3" fillId="7" borderId="28" xfId="0" applyFont="1" applyFill="1" applyBorder="1" applyAlignment="1">
      <alignment horizontal="center"/>
    </xf>
    <xf numFmtId="0" fontId="5" fillId="4" borderId="17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2"/>
  <sheetViews>
    <sheetView tabSelected="1" zoomScale="60" zoomScaleNormal="60" workbookViewId="0">
      <selection activeCell="G39" sqref="G39"/>
    </sheetView>
  </sheetViews>
  <sheetFormatPr baseColWidth="10" defaultRowHeight="15" x14ac:dyDescent="0.25"/>
  <cols>
    <col min="2" max="2" width="17" customWidth="1"/>
    <col min="13" max="13" width="19.85546875" customWidth="1"/>
  </cols>
  <sheetData>
    <row r="1" spans="2:16" ht="15.75" thickBot="1" x14ac:dyDescent="0.3">
      <c r="B1" s="53" t="s">
        <v>8</v>
      </c>
      <c r="C1" s="53"/>
      <c r="D1" s="54"/>
      <c r="E1" s="53"/>
      <c r="F1" s="53"/>
      <c r="G1" s="53"/>
      <c r="H1" s="53"/>
      <c r="I1" s="53"/>
    </row>
    <row r="2" spans="2:16" x14ac:dyDescent="0.25">
      <c r="B2" s="2" t="s">
        <v>0</v>
      </c>
      <c r="C2" s="4" t="s">
        <v>1</v>
      </c>
      <c r="D2" s="18" t="s">
        <v>2</v>
      </c>
      <c r="E2" s="6" t="s">
        <v>3</v>
      </c>
      <c r="F2" s="3" t="s">
        <v>4</v>
      </c>
      <c r="G2" s="3" t="s">
        <v>5</v>
      </c>
      <c r="H2" s="3" t="s">
        <v>6</v>
      </c>
      <c r="I2" s="3" t="s">
        <v>7</v>
      </c>
      <c r="M2" s="53" t="s">
        <v>14</v>
      </c>
      <c r="N2" s="53"/>
    </row>
    <row r="3" spans="2:16" x14ac:dyDescent="0.25">
      <c r="B3" s="3" t="s">
        <v>1</v>
      </c>
      <c r="C3" s="5">
        <v>1</v>
      </c>
      <c r="D3" s="19">
        <v>-3</v>
      </c>
      <c r="E3" s="7">
        <v>-2</v>
      </c>
      <c r="F3" s="1">
        <v>0</v>
      </c>
      <c r="G3" s="1">
        <v>0</v>
      </c>
      <c r="H3" s="1">
        <v>0</v>
      </c>
      <c r="I3" s="1">
        <v>0</v>
      </c>
      <c r="J3">
        <f>I3/D3</f>
        <v>0</v>
      </c>
      <c r="M3" s="1" t="s">
        <v>17</v>
      </c>
      <c r="N3" s="1">
        <v>2</v>
      </c>
    </row>
    <row r="4" spans="2:16" x14ac:dyDescent="0.25">
      <c r="B4" s="3" t="s">
        <v>4</v>
      </c>
      <c r="C4" s="5">
        <v>0</v>
      </c>
      <c r="D4" s="19">
        <v>2</v>
      </c>
      <c r="E4" s="7">
        <v>1</v>
      </c>
      <c r="F4" s="1">
        <v>1</v>
      </c>
      <c r="G4" s="1">
        <v>0</v>
      </c>
      <c r="H4" s="1">
        <v>0</v>
      </c>
      <c r="I4" s="1">
        <v>16</v>
      </c>
      <c r="J4">
        <f t="shared" ref="J4:J6" si="0">I4/D4</f>
        <v>8</v>
      </c>
      <c r="M4" s="1" t="s">
        <v>18</v>
      </c>
      <c r="N4" s="1">
        <v>12</v>
      </c>
    </row>
    <row r="5" spans="2:16" ht="15.75" thickBot="1" x14ac:dyDescent="0.3">
      <c r="B5" s="9" t="s">
        <v>5</v>
      </c>
      <c r="C5" s="10">
        <v>0</v>
      </c>
      <c r="D5" s="20">
        <v>2</v>
      </c>
      <c r="E5" s="11">
        <v>3</v>
      </c>
      <c r="F5" s="12">
        <v>0</v>
      </c>
      <c r="G5" s="12">
        <v>1</v>
      </c>
      <c r="H5" s="12">
        <v>0</v>
      </c>
      <c r="I5" s="12">
        <v>40</v>
      </c>
      <c r="J5">
        <f t="shared" si="0"/>
        <v>20</v>
      </c>
    </row>
    <row r="6" spans="2:16" ht="15.75" thickBot="1" x14ac:dyDescent="0.3">
      <c r="B6" s="13" t="s">
        <v>6</v>
      </c>
      <c r="C6" s="14">
        <v>0</v>
      </c>
      <c r="D6" s="21">
        <v>3</v>
      </c>
      <c r="E6" s="15">
        <v>1</v>
      </c>
      <c r="F6" s="16">
        <v>0</v>
      </c>
      <c r="G6" s="16">
        <v>0</v>
      </c>
      <c r="H6" s="16">
        <v>1</v>
      </c>
      <c r="I6" s="17">
        <v>20</v>
      </c>
      <c r="J6" s="8">
        <f t="shared" si="0"/>
        <v>6.666666666666667</v>
      </c>
      <c r="M6" s="55" t="s">
        <v>15</v>
      </c>
      <c r="N6" s="56"/>
    </row>
    <row r="7" spans="2:16" x14ac:dyDescent="0.25">
      <c r="M7" s="1" t="s">
        <v>16</v>
      </c>
      <c r="N7" s="1">
        <f>3*N3+2*N4</f>
        <v>30</v>
      </c>
    </row>
    <row r="9" spans="2:16" x14ac:dyDescent="0.25">
      <c r="M9" s="53" t="s">
        <v>19</v>
      </c>
      <c r="N9" s="53"/>
      <c r="O9" s="53"/>
      <c r="P9" s="53"/>
    </row>
    <row r="10" spans="2:16" x14ac:dyDescent="0.25">
      <c r="M10" s="1"/>
      <c r="N10" s="1" t="s">
        <v>25</v>
      </c>
      <c r="O10" s="1" t="s">
        <v>23</v>
      </c>
      <c r="P10" s="1" t="s">
        <v>24</v>
      </c>
    </row>
    <row r="11" spans="2:16" x14ac:dyDescent="0.25">
      <c r="B11" s="53" t="s">
        <v>9</v>
      </c>
      <c r="C11" s="53"/>
      <c r="D11" s="53"/>
      <c r="E11" s="53"/>
      <c r="F11" s="53"/>
      <c r="G11" s="53"/>
      <c r="H11" s="53"/>
      <c r="I11" s="53"/>
      <c r="M11" s="1" t="s">
        <v>20</v>
      </c>
      <c r="N11" s="1">
        <f>2*N3+N4</f>
        <v>16</v>
      </c>
      <c r="O11" s="1" t="s">
        <v>26</v>
      </c>
      <c r="P11" s="1">
        <v>16</v>
      </c>
    </row>
    <row r="12" spans="2:16" x14ac:dyDescent="0.25">
      <c r="B12" s="2" t="s">
        <v>0</v>
      </c>
      <c r="C12" s="3" t="s">
        <v>1</v>
      </c>
      <c r="D12" s="3" t="s">
        <v>2</v>
      </c>
      <c r="E12" s="23" t="s">
        <v>3</v>
      </c>
      <c r="F12" s="3" t="s">
        <v>4</v>
      </c>
      <c r="G12" s="3" t="s">
        <v>5</v>
      </c>
      <c r="H12" s="3" t="s">
        <v>6</v>
      </c>
      <c r="I12" s="3" t="s">
        <v>7</v>
      </c>
      <c r="M12" s="1" t="s">
        <v>21</v>
      </c>
      <c r="N12" s="1">
        <f>2*N3+3*N4</f>
        <v>40</v>
      </c>
      <c r="O12" s="1" t="s">
        <v>26</v>
      </c>
      <c r="P12" s="1">
        <v>40</v>
      </c>
    </row>
    <row r="13" spans="2:16" x14ac:dyDescent="0.25">
      <c r="B13" s="3" t="s">
        <v>1</v>
      </c>
      <c r="C13" s="22">
        <f>3*C16+C3</f>
        <v>1</v>
      </c>
      <c r="D13" s="22">
        <f t="shared" ref="D13:I13" si="1">3*D16+D3</f>
        <v>0</v>
      </c>
      <c r="E13" s="24">
        <f t="shared" si="1"/>
        <v>-1</v>
      </c>
      <c r="F13" s="22">
        <f t="shared" si="1"/>
        <v>0</v>
      </c>
      <c r="G13" s="22">
        <f t="shared" si="1"/>
        <v>0</v>
      </c>
      <c r="H13" s="22">
        <f t="shared" si="1"/>
        <v>1</v>
      </c>
      <c r="I13" s="22">
        <f t="shared" si="1"/>
        <v>20</v>
      </c>
      <c r="J13" s="25">
        <f>I13/E13</f>
        <v>-20</v>
      </c>
      <c r="M13" s="1" t="s">
        <v>22</v>
      </c>
      <c r="N13" s="1">
        <f>3*N3+N4</f>
        <v>18</v>
      </c>
      <c r="O13" s="1" t="s">
        <v>26</v>
      </c>
      <c r="P13" s="1">
        <v>20</v>
      </c>
    </row>
    <row r="14" spans="2:16" x14ac:dyDescent="0.25">
      <c r="B14" s="23" t="s">
        <v>11</v>
      </c>
      <c r="C14" s="24">
        <f>-2*C16+C4</f>
        <v>0</v>
      </c>
      <c r="D14" s="24">
        <f t="shared" ref="D14:I14" si="2">-2*D16+D4</f>
        <v>0</v>
      </c>
      <c r="E14" s="28">
        <f t="shared" si="2"/>
        <v>0.33333333333333337</v>
      </c>
      <c r="F14" s="24">
        <f t="shared" si="2"/>
        <v>1</v>
      </c>
      <c r="G14" s="24">
        <f t="shared" si="2"/>
        <v>0</v>
      </c>
      <c r="H14" s="24">
        <f t="shared" si="2"/>
        <v>-0.66666666666666663</v>
      </c>
      <c r="I14" s="24">
        <f t="shared" si="2"/>
        <v>2.6666666666666661</v>
      </c>
      <c r="J14" s="25">
        <f t="shared" ref="J14:J16" si="3">I14/E14</f>
        <v>7.9999999999999973</v>
      </c>
    </row>
    <row r="15" spans="2:16" x14ac:dyDescent="0.25">
      <c r="B15" s="3" t="s">
        <v>5</v>
      </c>
      <c r="C15" s="22">
        <f>-2*C16+C5</f>
        <v>0</v>
      </c>
      <c r="D15" s="22">
        <f t="shared" ref="D15:I15" si="4">-2*D16+D5</f>
        <v>0</v>
      </c>
      <c r="E15" s="24">
        <f t="shared" si="4"/>
        <v>2.3333333333333335</v>
      </c>
      <c r="F15" s="22">
        <f t="shared" si="4"/>
        <v>0</v>
      </c>
      <c r="G15" s="22">
        <f t="shared" si="4"/>
        <v>1</v>
      </c>
      <c r="H15" s="22">
        <f t="shared" si="4"/>
        <v>-0.66666666666666663</v>
      </c>
      <c r="I15" s="22">
        <f t="shared" si="4"/>
        <v>26.666666666666664</v>
      </c>
      <c r="J15" s="26">
        <f t="shared" si="3"/>
        <v>11.428571428571427</v>
      </c>
    </row>
    <row r="16" spans="2:16" x14ac:dyDescent="0.25">
      <c r="B16" s="3" t="s">
        <v>2</v>
      </c>
      <c r="C16" s="22">
        <f>C6/$D$6</f>
        <v>0</v>
      </c>
      <c r="D16" s="22">
        <f t="shared" ref="D16:I16" si="5">D6/$D$6</f>
        <v>1</v>
      </c>
      <c r="E16" s="24">
        <f t="shared" si="5"/>
        <v>0.33333333333333331</v>
      </c>
      <c r="F16" s="22">
        <f t="shared" si="5"/>
        <v>0</v>
      </c>
      <c r="G16" s="22">
        <f t="shared" si="5"/>
        <v>0</v>
      </c>
      <c r="H16" s="22">
        <f t="shared" si="5"/>
        <v>0.33333333333333331</v>
      </c>
      <c r="I16" s="22">
        <f t="shared" si="5"/>
        <v>6.666666666666667</v>
      </c>
      <c r="J16" s="25">
        <f t="shared" si="3"/>
        <v>20.000000000000004</v>
      </c>
    </row>
    <row r="19" spans="2:10" x14ac:dyDescent="0.25">
      <c r="B19" s="53" t="s">
        <v>10</v>
      </c>
      <c r="C19" s="53"/>
      <c r="D19" s="53"/>
      <c r="E19" s="53"/>
      <c r="F19" s="53"/>
      <c r="G19" s="53"/>
      <c r="H19" s="53"/>
      <c r="I19" s="53"/>
    </row>
    <row r="20" spans="2:10" x14ac:dyDescent="0.25">
      <c r="B20" s="2" t="s">
        <v>0</v>
      </c>
      <c r="C20" s="3" t="s">
        <v>1</v>
      </c>
      <c r="D20" s="3" t="s">
        <v>2</v>
      </c>
      <c r="E20" s="3" t="s">
        <v>3</v>
      </c>
      <c r="F20" s="3" t="s">
        <v>4</v>
      </c>
      <c r="G20" s="3" t="s">
        <v>5</v>
      </c>
      <c r="H20" s="3" t="s">
        <v>6</v>
      </c>
      <c r="I20" s="3" t="s">
        <v>7</v>
      </c>
    </row>
    <row r="21" spans="2:10" x14ac:dyDescent="0.25">
      <c r="B21" s="3" t="s">
        <v>1</v>
      </c>
      <c r="C21" s="22">
        <f>C22+C13</f>
        <v>1</v>
      </c>
      <c r="D21" s="22">
        <f t="shared" ref="D21:H21" si="6">D22+D13</f>
        <v>0</v>
      </c>
      <c r="E21" s="22">
        <f t="shared" si="6"/>
        <v>0</v>
      </c>
      <c r="F21" s="22">
        <f t="shared" si="6"/>
        <v>3</v>
      </c>
      <c r="G21" s="22">
        <f t="shared" si="6"/>
        <v>0</v>
      </c>
      <c r="H21" s="24">
        <f t="shared" si="6"/>
        <v>-1</v>
      </c>
      <c r="I21" s="22">
        <f>I22+I13</f>
        <v>28</v>
      </c>
      <c r="J21" s="25">
        <f>I21/H21</f>
        <v>-28</v>
      </c>
    </row>
    <row r="22" spans="2:10" x14ac:dyDescent="0.25">
      <c r="B22" s="3" t="s">
        <v>11</v>
      </c>
      <c r="C22" s="22">
        <f>3*C14</f>
        <v>0</v>
      </c>
      <c r="D22" s="22">
        <f t="shared" ref="D22:I22" si="7">3*D14</f>
        <v>0</v>
      </c>
      <c r="E22" s="22">
        <f t="shared" si="7"/>
        <v>1</v>
      </c>
      <c r="F22" s="22">
        <f t="shared" si="7"/>
        <v>3</v>
      </c>
      <c r="G22" s="22">
        <f t="shared" si="7"/>
        <v>0</v>
      </c>
      <c r="H22" s="24">
        <f t="shared" si="7"/>
        <v>-2</v>
      </c>
      <c r="I22" s="22">
        <f t="shared" si="7"/>
        <v>7.9999999999999982</v>
      </c>
      <c r="J22" s="25">
        <f t="shared" ref="J22:J24" si="8">I22/H22</f>
        <v>-3.9999999999999991</v>
      </c>
    </row>
    <row r="23" spans="2:10" x14ac:dyDescent="0.25">
      <c r="B23" s="23" t="s">
        <v>5</v>
      </c>
      <c r="C23" s="24">
        <f>-7/3*C22+C15</f>
        <v>0</v>
      </c>
      <c r="D23" s="24">
        <f t="shared" ref="D23:I23" si="9">-7/3*D22+D15</f>
        <v>0</v>
      </c>
      <c r="E23" s="24">
        <f t="shared" si="9"/>
        <v>0</v>
      </c>
      <c r="F23" s="24">
        <f t="shared" si="9"/>
        <v>-7</v>
      </c>
      <c r="G23" s="24">
        <f t="shared" si="9"/>
        <v>1</v>
      </c>
      <c r="H23" s="28">
        <f t="shared" si="9"/>
        <v>4</v>
      </c>
      <c r="I23" s="24">
        <f t="shared" si="9"/>
        <v>8</v>
      </c>
      <c r="J23" s="25">
        <f t="shared" si="8"/>
        <v>2</v>
      </c>
    </row>
    <row r="24" spans="2:10" x14ac:dyDescent="0.25">
      <c r="B24" s="3" t="s">
        <v>12</v>
      </c>
      <c r="C24" s="22">
        <f>-1/3*C22+C16</f>
        <v>0</v>
      </c>
      <c r="D24" s="22">
        <f t="shared" ref="D24:I24" si="10">-1/3*D22+D16</f>
        <v>1</v>
      </c>
      <c r="E24" s="22">
        <f t="shared" si="10"/>
        <v>0</v>
      </c>
      <c r="F24" s="22">
        <f t="shared" si="10"/>
        <v>-1</v>
      </c>
      <c r="G24" s="22">
        <f t="shared" si="10"/>
        <v>0</v>
      </c>
      <c r="H24" s="24">
        <f t="shared" si="10"/>
        <v>1</v>
      </c>
      <c r="I24" s="22">
        <f t="shared" si="10"/>
        <v>4.0000000000000009</v>
      </c>
      <c r="J24" s="25">
        <f t="shared" si="8"/>
        <v>4.0000000000000009</v>
      </c>
    </row>
    <row r="27" spans="2:10" x14ac:dyDescent="0.25">
      <c r="B27" s="53" t="s">
        <v>13</v>
      </c>
      <c r="C27" s="53"/>
      <c r="D27" s="53"/>
      <c r="E27" s="53"/>
      <c r="F27" s="53"/>
      <c r="G27" s="53"/>
      <c r="H27" s="53"/>
      <c r="I27" s="53"/>
    </row>
    <row r="28" spans="2:10" x14ac:dyDescent="0.25">
      <c r="B28" s="2" t="s">
        <v>0</v>
      </c>
      <c r="C28" s="3" t="s">
        <v>1</v>
      </c>
      <c r="D28" s="3" t="s">
        <v>2</v>
      </c>
      <c r="E28" s="3" t="s">
        <v>3</v>
      </c>
      <c r="F28" s="3" t="s">
        <v>4</v>
      </c>
      <c r="G28" s="3" t="s">
        <v>5</v>
      </c>
      <c r="H28" s="3" t="s">
        <v>6</v>
      </c>
      <c r="I28" s="3" t="s">
        <v>7</v>
      </c>
    </row>
    <row r="29" spans="2:10" x14ac:dyDescent="0.25">
      <c r="B29" s="29" t="s">
        <v>1</v>
      </c>
      <c r="C29" s="22">
        <f>C31+C21</f>
        <v>1</v>
      </c>
      <c r="D29" s="22">
        <f t="shared" ref="D29:I29" si="11">D31+D21</f>
        <v>0</v>
      </c>
      <c r="E29" s="22">
        <f t="shared" si="11"/>
        <v>0</v>
      </c>
      <c r="F29" s="22">
        <f t="shared" si="11"/>
        <v>1.25</v>
      </c>
      <c r="G29" s="22">
        <f t="shared" si="11"/>
        <v>0.25</v>
      </c>
      <c r="H29" s="22">
        <f t="shared" si="11"/>
        <v>0</v>
      </c>
      <c r="I29" s="27">
        <f t="shared" si="11"/>
        <v>30</v>
      </c>
    </row>
    <row r="30" spans="2:10" x14ac:dyDescent="0.25">
      <c r="B30" s="29" t="s">
        <v>11</v>
      </c>
      <c r="C30" s="22">
        <f>(2)*C31+C22</f>
        <v>0</v>
      </c>
      <c r="D30" s="22">
        <f t="shared" ref="D30:I30" si="12">2*D31+D22</f>
        <v>0</v>
      </c>
      <c r="E30" s="22">
        <f t="shared" si="12"/>
        <v>1</v>
      </c>
      <c r="F30" s="22">
        <f t="shared" si="12"/>
        <v>-0.5</v>
      </c>
      <c r="G30" s="22">
        <f t="shared" si="12"/>
        <v>0.5</v>
      </c>
      <c r="H30" s="22">
        <f t="shared" si="12"/>
        <v>0</v>
      </c>
      <c r="I30" s="27">
        <f t="shared" si="12"/>
        <v>11.999999999999998</v>
      </c>
    </row>
    <row r="31" spans="2:10" x14ac:dyDescent="0.25">
      <c r="B31" s="3" t="s">
        <v>5</v>
      </c>
      <c r="C31" s="22">
        <f>(1/4)*C23</f>
        <v>0</v>
      </c>
      <c r="D31" s="22">
        <f t="shared" ref="D31:I31" si="13">1/4*D23</f>
        <v>0</v>
      </c>
      <c r="E31" s="22">
        <f t="shared" si="13"/>
        <v>0</v>
      </c>
      <c r="F31" s="22">
        <f t="shared" si="13"/>
        <v>-1.75</v>
      </c>
      <c r="G31" s="22">
        <f t="shared" si="13"/>
        <v>0.25</v>
      </c>
      <c r="H31" s="22">
        <f t="shared" si="13"/>
        <v>1</v>
      </c>
      <c r="I31" s="22">
        <f t="shared" si="13"/>
        <v>2</v>
      </c>
    </row>
    <row r="32" spans="2:10" x14ac:dyDescent="0.25">
      <c r="B32" s="29" t="s">
        <v>12</v>
      </c>
      <c r="C32" s="22">
        <f>-C31+C24</f>
        <v>0</v>
      </c>
      <c r="D32" s="22">
        <f t="shared" ref="D32:I32" si="14">-D31+D24</f>
        <v>1</v>
      </c>
      <c r="E32" s="22">
        <f t="shared" si="14"/>
        <v>0</v>
      </c>
      <c r="F32" s="22">
        <f t="shared" si="14"/>
        <v>0.75</v>
      </c>
      <c r="G32" s="22">
        <f t="shared" si="14"/>
        <v>-0.25</v>
      </c>
      <c r="H32" s="22">
        <f t="shared" si="14"/>
        <v>0</v>
      </c>
      <c r="I32" s="27">
        <f t="shared" si="14"/>
        <v>2.0000000000000009</v>
      </c>
    </row>
  </sheetData>
  <mergeCells count="7">
    <mergeCell ref="B1:I1"/>
    <mergeCell ref="B11:I11"/>
    <mergeCell ref="B19:I19"/>
    <mergeCell ref="B27:I27"/>
    <mergeCell ref="M2:N2"/>
    <mergeCell ref="M6:N6"/>
    <mergeCell ref="M9:P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3"/>
  <sheetViews>
    <sheetView topLeftCell="A2" zoomScale="80" zoomScaleNormal="80" workbookViewId="0">
      <selection activeCell="F25" sqref="F25"/>
    </sheetView>
  </sheetViews>
  <sheetFormatPr baseColWidth="10" defaultRowHeight="15" x14ac:dyDescent="0.25"/>
  <cols>
    <col min="2" max="2" width="12.5703125" customWidth="1"/>
    <col min="3" max="3" width="15.7109375" customWidth="1"/>
    <col min="12" max="12" width="13.7109375" customWidth="1"/>
  </cols>
  <sheetData>
    <row r="2" spans="2:18" ht="18.75" x14ac:dyDescent="0.3">
      <c r="B2" s="41"/>
      <c r="C2" s="41"/>
      <c r="D2" s="41"/>
      <c r="E2" s="65" t="s">
        <v>60</v>
      </c>
      <c r="F2" s="66"/>
      <c r="G2" s="66"/>
      <c r="H2" s="66"/>
      <c r="I2" s="66"/>
      <c r="J2" s="66"/>
      <c r="K2" s="66"/>
      <c r="L2" s="66"/>
      <c r="M2" s="41"/>
      <c r="N2" s="41"/>
      <c r="O2" s="41"/>
      <c r="P2" s="41"/>
      <c r="Q2" s="41"/>
      <c r="R2" s="41"/>
    </row>
    <row r="3" spans="2:18" ht="18.75" x14ac:dyDescent="0.3">
      <c r="B3" s="41"/>
      <c r="C3" s="41"/>
      <c r="D3" s="41"/>
      <c r="E3" s="50"/>
      <c r="F3" s="51"/>
      <c r="G3" s="51"/>
      <c r="H3" s="51"/>
      <c r="I3" s="51"/>
      <c r="J3" s="51"/>
      <c r="K3" s="51"/>
      <c r="L3" s="51"/>
      <c r="M3" s="41"/>
      <c r="N3" s="41"/>
      <c r="O3" s="41"/>
      <c r="P3" s="41"/>
      <c r="Q3" s="41"/>
      <c r="R3" s="41"/>
    </row>
    <row r="4" spans="2:18" ht="18.75" x14ac:dyDescent="0.3">
      <c r="B4" s="41"/>
      <c r="C4" s="41"/>
      <c r="D4" s="41"/>
      <c r="E4" s="50"/>
      <c r="F4" s="52" t="s">
        <v>50</v>
      </c>
      <c r="G4" s="51"/>
      <c r="H4" s="51"/>
      <c r="I4" s="51"/>
      <c r="J4" s="51"/>
      <c r="K4" s="51"/>
      <c r="L4" s="51"/>
      <c r="M4" s="41"/>
      <c r="N4" s="41"/>
      <c r="O4" s="41"/>
      <c r="P4" s="41"/>
      <c r="Q4" s="41"/>
      <c r="R4" s="41"/>
    </row>
    <row r="5" spans="2:18" ht="19.5" thickBot="1" x14ac:dyDescent="0.35"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</row>
    <row r="6" spans="2:18" ht="18.75" x14ac:dyDescent="0.3">
      <c r="B6" s="57" t="s">
        <v>41</v>
      </c>
      <c r="C6" s="58"/>
      <c r="D6" s="58"/>
      <c r="E6" s="58"/>
      <c r="F6" s="58"/>
      <c r="G6" s="58"/>
      <c r="H6" s="58"/>
      <c r="I6" s="59"/>
      <c r="J6" s="41"/>
      <c r="K6" s="41"/>
      <c r="L6" s="40" t="s">
        <v>35</v>
      </c>
      <c r="M6" s="41" t="s">
        <v>51</v>
      </c>
      <c r="N6" s="41"/>
      <c r="O6" s="41"/>
      <c r="P6" s="41"/>
      <c r="Q6" s="41"/>
      <c r="R6" s="41"/>
    </row>
    <row r="7" spans="2:18" ht="18.75" x14ac:dyDescent="0.3">
      <c r="B7" s="37" t="s">
        <v>27</v>
      </c>
      <c r="C7" s="35" t="s">
        <v>28</v>
      </c>
      <c r="D7" s="35" t="s">
        <v>29</v>
      </c>
      <c r="E7" s="35" t="s">
        <v>30</v>
      </c>
      <c r="F7" s="38" t="s">
        <v>31</v>
      </c>
      <c r="G7" s="38" t="s">
        <v>32</v>
      </c>
      <c r="H7" s="38" t="s">
        <v>33</v>
      </c>
      <c r="I7" s="39" t="s">
        <v>34</v>
      </c>
      <c r="J7" s="41"/>
      <c r="K7" s="41"/>
      <c r="L7" s="41"/>
      <c r="M7" s="40" t="s">
        <v>52</v>
      </c>
      <c r="N7" s="41"/>
      <c r="O7" s="41"/>
      <c r="P7" s="41"/>
      <c r="Q7" s="41"/>
      <c r="R7" s="41"/>
    </row>
    <row r="8" spans="2:18" ht="19.5" thickBot="1" x14ac:dyDescent="0.35">
      <c r="B8" s="43">
        <v>1000</v>
      </c>
      <c r="C8" s="44">
        <v>1200</v>
      </c>
      <c r="D8" s="44">
        <v>900</v>
      </c>
      <c r="E8" s="44">
        <v>0</v>
      </c>
      <c r="F8" s="44">
        <v>0</v>
      </c>
      <c r="G8" s="44">
        <v>0</v>
      </c>
      <c r="H8" s="44">
        <v>0</v>
      </c>
      <c r="I8" s="45">
        <v>1500</v>
      </c>
      <c r="J8" s="41"/>
      <c r="K8" s="41"/>
      <c r="L8" s="41"/>
      <c r="M8" s="41"/>
      <c r="N8" s="41" t="s">
        <v>53</v>
      </c>
      <c r="O8" s="41"/>
      <c r="P8" s="41"/>
      <c r="Q8" s="41"/>
      <c r="R8" s="41"/>
    </row>
    <row r="9" spans="2:18" ht="18.75" x14ac:dyDescent="0.3"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 t="s">
        <v>54</v>
      </c>
      <c r="O9" s="41"/>
      <c r="P9" s="41"/>
      <c r="Q9" s="41"/>
      <c r="R9" s="41"/>
    </row>
    <row r="10" spans="2:18" ht="19.5" thickBot="1" x14ac:dyDescent="0.35"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 t="s">
        <v>55</v>
      </c>
      <c r="O10" s="41"/>
      <c r="P10" s="41"/>
      <c r="Q10" s="41"/>
      <c r="R10" s="41"/>
    </row>
    <row r="11" spans="2:18" ht="18.75" x14ac:dyDescent="0.3">
      <c r="B11" s="60" t="s">
        <v>42</v>
      </c>
      <c r="C11" s="6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 t="s">
        <v>56</v>
      </c>
      <c r="O11" s="41"/>
      <c r="P11" s="41"/>
      <c r="Q11" s="41"/>
      <c r="R11" s="41"/>
    </row>
    <row r="12" spans="2:18" ht="18.75" x14ac:dyDescent="0.3">
      <c r="B12" s="62" t="s">
        <v>36</v>
      </c>
      <c r="C12" s="63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 t="s">
        <v>57</v>
      </c>
      <c r="O12" s="41"/>
      <c r="P12" s="41"/>
      <c r="Q12" s="41"/>
      <c r="R12" s="41"/>
    </row>
    <row r="13" spans="2:18" ht="19.5" thickBot="1" x14ac:dyDescent="0.35">
      <c r="B13" s="30" t="s">
        <v>1</v>
      </c>
      <c r="C13" s="42">
        <f>120*(B8+F8)+90*(C8+G8)+100*(D8+H8)+150*(E8+I8)</f>
        <v>543000</v>
      </c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 t="s">
        <v>58</v>
      </c>
      <c r="O13" s="41"/>
      <c r="P13" s="41"/>
      <c r="Q13" s="41"/>
      <c r="R13" s="41"/>
    </row>
    <row r="14" spans="2:18" ht="18.75" x14ac:dyDescent="0.3"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</row>
    <row r="15" spans="2:18" ht="19.5" thickBot="1" x14ac:dyDescent="0.35"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 t="s">
        <v>59</v>
      </c>
      <c r="N15" s="41"/>
      <c r="O15" s="41"/>
      <c r="P15" s="41"/>
      <c r="Q15" s="41"/>
      <c r="R15" s="41"/>
    </row>
    <row r="16" spans="2:18" ht="18.75" x14ac:dyDescent="0.3">
      <c r="B16" s="60" t="s">
        <v>40</v>
      </c>
      <c r="C16" s="64"/>
      <c r="D16" s="64"/>
      <c r="E16" s="6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</row>
    <row r="17" spans="2:18" ht="18.75" x14ac:dyDescent="0.3">
      <c r="B17" s="34"/>
      <c r="C17" s="35" t="s">
        <v>48</v>
      </c>
      <c r="D17" s="35" t="s">
        <v>37</v>
      </c>
      <c r="E17" s="36" t="s">
        <v>38</v>
      </c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</row>
    <row r="18" spans="2:18" ht="18.75" x14ac:dyDescent="0.3">
      <c r="B18" s="31" t="s">
        <v>43</v>
      </c>
      <c r="C18" s="46">
        <f>0.125*B8+0.125*C8+0.25*D8+0.5*E8</f>
        <v>500</v>
      </c>
      <c r="D18" s="32" t="s">
        <v>39</v>
      </c>
      <c r="E18" s="48">
        <v>200</v>
      </c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</row>
    <row r="19" spans="2:18" ht="18.75" x14ac:dyDescent="0.3">
      <c r="B19" s="31" t="s">
        <v>44</v>
      </c>
      <c r="C19" s="46">
        <f>0.25*F8+0.25*G8+0.125*H8+0.375*I8</f>
        <v>562.5</v>
      </c>
      <c r="D19" s="32" t="s">
        <v>39</v>
      </c>
      <c r="E19" s="48">
        <v>400</v>
      </c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</row>
    <row r="20" spans="2:18" ht="18.75" x14ac:dyDescent="0.3">
      <c r="B20" s="31" t="s">
        <v>45</v>
      </c>
      <c r="C20" s="46">
        <f>B8+F8</f>
        <v>1000</v>
      </c>
      <c r="D20" s="32" t="s">
        <v>26</v>
      </c>
      <c r="E20" s="48">
        <v>1000</v>
      </c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</row>
    <row r="21" spans="2:18" ht="18.75" x14ac:dyDescent="0.3">
      <c r="B21" s="31" t="s">
        <v>46</v>
      </c>
      <c r="C21" s="46">
        <f>C8+G8</f>
        <v>1200</v>
      </c>
      <c r="D21" s="32" t="s">
        <v>26</v>
      </c>
      <c r="E21" s="48">
        <v>1200</v>
      </c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</row>
    <row r="22" spans="2:18" ht="18.75" x14ac:dyDescent="0.3">
      <c r="B22" s="31" t="s">
        <v>47</v>
      </c>
      <c r="C22" s="46">
        <f>D8+H8</f>
        <v>900</v>
      </c>
      <c r="D22" s="32" t="s">
        <v>26</v>
      </c>
      <c r="E22" s="48">
        <v>900</v>
      </c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</row>
    <row r="23" spans="2:18" ht="19.5" thickBot="1" x14ac:dyDescent="0.35">
      <c r="B23" s="30" t="s">
        <v>49</v>
      </c>
      <c r="C23" s="47">
        <f>E8+I8</f>
        <v>1500</v>
      </c>
      <c r="D23" s="33" t="s">
        <v>26</v>
      </c>
      <c r="E23" s="49">
        <v>1500</v>
      </c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</row>
  </sheetData>
  <mergeCells count="5">
    <mergeCell ref="B6:I6"/>
    <mergeCell ref="B11:C11"/>
    <mergeCell ref="B12:C12"/>
    <mergeCell ref="B16:E16"/>
    <mergeCell ref="E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 1</vt:lpstr>
      <vt:lpstr>Ejercicio 4 solver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2021-08-11T21:09:28Z</dcterms:created>
  <dcterms:modified xsi:type="dcterms:W3CDTF">2021-08-14T01:15:43Z</dcterms:modified>
</cp:coreProperties>
</file>