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 Nodes - Watershed" sheetId="1" r:id="rId3"/>
    <sheet state="visible" name="ISCO Automated Sampler" sheetId="2" r:id="rId4"/>
    <sheet state="visible" name="Campbell 547A" sheetId="3" r:id="rId5"/>
    <sheet state="visible" name="PivotTable Summary" sheetId="4" r:id="rId6"/>
  </sheets>
  <definedNames>
    <definedName name="Table1">'3 Nodes - Watershed'!$A$2:$M$222</definedName>
    <definedName localSheetId="2" name="Table1">'Campbell 547A'!$A$2:$M$205</definedName>
    <definedName localSheetId="1" name="Table1">'ISCO Automated Sampler'!$A$2:$M$227</definedName>
    <definedName hidden="1" localSheetId="0" name="_xlnm._FilterDatabase">'3 Nodes - Watershed'!$A$1:$M$58</definedName>
    <definedName hidden="1" localSheetId="1" name="_xlnm._FilterDatabase">'ISCO Automated Sampler'!$A$1:$M$63</definedName>
    <definedName hidden="1" localSheetId="2" name="_xlnm._FilterDatabase">'Campbell 547A'!$A$1:$M$41</definedName>
  </definedNames>
  <calcPr/>
</workbook>
</file>

<file path=xl/sharedStrings.xml><?xml version="1.0" encoding="utf-8"?>
<sst xmlns="http://schemas.openxmlformats.org/spreadsheetml/2006/main" count="603" uniqueCount="371">
  <si>
    <t>Item #</t>
  </si>
  <si>
    <t>Vendor</t>
  </si>
  <si>
    <t>Needed</t>
  </si>
  <si>
    <t>Inventory</t>
  </si>
  <si>
    <t>Website</t>
  </si>
  <si>
    <t>Min. Order Qty</t>
  </si>
  <si>
    <t>Unit Cost</t>
  </si>
  <si>
    <t>Unit/Pk</t>
  </si>
  <si>
    <t>Total Cost</t>
  </si>
  <si>
    <t>Vendor Description</t>
  </si>
  <si>
    <t>Packaging Description</t>
  </si>
  <si>
    <t>Application/Fabrication Notes</t>
  </si>
  <si>
    <t>Aluminum Pipe, 1.25-in, 10-ft, Schedule 40</t>
  </si>
  <si>
    <t>Alro Steel</t>
  </si>
  <si>
    <t>1.25" Schedule 40 Aluminum Pipe, 6061T6</t>
  </si>
  <si>
    <t>Price subject to change w/ # of items &amp; market conditions</t>
  </si>
  <si>
    <t>2 holes drilled along pipe; 2 on either end for set screws</t>
  </si>
  <si>
    <t>Aluminum Pipe, 1.5-in, 10-ft, Schedule 80</t>
  </si>
  <si>
    <t>1.5" Schedule 80 Aluminum Pipe, 6061T6</t>
  </si>
  <si>
    <t>Charge Controller, Li-Ion</t>
  </si>
  <si>
    <t>B008QPAJE8</t>
  </si>
  <si>
    <t>amazon.com</t>
  </si>
  <si>
    <t>each</t>
  </si>
  <si>
    <t>Solar Charge Controller 20 Amp, 12Volt, PWM Efficient Power Delivery</t>
  </si>
  <si>
    <t>Attach with velcro</t>
  </si>
  <si>
    <t>Solid Brass Luggage Lock</t>
  </si>
  <si>
    <t>B00BH3FHWK</t>
  </si>
  <si>
    <t>Lock body is solid brass; Keyed alike; Accepted by TSA</t>
  </si>
  <si>
    <t>4 Pack</t>
  </si>
  <si>
    <t>Lock Enclosure</t>
  </si>
  <si>
    <t>Radio Cable Assembly</t>
  </si>
  <si>
    <t>TEW-L208</t>
  </si>
  <si>
    <t xml:space="preserve"> Low Loss Weatherproof Connector Cable</t>
  </si>
  <si>
    <t>26.2' (8m)</t>
  </si>
  <si>
    <t>Cable for Modem antenna</t>
  </si>
  <si>
    <t>Radio Cable Extension Cable</t>
  </si>
  <si>
    <t>B00C2C8N6W</t>
  </si>
  <si>
    <t>http://www.amazon.com/dp/B00C2C8N6W/ref=cm_sw_su_dp</t>
  </si>
  <si>
    <t>Low Loss Extension cable</t>
  </si>
  <si>
    <t>4'</t>
  </si>
  <si>
    <t>Radio Cable Assembly, RP-SMA to SMA</t>
  </si>
  <si>
    <t>CSA-SMAM-216-RSFB-ND</t>
  </si>
  <si>
    <t>Digi-key</t>
  </si>
  <si>
    <t>RP-SMA Female Jack (w/ Male Pin) to Connector SMA Male Plug</t>
  </si>
  <si>
    <t>8.5" (215.9mm) Cable Type RG-174</t>
  </si>
  <si>
    <t>Adapt modem cable to modem board</t>
  </si>
  <si>
    <t>Threaded Stand-off, 3/8"</t>
  </si>
  <si>
    <t>2204K-ND</t>
  </si>
  <si>
    <t>http://www.digikey.com/product-detail/en/2204/2204K-ND/303778</t>
  </si>
  <si>
    <t>Female/Female, Hex standoff, 4-40 Thread</t>
  </si>
  <si>
    <t>Aluminum</t>
  </si>
  <si>
    <t xml:space="preserve">Elevate Boards from mounting plate </t>
  </si>
  <si>
    <t>Threaded Stand-off, 1"</t>
  </si>
  <si>
    <t>8405K-ND</t>
  </si>
  <si>
    <t>http://www.digikey.com/product-detail/en/8405/8405K-ND/255372</t>
  </si>
  <si>
    <t>Male/Female, Hex standoff, 4-40 Thread</t>
  </si>
  <si>
    <t>Elevate Boards from mounting plate; Elevate NeoMote above Telit modem</t>
  </si>
  <si>
    <t>Machine Screw</t>
  </si>
  <si>
    <t>H781-ND</t>
  </si>
  <si>
    <t>http://www.digikey.com/product-search/en/hardware-fasteners-accessories/screws-bolts/2097339?k=H781-ND</t>
  </si>
  <si>
    <t>Screw board to standoffs</t>
  </si>
  <si>
    <t>Secure Threaded Stand-offs to Mounting Plate and Boards</t>
  </si>
  <si>
    <t>Flat Washer, #4 Stainless Steel</t>
  </si>
  <si>
    <t>H734-ND</t>
  </si>
  <si>
    <t>http://www.digikey.com/product-search/en?vendor=0&amp;keywords=FWSS+004</t>
  </si>
  <si>
    <t>Washer for standoffs</t>
  </si>
  <si>
    <t>For Machine Screw</t>
  </si>
  <si>
    <t>Internal Lock Washer, #4 Stainless Steel</t>
  </si>
  <si>
    <t>H729-ND</t>
  </si>
  <si>
    <t>http://www.digikey.com/product-search/en?vendor=0&amp;keywords=INTLWSS+004&amp;stock=1</t>
  </si>
  <si>
    <t>Lock washer for standoffs</t>
  </si>
  <si>
    <t>D-Sub 9-Pin Connector</t>
  </si>
  <si>
    <t>A32091-ND</t>
  </si>
  <si>
    <t>http://www.digikey.com/product-detail/en/5747840-3/A32091-ND/808646</t>
  </si>
  <si>
    <t>Male Connector for Solinst PC-Interface Cable</t>
  </si>
  <si>
    <t>D-Sub, Male, Through Hole, Right Angle</t>
  </si>
  <si>
    <t>Interface Solinst PC-Interface Cable with RS232-Serial Adapter</t>
  </si>
  <si>
    <t>2218K-ND</t>
  </si>
  <si>
    <t>Female/Female, Hex standoff, 8-32 Thread</t>
  </si>
  <si>
    <t>H715-ND</t>
  </si>
  <si>
    <t>Flat Washer, #8 Stainless Steel</t>
  </si>
  <si>
    <t>H736-ND</t>
  </si>
  <si>
    <t>Internal Lock Washer, #8 Stainless Steel</t>
  </si>
  <si>
    <t>H731-ND</t>
  </si>
  <si>
    <t>Lightning Protector, RP-SMA to RP-SMA</t>
  </si>
  <si>
    <t>AL6-RSPRSJBW-9</t>
  </si>
  <si>
    <t>L-com</t>
  </si>
  <si>
    <t>Applications: IEEE 802.11x, ISM, MMDS, Cellular, PCS</t>
  </si>
  <si>
    <t>RP-SMA Plug to RP-SMA Jack Bulkhead 0-6 GHz 90V</t>
  </si>
  <si>
    <t>Lighting protector for cell antenna</t>
  </si>
  <si>
    <t>Universal Pole Mounting Kit-Pole Diameter 1-1/4 to 2 inches</t>
  </si>
  <si>
    <t>HGX-PMT16</t>
  </si>
  <si>
    <t>http://www.l-com.com/nema-enclosures-enclosure-pole-mounting-kit-pole-diameters-1-1-4-to-2-inches</t>
  </si>
  <si>
    <t>Universal Pole Mounting Kit make mounting fast and easy. This kit is used to mount NB141207 or NB181608 series weatherproof enclosure to 1-1/4 (31.7mm) to 2" (50.8mm) Dia. Poles.</t>
  </si>
  <si>
    <t>(2) Mounting Rails * (2) U-Bolts and Hardware</t>
  </si>
  <si>
    <t>Mount Enclosure to Mast</t>
  </si>
  <si>
    <t>Radio Cable Assembly (Alternate)</t>
  </si>
  <si>
    <t>CA-RSPNME020</t>
  </si>
  <si>
    <t>RP-SMA Plug to N-Male 200 Series Assembly 20.0 ft</t>
  </si>
  <si>
    <t>Lightning Protector, Replacement Gas Tube</t>
  </si>
  <si>
    <t xml:space="preserve"> LPX090</t>
  </si>
  <si>
    <t>90V replacement gas tube for AL series coaxial lightning protectors.</t>
  </si>
  <si>
    <t>Replacement gas tube for Lightning protector</t>
  </si>
  <si>
    <t>Ultrasonic Sensor</t>
  </si>
  <si>
    <t>MB7384</t>
  </si>
  <si>
    <t>MaxBotix</t>
  </si>
  <si>
    <t>Ultrasonic Depth Sensor</t>
  </si>
  <si>
    <t>Liquid-Tight Flexible Metal Conduit, 3/4"</t>
  </si>
  <si>
    <t>8068K33</t>
  </si>
  <si>
    <t>McMaster-Carr</t>
  </si>
  <si>
    <t>http://www.mcmaster.com/#8068k33/=ol8js3</t>
  </si>
  <si>
    <t>High/Low Temperature Liquid-Tight Flexible Conduit UL Listed, Steel, 3/4" Trade Size, 0.83" ID, 1.04" OD</t>
  </si>
  <si>
    <t>Withstands severe temperatures (–51° to +221° F). All except 1 1/2" and 2" sizes have a built-in copper ground. May be used underground. Color is gray.</t>
  </si>
  <si>
    <t>Run cables from Cross Arm to Enclosure/Cut every 10'-15'</t>
  </si>
  <si>
    <t>Standard-Wall White PVC Pipe Fitting</t>
  </si>
  <si>
    <t>4880K355</t>
  </si>
  <si>
    <t>Standard-Wall White PVC Pipe Fitting 1-1/2 NPT Male x 3/4 NPT Female, Threaded Hex Bushing</t>
  </si>
  <si>
    <t>Connections: Unthreaded socket end (female), unthreaded pipe end (male), or threaded (NPT). Connect unthreaded fittings to pipe using a PVC primer and cement.</t>
  </si>
  <si>
    <t>This bushing is plastic for the temperature compensation.  Causes a vapor lock.  Also use  Electronic grade RTV and then fill the space between plumbers putty.</t>
  </si>
  <si>
    <t>Plumber's Putty</t>
  </si>
  <si>
    <t>3008K11</t>
  </si>
  <si>
    <t>Electrical Grade RTV</t>
  </si>
  <si>
    <t>74915A654</t>
  </si>
  <si>
    <t>Dow Corning 748 Noncorrosive Silicone Sealant</t>
  </si>
  <si>
    <t>3 oz tube, off-white</t>
  </si>
  <si>
    <t>Seal MaxBotix and reducing bushing. /Bonds metal, plastic, glass, and rigid PVC. Resists moisture and weather. Begins to harden in 30 minutes.</t>
  </si>
  <si>
    <t>1-1/2 x 3/4 Pipe Size, 90 Degree Reducing Elbow</t>
  </si>
  <si>
    <t>4638K286</t>
  </si>
  <si>
    <t xml:space="preserve">Low-Pressure Galvanized Iron Threaded Pipe Fitting </t>
  </si>
  <si>
    <t>Connect MaxBotix, Conduit to Cross Arm</t>
  </si>
  <si>
    <t>Liquid-Tight Metal Conduit Fitting, Right Angle</t>
  </si>
  <si>
    <t>7119K86</t>
  </si>
  <si>
    <t>Liquid-Tight Metal Conduit Fitting 90 Degree Elbow, Die Cast Zinc, 1-1/2" Trade Size</t>
  </si>
  <si>
    <t>Light Duty—Fittings are die cast zinc and include a locknut.</t>
  </si>
  <si>
    <t>Connect Conduit to Cross Arm</t>
  </si>
  <si>
    <t>Liquid-Tight Flexible Metal Conduit, 1-1/2"</t>
  </si>
  <si>
    <t>8068K36</t>
  </si>
  <si>
    <t>High/Low Temperature Liquid-Tight Flexible Conduit UL Listed, Steel, 1-1/2 Trade Size, 1.58" ID, 1.88 OD</t>
  </si>
  <si>
    <t>Liquid-Tight Metal Conduit Fitting, Straight</t>
  </si>
  <si>
    <t>7119K76</t>
  </si>
  <si>
    <t>Liquid-Tight Metal Conduit Fitting
Straight, Die Cast Zinc, 3/4" Trade Size</t>
  </si>
  <si>
    <t>Connect Conduit to Enclosure and Elbow + Cross Arm</t>
  </si>
  <si>
    <t>Silicone O-Ring AS568A Dash Number 111</t>
  </si>
  <si>
    <t>9396K24</t>
  </si>
  <si>
    <t>http://www.mcmaster.com/#9396k24</t>
  </si>
  <si>
    <t>Silicon Sealant</t>
  </si>
  <si>
    <t>74955A66</t>
  </si>
  <si>
    <t>3M Super Silicone Adhesive/Sealant NO. 8661, 3.0 Ounce Tube, Clear</t>
  </si>
  <si>
    <t>Cartridges fit standard caulk gun</t>
  </si>
  <si>
    <t>Galvanized Steel U-Bolt w/ Backing Plate, 3/8"-16</t>
  </si>
  <si>
    <t>2936T91</t>
  </si>
  <si>
    <t>Mount Mast to U-channel</t>
  </si>
  <si>
    <t>Distorted-Thread Hex Locknut, 5/16"-18</t>
  </si>
  <si>
    <t xml:space="preserve">90047A115 </t>
  </si>
  <si>
    <t>Centerlock—Also known as two-way locknuts, these nuts are compressed in the center. This allows them to be threaded on from either end.</t>
  </si>
  <si>
    <t>18-8 (~304) Stainless Steel</t>
  </si>
  <si>
    <t>Nuts for U-Bolt</t>
  </si>
  <si>
    <t>Freesoc</t>
  </si>
  <si>
    <t>(Open Source)</t>
  </si>
  <si>
    <t>Heat Shrink Tubing</t>
  </si>
  <si>
    <t>650-RNF100014</t>
  </si>
  <si>
    <t>Mouser</t>
  </si>
  <si>
    <t>Flame Retardant, Fluid Resistant</t>
  </si>
  <si>
    <t>4', ID: 0.26" nominal, ID: 0.13" recovered</t>
  </si>
  <si>
    <t>Protect Connection from extenting Solar Panel wire</t>
  </si>
  <si>
    <t>4-Conductor Wire, 500-ft</t>
  </si>
  <si>
    <t>5502FE 008500</t>
  </si>
  <si>
    <t>4 Wire, Gauge 22 AWG, (PVC) Jacket (Insulation), UV Resistant, -20°C ~ 75°C</t>
  </si>
  <si>
    <t>PVC Jacket, 65.6' (20m)</t>
  </si>
  <si>
    <t>Wire for Maxbotix sensor; Extend solar panel</t>
  </si>
  <si>
    <t>Conformal Coating, Aerosol</t>
  </si>
  <si>
    <t>590-422B-340G</t>
  </si>
  <si>
    <t>MG Chemicals, CONFORMAL COATING 340G</t>
  </si>
  <si>
    <t>12 oz Aerosol</t>
  </si>
  <si>
    <t>Coat electrical components</t>
  </si>
  <si>
    <t>RP-SMA to SMA</t>
  </si>
  <si>
    <t>523-132171RP</t>
  </si>
  <si>
    <t>RF Adapters - In Series SMA REV POL JACK TO SMA PLUG</t>
  </si>
  <si>
    <t>Adapt RP-SMA to SMA for Coax Assembly to Modem Board</t>
  </si>
  <si>
    <t>IDC40 IDE Extension Cable Male-Female</t>
  </si>
  <si>
    <t>pccables.com</t>
  </si>
  <si>
    <t>12 Inch Long Standard 40 Pin IDE Style Extension Cable. Not Designed for Ultra ATA.</t>
  </si>
  <si>
    <t>Connect Modem board to NeoMote</t>
  </si>
  <si>
    <t>Cable Gland</t>
  </si>
  <si>
    <t>Polycase</t>
  </si>
  <si>
    <t>Output Grounding Wire from Enclosure</t>
  </si>
  <si>
    <t>Cell Modem</t>
  </si>
  <si>
    <t>CC-864DUAL</t>
  </si>
  <si>
    <t>Telit</t>
  </si>
  <si>
    <t>Cell Modem Board</t>
  </si>
  <si>
    <t>U-Post 8-ft</t>
  </si>
  <si>
    <t>N/A</t>
  </si>
  <si>
    <t>Copper Grounding Rod</t>
  </si>
  <si>
    <t>Grounding Wire</t>
  </si>
  <si>
    <t>Enclosure, Node</t>
  </si>
  <si>
    <t>10 x 8 Opaque Cover with Hinges and Padlockable Latches</t>
  </si>
  <si>
    <t>Mounting Plate</t>
  </si>
  <si>
    <t>10 x 8 Aluminum Mounting Plate</t>
  </si>
  <si>
    <t>SD Card, 512MB</t>
  </si>
  <si>
    <t>ATP 512MB Industrial Grade SD Card</t>
  </si>
  <si>
    <t>Battery, Li-Ion</t>
  </si>
  <si>
    <t>Tenergy Li-Ion 18650 11.1V 7800mAh Side-by-Side PCB Protected Rechargeable Battery Pack w/ Bare Leads</t>
  </si>
  <si>
    <t>Velcro</t>
  </si>
  <si>
    <t>Scaffold Clamp</t>
  </si>
  <si>
    <t>Gray Flat Steel Right Angle Clamp For Tube Scaffold</t>
  </si>
  <si>
    <t>Diameter 1.5" - 1.9"</t>
  </si>
  <si>
    <t>Join Mast with Cross Arm</t>
  </si>
  <si>
    <t>Screws to Mount Enclosure to Kit</t>
  </si>
  <si>
    <t>Nuts to Mount Enclosure to Kit</t>
  </si>
  <si>
    <t>Solar Panel, 10 W</t>
  </si>
  <si>
    <t>10 Watt 12 Volt Polycrystalline Solar panel</t>
  </si>
  <si>
    <t>Same as part number</t>
  </si>
  <si>
    <t>Solar Panel, 10 W Bracket</t>
  </si>
  <si>
    <t>Solar Panel Universal Single Arm Pole Mounting System</t>
  </si>
  <si>
    <t>Antenna, 9 dBi - OLD STYLE</t>
  </si>
  <si>
    <t>OD24-9 - 9dBi 2.4GHz Omni, NFI</t>
  </si>
  <si>
    <t>ASSEM, Omni, No Bracket</t>
  </si>
  <si>
    <t>Est Cost Each:</t>
  </si>
  <si>
    <t>(Plus Tax)</t>
  </si>
  <si>
    <t>Item</t>
  </si>
  <si>
    <t>Run cables from Enclosure to ISCO/Cut every 10'-15'</t>
  </si>
  <si>
    <t>Hold 3/4" conduit in place in under ISCO cap</t>
  </si>
  <si>
    <t>Circular MIL Spec Connector, 2-Pin, Male</t>
  </si>
  <si>
    <t>855-C90-3101F10SL-4P</t>
  </si>
  <si>
    <t>http://www.mouser.com/ProductDetail/Harwin/C90-3101F10SL-4P/?qs=sGAEpiMZZMv%2fye0hRulZRwkmol6UuFqs6IfVy1eKTZg%3d</t>
  </si>
  <si>
    <t>Circular MIL Spec Connector 2P Cable Plug MIL-C-5015 COMPTBL</t>
  </si>
  <si>
    <t>Shell Size 10SL, Threaded, Male</t>
  </si>
  <si>
    <t>Solder termination, Used to connect to ISCO battery, Compatible with Amphenol Connector?</t>
  </si>
  <si>
    <t>Circular MIL Spec Connector, 2-Pin, Female</t>
  </si>
  <si>
    <t>855-C90-3106F10SL-4S</t>
  </si>
  <si>
    <t>http://www.mouser.com/ProductDetail/Harwin/C90-3106F10SL-4S/?qs=sGAEpiMZZMv%2fye0hRulZRwkmol6UuFqsZKrLhZC1w9I%3d</t>
  </si>
  <si>
    <t>Circular MIL Spec Connector 6P FREE SOCKET MIL-C-5015 COMPTBL</t>
  </si>
  <si>
    <t>Shell Size 10SL, Threaded, Female</t>
  </si>
  <si>
    <t>Circular MIL Spec Connector, 6-Pin, Female</t>
  </si>
  <si>
    <t>855-C90-3106F14S-6S</t>
  </si>
  <si>
    <t>http://www.mouser.com/ProductDetail/Harwin/C90-3106F14S-6S/?qs=%2fha2pyFaduiiYuYDIswcQtozanKn9LAOJ3hidTiu6mCbK%252b8qSUkN3A%3d%3d</t>
  </si>
  <si>
    <t>Shell Size 14S, Threaded, Female</t>
  </si>
  <si>
    <t>Solder termination, Used to connect to ISCO Power and Input/Output</t>
  </si>
  <si>
    <t>Circular MIL Spec Dust Cap</t>
  </si>
  <si>
    <t>654-97-60-10</t>
  </si>
  <si>
    <t>http://www.mouser.com/ProductDetail/Amphenol-Industrial/97-60-10/?qs=sGAEpiMZZMthPupliAX%2fT4boJPyrjYHmOky2geoVk6A%3d</t>
  </si>
  <si>
    <t>Circular MIL Spec Tools, Hardware &amp; Accessories, 10SL Dust Cap</t>
  </si>
  <si>
    <t>Shell Size 10SL</t>
  </si>
  <si>
    <t>Cover existing battery input to ISCO automated sampler</t>
  </si>
  <si>
    <t>6-Conductor Wire, 500 ft</t>
  </si>
  <si>
    <t>566-5304FE-500</t>
  </si>
  <si>
    <t>http://www.mouser.com/ProductDetail/Belden-Wire-Cable/5304FE-008500/?qs=sGAEpiMZZMs5%2f3jTaGtq4K0qP2YKd7fbkVHRzw%252bK4h8%3d</t>
  </si>
  <si>
    <t>Multi-Conductor Cables 18AWG 6C SHIELD 500ft SPOOL GRAY</t>
  </si>
  <si>
    <t>6 Wire, Gauge 18 AWG, (PVC) Jacket (Insulation), UV Resistant, -20°C ~ 75°C</t>
  </si>
  <si>
    <t>Wire for ISCO Power and Input/Output</t>
  </si>
  <si>
    <t>Terminal Block, 4-Pin 2.54 mm</t>
  </si>
  <si>
    <t>571-282834-4</t>
  </si>
  <si>
    <t>http://www.mouser.com/ProductDetail/TE-Connectivity/282834-4/?qs=%2fha2pyFaduh%2fssB4aPVgJng2XbCZ%252bHCbwOqKz9cHulQ%3d</t>
  </si>
  <si>
    <t>Fixed Terminal Blocks 4P SIDE ENTRY 2.54mm</t>
  </si>
  <si>
    <t>2.54 mm, Through Hole, AWG 30-16, Current Rating: 10 A, Voltage Rating: 150 V</t>
  </si>
  <si>
    <t>Connect Wires to PCBs, Breadboards</t>
  </si>
  <si>
    <t>Terminal Block, 2-Pin 2.54 mm</t>
  </si>
  <si>
    <t>571-282834-2</t>
  </si>
  <si>
    <t>http://www.mouser.com/ProductDetail/TE-Connectivity-AMP/282834-2/?qs=sGAEpiMZZMvZTcaMAxB2AJ%2f79sE4hFAYo1Yb6cyIxXA%3d</t>
  </si>
  <si>
    <t>Fixed Terminal Blocks 2P SIDE ENTRY 2.54mm</t>
  </si>
  <si>
    <t>Terminal Block, 2-Pin 5.08 mm</t>
  </si>
  <si>
    <t>845-MV-252</t>
  </si>
  <si>
    <t>http://www.mouser.com/ProductDetail/Altech/MV-252/?qs=sGAEpiMZZMvZTcaMAxB2AO44hz%252bzUPld4CJV93CJ68I%3d</t>
  </si>
  <si>
    <t>Fixed Terminal Blocks 5.08mm</t>
  </si>
  <si>
    <t>5.08 mm, Through Hole, AWG 30-14, Current Rating: 15 A, Voltage Rating: 300 V</t>
  </si>
  <si>
    <t>Connect Power Lines to PCBs, Breadboards</t>
  </si>
  <si>
    <t>N-MOSFET</t>
  </si>
  <si>
    <t>512-BUZ11_NR4941</t>
  </si>
  <si>
    <t>http://www.mouser.com/ProductDetail/Fairchild-Semiconductor/BUZ11_NR4941/?qs=%2fha2pyFadujCcjbFpdXxgiGMbiR2RGKwswl5N4Jl3BHIDidhlQmSBA%3d%3d</t>
  </si>
  <si>
    <t>MOSFET N-Channel 50V 33A</t>
  </si>
  <si>
    <t>TO-220, Through Hole</t>
  </si>
  <si>
    <t>Drive P-MOSFET</t>
  </si>
  <si>
    <t>Bipolar Transistor - PNP</t>
  </si>
  <si>
    <t>512-PN2907ATF</t>
  </si>
  <si>
    <t>http://www.mouser.com/ProductDetail/Fairchild-Semiconductor/PN2907ATF/?qs=sGAEpiMZZMshyDBzk1%2fWi4G1GLBZKHK1FpuVuN%2fvXD8%3d</t>
  </si>
  <si>
    <t>Transistors Bipolar - BJT PNP Transistor General Purpose</t>
  </si>
  <si>
    <t>TO-92-3 Kinked Lead</t>
  </si>
  <si>
    <t>Trigger ISCO to sample</t>
  </si>
  <si>
    <t>Bipolar Transistor - NPN</t>
  </si>
  <si>
    <t>512-2N3904TF</t>
  </si>
  <si>
    <t>http://www.mouser.com/ProductDetail/Fairchild-Semiconductor/2N3904TF/?qs=sGAEpiMZZMshyDBzk1%2fWi8oN7VHZ91OkWnobkvzNFE4%3d</t>
  </si>
  <si>
    <t>Transistors Bipolar - BJT NPN 40V 200mA</t>
  </si>
  <si>
    <t>Misc Switching if needed</t>
  </si>
  <si>
    <t>H-Bridge Driver</t>
  </si>
  <si>
    <t>757-TA7291SGOJ</t>
  </si>
  <si>
    <t>http://www.mouser.com/ProductDetail/Toshiba/TA7291SGOJ/?qs=sGAEpiMZZMtKB4wrjsn3lbY2wcnw7iEm1M%252bpQk0xjM8%3d</t>
  </si>
  <si>
    <t>Motor / Motion / Ignition Controllers &amp; Drivers DC Bridge Driver 25V 1.2A 400mA</t>
  </si>
  <si>
    <t>SIP-9 Through Hole, Supply Current 13 mA</t>
  </si>
  <si>
    <t>Create Square Wave for conductivity Sensor</t>
  </si>
  <si>
    <t>H-Bridge Driver (Leadless SMD)</t>
  </si>
  <si>
    <t>595-DRV8838DSGT</t>
  </si>
  <si>
    <t>http://www.mouser.com/ProductDetail/Texas-Instruments/DRV8838DSGT/?qs=%2fha2pyFadugAxXcFLNT1feuO5J48ZlHhA8KFA22r9xg%3d</t>
  </si>
  <si>
    <t>Motor / Motion / Ignition Controllers &amp; Drivers 1.8A Lo Vltg Brushed DC Motor Driver</t>
  </si>
  <si>
    <t>SMD, WSON-8, Supply Current 100 uA</t>
  </si>
  <si>
    <t>Diode</t>
  </si>
  <si>
    <t>512-1N4001</t>
  </si>
  <si>
    <t>http://www.mouser.com/ProductDetail/Fairchild-Semiconductor/1N4001/?qs=sGAEpiMZZMutXGli8Ay4kJFypYesfd9y2GUYLufLOL0%3d</t>
  </si>
  <si>
    <t>Rectifiers Vr/50V Io/1A T/R</t>
  </si>
  <si>
    <t>DO-41, Through Hole</t>
  </si>
  <si>
    <t>Rectify Conductivity Sensor, Through Hole, 1.1V Max Forward Drop</t>
  </si>
  <si>
    <t>Schottky Diode</t>
  </si>
  <si>
    <t>625-SB140-E3</t>
  </si>
  <si>
    <t>http://www.mouser.com/ProductDetail/Vishay-Semiconductors/SB140-E3-54/?qs=sGAEpiMZZMtQ8nqTKtFS%2fJkHNs4hgXaD0V7R8eT0R9w%3d</t>
  </si>
  <si>
    <t>Schottky Diodes &amp; Rectifiers 40 Volt 1.0 Amp 50 Amp IFSM</t>
  </si>
  <si>
    <t>DO-204AL, Through Hole</t>
  </si>
  <si>
    <t>Rectify Conductivity Sensor, Through Hole, 0.48V Max Forward Drop</t>
  </si>
  <si>
    <t>Zener Diode</t>
  </si>
  <si>
    <t>512-1N5242BTR</t>
  </si>
  <si>
    <t>http://www.mouser.com/ProductDetail/Fairchild-Semiconductor/1N5242BTR/?qs=sGAEpiMZZMtQ8nqTKtFS%2fD313Kx94AdF1irB%2fB4IcdI%3d</t>
  </si>
  <si>
    <t>Zener Diodes 12V 0.5W Zener</t>
  </si>
  <si>
    <t>DO-35, Through Hole</t>
  </si>
  <si>
    <t>Protect P-MOSFET from Max Vgs</t>
  </si>
  <si>
    <t>1K Resistor</t>
  </si>
  <si>
    <t>660-MS1/4DCT52R1001</t>
  </si>
  <si>
    <t>http://www.mouser.com/ProductDetail/KOA-Speer/MFS1-4DCT52R1001F/?qs=sGAEpiMZZMu61qfTUdNhG%2fDQawzJ6c7PLhA%2fQ1OFegg%3d</t>
  </si>
  <si>
    <t>Metal Film Resistors - Through Hole 1/4W 1K ohm 1%</t>
  </si>
  <si>
    <t>MOSFET resistors, Campbell Conductivity Sensor Resistor</t>
  </si>
  <si>
    <t>10K Resistor</t>
  </si>
  <si>
    <t>660-MF1/4DCT52R1002F</t>
  </si>
  <si>
    <t>http://www.mouser.com/ProductDetail/KOA-Speer/MF1-4DCT52R1002F/?qs=sGAEpiMZZMu61qfTUdNhGyBSvgGlGccIpT7iOfAnb2E%3d</t>
  </si>
  <si>
    <t>Metal Film Resistors - Through Hole 1/4W 10K ohm 1%</t>
  </si>
  <si>
    <t>Voltage Divider for ISCO output, MOSFET resistors</t>
  </si>
  <si>
    <t>20K Resistor</t>
  </si>
  <si>
    <t>660-MFS1/4DCT52R2002</t>
  </si>
  <si>
    <t>http://www.mouser.com/ProductDetail/KOA-Speer/MFS1-4DCT52R2002F/?qs=sGAEpiMZZMu61qfTUdNhG%2fDQawzJ6c7PwNXisnhSi%2fw%3d</t>
  </si>
  <si>
    <t>Metal Film Resistors - Through Hole 20K ohm 1%</t>
  </si>
  <si>
    <t>Voltage Divider for ISCO output</t>
  </si>
  <si>
    <t>100K Resistor</t>
  </si>
  <si>
    <t>660-MF1/4DCT52R1003F</t>
  </si>
  <si>
    <t>http://www.mouser.com/ProductDetail/KOA-Speer/MF1-4DCT52R1003F2/?qs=sGAEpiMZZMu61qfTUdNhGzGirQBOKx088xxZfi1truU%3d</t>
  </si>
  <si>
    <t>Metal Film Resistors - Through Hole 1/4W 100K ohm 1%</t>
  </si>
  <si>
    <t>MOSFET resistors</t>
  </si>
  <si>
    <t>Stripboard</t>
  </si>
  <si>
    <t>854-ST1</t>
  </si>
  <si>
    <t>http://www.mouser.com/ProductDetail/BusBoard-Prototype-Systems/ST1/?qs=sGAEpiMZZMt%2fSAlJwb4586iUvK3A7Zbh</t>
  </si>
  <si>
    <t>PCBs &amp; Breadboards StripBoard-1, 1 side 50x80mm</t>
  </si>
  <si>
    <t>General purpose strip-board, 2.54mm spacing</t>
  </si>
  <si>
    <t>Prototyping</t>
  </si>
  <si>
    <t>10 uFD Electrolytic Cap</t>
  </si>
  <si>
    <t>667-EEU-FR1A221B</t>
  </si>
  <si>
    <t>http://www.mouser.com/ProductDetail/Panasonic/EEU-EE2W100U/?qs=sGAEpiMZZMtZ1n0r9vR22dN7zJS18SGVJ9hy5bW8o4c%3d</t>
  </si>
  <si>
    <t>220 uFD Electrolytic Cap</t>
  </si>
  <si>
    <t>http://www.mouser.com/ProductDetail/Panasonic/EEU-FR1A221B/?qs=%2fha2pyFadugaGy9ulWHIBwji2AX53XXmHtHVylRFfHcBRiBDBPF%252b5A%3d%3d</t>
  </si>
  <si>
    <t>Heavy Duty Power Connector</t>
  </si>
  <si>
    <t>879-6319G1</t>
  </si>
  <si>
    <t>http://www.mouser.com/ProductDetail/Anderson-Power-Products/6319G1/?qs=sGAEpiMZZMtjzVbpKqo2YZRH3O%252bLIhj7OojplBjzm%252bI%3d</t>
  </si>
  <si>
    <t>Heavy Duty Power Connectors SB50</t>
  </si>
  <si>
    <t>Gray, #10-12 AWG, 50A</t>
  </si>
  <si>
    <t>Quick Connect/Disconnect Node Batteries (Too Big)</t>
  </si>
  <si>
    <t>P- MOSFET</t>
  </si>
  <si>
    <t>844-IRF9Z30PBF</t>
  </si>
  <si>
    <t>http://www.mouser.com/ProductDetail/Vishay-Siliconix/IRF9Z30PBF/?qs=sGAEpiMZZMshyDBzk1%2fWi1F3z9PgzPBnYVihrl26VW0%3d</t>
  </si>
  <si>
    <t>MOSFET P-Chan 50V 18 Amp</t>
  </si>
  <si>
    <t>Switch Power On/Off to ISCO</t>
  </si>
  <si>
    <t>Power Connector (Red)</t>
  </si>
  <si>
    <t>http://www.mouser.com/ProductDetail/Anderson-Power-Products/1330/?qs=sGAEpiMZZMuP%2fQeRSdvksAFB9xtv3xUC</t>
  </si>
  <si>
    <t>Heavy Duty Power Connectors PP30 RED 12-16 AWG 30A CONT 12-16 AWG</t>
  </si>
  <si>
    <t>Red, #12-16 AWG, 30A</t>
  </si>
  <si>
    <t>Quick Connect/Disconnect Node Batteries</t>
  </si>
  <si>
    <t>Power Connector (Black)</t>
  </si>
  <si>
    <t>http://www.mouser.com/ProductDetail/Anderson-Power-Products/1330G4/?qs=sGAEpiMZZMuP%2fQeRSdvksJHflCAcccoP</t>
  </si>
  <si>
    <t>Heavy Duty Power Connectors PP30 BLACK 12-16 AWG 30A CONT 12-16 AWG</t>
  </si>
  <si>
    <t>Black, #12-16 AWG, 30A</t>
  </si>
  <si>
    <t>Qty</t>
  </si>
  <si>
    <t>https://new.myalro.com/</t>
  </si>
  <si>
    <t>http://www.amazon.com/Charge-Controller-12Volt-Efficient-Delivery/dp/B008QPAJE8</t>
  </si>
  <si>
    <t>http://www.amazon.com/TRENDnet-Reverse-Weatherproof-Connector-TEW-L202/dp/B000EREM6C/ref=sr_1_1?s=electronics&amp;ie=UTF8&amp;qid=1378658425&amp;sr=1-1&amp;keywords=sma+male+to+n-type+male</t>
  </si>
  <si>
    <t>http://www.digikey.com/product-detail/en/CSA-SMAM-216-RSFB/CSA-SMAM-216-RSFB-ND/1962864</t>
  </si>
  <si>
    <t>http://www.l-com.com/surge-protector-rp-sma-plug-to-rp-sma-jack-bulkhead-0-6-ghz-90v-lightning-protector</t>
  </si>
  <si>
    <t>http://www.maxbotix.com/Ultrasonic_Sensors/MB7384-Ultrasonic_Snow_Depth_Sensor.htm</t>
  </si>
  <si>
    <t>http://www.pccables.com/01811.html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</si>
</sst>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$#,##0.00;($#,##0.00)"/>
    <numFmt numFmtId="165" formatCode="#,##0.###############"/>
    <numFmt numFmtId="166" formatCode="&quot;$&quot;#,##0.00"/>
  </numFmts>
  <fonts count="25">
    <font>
      <sz val="10.0"/>
      <color rgb="FF000000"/>
      <name val="Arial"/>
    </font>
    <font>
      <b/>
      <sz val="11.0"/>
      <color rgb="FF000000"/>
      <name val="Calibri"/>
    </font>
    <font>
      <b/>
      <sz val="10.0"/>
      <color rgb="FF000000"/>
    </font>
    <font>
      <sz val="10.0"/>
      <color rgb="FF000000"/>
    </font>
    <font>
      <sz val="11.0"/>
      <color rgb="FF000000"/>
      <name val="Calibri"/>
    </font>
    <font>
      <u/>
      <sz val="10.0"/>
      <color rgb="FF0000FF"/>
    </font>
    <font>
      <strike/>
      <sz val="11.0"/>
      <color rgb="FF000000"/>
      <name val="Calibri"/>
    </font>
    <font>
      <u/>
      <sz val="11.0"/>
      <color rgb="FF0000FF"/>
      <name val="Calibri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1.0"/>
      <color rgb="FF0000FF"/>
      <name val="Calibri"/>
    </font>
    <font>
      <strike/>
      <sz val="10.0"/>
      <color rgb="FF000000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0.0"/>
      <color rgb="FF0000FF"/>
    </font>
    <font/>
    <font>
      <u/>
      <color rgb="FF0000FF"/>
    </font>
    <font>
      <u/>
      <sz val="10.0"/>
    </font>
    <font>
      <u/>
      <sz val="11.0"/>
      <color rgb="FF000000"/>
      <name val="Calibri"/>
    </font>
    <font>
      <b/>
      <sz val="11.0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left"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horizontal="center" vertical="top" wrapText="1"/>
    </xf>
    <xf borderId="0" fillId="0" fontId="4" numFmtId="0" xfId="0" applyAlignment="1" applyFont="1">
      <alignment horizontal="center" vertical="top" wrapText="1"/>
    </xf>
    <xf borderId="0" fillId="0" fontId="5" numFmtId="0" xfId="0" applyAlignment="1" applyFont="1">
      <alignment vertical="top"/>
    </xf>
    <xf borderId="0" fillId="0" fontId="4" numFmtId="0" xfId="0" applyAlignment="1" applyFont="1">
      <alignment horizontal="center" vertical="top" wrapText="1"/>
    </xf>
    <xf borderId="0" fillId="0" fontId="4" numFmtId="164" xfId="0" applyAlignment="1" applyFont="1" applyNumberFormat="1">
      <alignment horizontal="center" vertical="top" wrapText="1"/>
    </xf>
    <xf borderId="0" fillId="0" fontId="4" numFmtId="164" xfId="0" applyAlignment="1" applyFont="1" applyNumberFormat="1">
      <alignment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 wrapText="1"/>
    </xf>
    <xf borderId="0" fillId="0" fontId="6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4" numFmtId="164" xfId="0" applyAlignment="1" applyFont="1" applyNumberFormat="1">
      <alignment horizontal="center" vertical="top" wrapText="1"/>
    </xf>
    <xf borderId="0" fillId="0" fontId="4" numFmtId="0" xfId="0" applyAlignment="1" applyFont="1">
      <alignment vertical="top" wrapText="1"/>
    </xf>
    <xf borderId="0" fillId="0" fontId="4" numFmtId="164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8" numFmtId="0" xfId="0" applyAlignment="1" applyFont="1">
      <alignment/>
    </xf>
    <xf borderId="0" fillId="0" fontId="4" numFmtId="164" xfId="0" applyAlignment="1" applyFont="1" applyNumberFormat="1">
      <alignment horizontal="center" wrapText="1"/>
    </xf>
    <xf borderId="0" fillId="0" fontId="4" numFmtId="0" xfId="0" applyAlignment="1" applyFont="1">
      <alignment horizontal="center" wrapText="1"/>
    </xf>
    <xf borderId="0" fillId="0" fontId="4" numFmtId="164" xfId="0" applyAlignment="1" applyFont="1" applyNumberFormat="1">
      <alignment horizontal="left" wrapText="1"/>
    </xf>
    <xf borderId="0" fillId="0" fontId="9" numFmtId="0" xfId="0" applyAlignment="1" applyFont="1">
      <alignment vertical="top"/>
    </xf>
    <xf borderId="0" fillId="0" fontId="4" numFmtId="164" xfId="0" applyAlignment="1" applyFont="1" applyNumberFormat="1">
      <alignment wrapText="1"/>
    </xf>
    <xf borderId="0" fillId="0" fontId="10" numFmtId="0" xfId="0" applyAlignment="1" applyFont="1">
      <alignment/>
    </xf>
    <xf borderId="0" fillId="0" fontId="4" numFmtId="164" xfId="0" applyAlignment="1" applyFont="1" applyNumberFormat="1">
      <alignment horizontal="center" wrapText="1"/>
    </xf>
    <xf borderId="0" fillId="0" fontId="11" numFmtId="0" xfId="0" applyAlignment="1" applyFont="1">
      <alignment vertical="top"/>
    </xf>
    <xf borderId="0" fillId="0" fontId="4" numFmtId="0" xfId="0" applyAlignment="1" applyFont="1">
      <alignment horizontal="center" wrapText="1"/>
    </xf>
    <xf borderId="1" fillId="0" fontId="4" numFmtId="0" xfId="0" applyAlignment="1" applyBorder="1" applyFont="1">
      <alignment vertical="top" wrapText="1"/>
    </xf>
    <xf borderId="1" fillId="0" fontId="4" numFmtId="0" xfId="0" applyAlignment="1" applyBorder="1" applyFont="1">
      <alignment horizontal="center" vertical="top" wrapText="1"/>
    </xf>
    <xf borderId="1" fillId="0" fontId="4" numFmtId="0" xfId="0" applyAlignment="1" applyBorder="1" applyFont="1">
      <alignment horizontal="center" vertical="top" wrapText="1"/>
    </xf>
    <xf borderId="1" fillId="0" fontId="12" numFmtId="0" xfId="0" applyAlignment="1" applyBorder="1" applyFont="1">
      <alignment vertical="top"/>
    </xf>
    <xf borderId="2" fillId="0" fontId="4" numFmtId="0" xfId="0" applyAlignment="1" applyBorder="1" applyFont="1">
      <alignment horizontal="center" vertical="top" wrapText="1"/>
    </xf>
    <xf borderId="3" fillId="0" fontId="4" numFmtId="164" xfId="0" applyAlignment="1" applyBorder="1" applyFont="1" applyNumberFormat="1">
      <alignment horizontal="center" vertical="top" wrapText="1"/>
    </xf>
    <xf borderId="2" fillId="0" fontId="4" numFmtId="0" xfId="0" applyAlignment="1" applyBorder="1" applyFont="1">
      <alignment horizontal="center" vertical="top" wrapText="1"/>
    </xf>
    <xf borderId="3" fillId="0" fontId="4" numFmtId="164" xfId="0" applyAlignment="1" applyBorder="1" applyFont="1" applyNumberFormat="1">
      <alignment vertical="top" wrapText="1"/>
    </xf>
    <xf borderId="1" fillId="0" fontId="4" numFmtId="0" xfId="0" applyAlignment="1" applyBorder="1" applyFont="1">
      <alignment vertical="top" wrapText="1"/>
    </xf>
    <xf borderId="1" fillId="0" fontId="4" numFmtId="164" xfId="0" applyAlignment="1" applyBorder="1" applyFont="1" applyNumberFormat="1">
      <alignment wrapText="1"/>
    </xf>
    <xf borderId="1" fillId="0" fontId="4" numFmtId="0" xfId="0" applyAlignment="1" applyBorder="1" applyFont="1">
      <alignment horizontal="center" vertical="top" wrapText="1"/>
    </xf>
    <xf borderId="2" fillId="0" fontId="4" numFmtId="164" xfId="0" applyAlignment="1" applyBorder="1" applyFont="1" applyNumberFormat="1">
      <alignment vertical="top" wrapText="1"/>
    </xf>
    <xf borderId="0" fillId="0" fontId="13" numFmtId="0" xfId="0" applyAlignment="1" applyFont="1">
      <alignment/>
    </xf>
    <xf borderId="0" fillId="0" fontId="4" numFmtId="164" xfId="0" applyAlignment="1" applyFont="1" applyNumberFormat="1">
      <alignment vertical="top" wrapText="1"/>
    </xf>
    <xf borderId="0" fillId="0" fontId="4" numFmtId="164" xfId="0" applyAlignment="1" applyFont="1" applyNumberFormat="1">
      <alignment horizontal="left" wrapText="1"/>
    </xf>
    <xf borderId="0" fillId="0" fontId="4" numFmtId="164" xfId="0" applyAlignment="1" applyFont="1" applyNumberFormat="1">
      <alignment horizontal="left" vertical="top" wrapText="1"/>
    </xf>
    <xf borderId="0" fillId="0" fontId="3" numFmtId="164" xfId="0" applyAlignment="1" applyFont="1" applyNumberFormat="1">
      <alignment wrapText="1"/>
    </xf>
    <xf borderId="0" fillId="0" fontId="14" numFmtId="0" xfId="0" applyAlignment="1" applyFont="1">
      <alignment vertical="top"/>
    </xf>
    <xf borderId="0" fillId="0" fontId="15" numFmtId="0" xfId="0" applyAlignment="1" applyFont="1">
      <alignment vertical="top"/>
    </xf>
    <xf borderId="0" fillId="0" fontId="4" numFmtId="0" xfId="0" applyAlignment="1" applyFont="1">
      <alignment wrapText="1"/>
    </xf>
    <xf borderId="0" fillId="0" fontId="4" numFmtId="0" xfId="0" applyAlignment="1" applyFont="1">
      <alignment vertical="top" wrapText="1"/>
    </xf>
    <xf borderId="0" fillId="0" fontId="4" numFmtId="0" xfId="0" applyAlignment="1" applyFont="1">
      <alignment vertical="top"/>
    </xf>
    <xf borderId="0" fillId="0" fontId="6" numFmtId="0" xfId="0" applyAlignment="1" applyFont="1">
      <alignment wrapText="1"/>
    </xf>
    <xf borderId="0" fillId="0" fontId="3" numFmtId="0" xfId="0" applyAlignment="1" applyFont="1">
      <alignment horizontal="center"/>
    </xf>
    <xf borderId="0" fillId="0" fontId="16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7" numFmtId="0" xfId="0" applyAlignment="1" applyFont="1">
      <alignment vertical="top"/>
    </xf>
    <xf borderId="4" fillId="0" fontId="4" numFmtId="165" xfId="0" applyAlignment="1" applyBorder="1" applyFont="1" applyNumberFormat="1">
      <alignment horizontal="center" vertical="top" wrapText="1"/>
    </xf>
    <xf borderId="4" fillId="0" fontId="4" numFmtId="0" xfId="0" applyAlignment="1" applyBorder="1" applyFont="1">
      <alignment horizontal="center" vertical="top" wrapText="1"/>
    </xf>
    <xf borderId="4" fillId="0" fontId="4" numFmtId="164" xfId="0" applyAlignment="1" applyBorder="1" applyFont="1" applyNumberFormat="1">
      <alignment vertical="top" wrapText="1"/>
    </xf>
    <xf borderId="3" fillId="0" fontId="4" numFmtId="0" xfId="0" applyAlignment="1" applyBorder="1" applyFont="1">
      <alignment horizontal="center" vertical="top" wrapText="1"/>
    </xf>
    <xf borderId="5" fillId="0" fontId="1" numFmtId="165" xfId="0" applyAlignment="1" applyBorder="1" applyFont="1" applyNumberFormat="1">
      <alignment horizontal="center" vertical="top" wrapText="1"/>
    </xf>
    <xf borderId="6" fillId="0" fontId="1" numFmtId="0" xfId="0" applyAlignment="1" applyBorder="1" applyFont="1">
      <alignment horizontal="center" vertical="top" wrapText="1"/>
    </xf>
    <xf borderId="3" fillId="0" fontId="4" numFmtId="164" xfId="0" applyAlignment="1" applyBorder="1" applyFont="1" applyNumberFormat="1">
      <alignment horizontal="center" vertical="top" wrapText="1"/>
    </xf>
    <xf borderId="5" fillId="0" fontId="1" numFmtId="165" xfId="0" applyAlignment="1" applyBorder="1" applyFont="1" applyNumberFormat="1">
      <alignment horizontal="center" vertical="top" wrapText="1"/>
    </xf>
    <xf borderId="7" fillId="0" fontId="1" numFmtId="164" xfId="0" applyAlignment="1" applyBorder="1" applyFont="1" applyNumberFormat="1">
      <alignment vertical="top" wrapText="1"/>
    </xf>
    <xf borderId="2" fillId="0" fontId="4" numFmtId="164" xfId="0" applyAlignment="1" applyBorder="1" applyFont="1" applyNumberFormat="1">
      <alignment horizontal="left" wrapText="1"/>
    </xf>
    <xf borderId="6" fillId="0" fontId="1" numFmtId="0" xfId="0" applyAlignment="1" applyBorder="1" applyFont="1">
      <alignment vertical="top" wrapText="1"/>
    </xf>
    <xf borderId="8" fillId="0" fontId="3" numFmtId="0" xfId="0" applyAlignment="1" applyBorder="1" applyFont="1">
      <alignment horizontal="center" wrapText="1"/>
    </xf>
    <xf borderId="9" fillId="0" fontId="4" numFmtId="0" xfId="0" applyAlignment="1" applyBorder="1" applyFont="1">
      <alignment horizontal="center" vertical="top" wrapText="1"/>
    </xf>
    <xf borderId="2" fillId="0" fontId="4" numFmtId="164" xfId="0" applyAlignment="1" applyBorder="1" applyFont="1" applyNumberFormat="1">
      <alignment horizontal="center" vertical="top" wrapText="1"/>
    </xf>
    <xf borderId="9" fillId="0" fontId="3" numFmtId="0" xfId="0" applyAlignment="1" applyBorder="1" applyFont="1">
      <alignment horizontal="center" wrapText="1"/>
    </xf>
    <xf borderId="10" fillId="0" fontId="4" numFmtId="165" xfId="0" applyAlignment="1" applyBorder="1" applyFont="1" applyNumberFormat="1">
      <alignment horizontal="left" vertical="top" wrapText="1"/>
    </xf>
    <xf borderId="10" fillId="0" fontId="4" numFmtId="165" xfId="0" applyAlignment="1" applyBorder="1" applyFont="1" applyNumberFormat="1">
      <alignment horizontal="left" vertical="top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0" fontId="4" numFmtId="164" xfId="0" applyAlignment="1" applyFont="1" applyNumberFormat="1">
      <alignment horizontal="left" vertical="top" wrapText="1"/>
    </xf>
    <xf borderId="0" fillId="0" fontId="4" numFmtId="165" xfId="0" applyAlignment="1" applyFont="1" applyNumberFormat="1">
      <alignment horizontal="center" vertical="top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center"/>
    </xf>
    <xf borderId="0" fillId="2" fontId="4" numFmtId="0" xfId="0" applyAlignment="1" applyFill="1" applyFont="1">
      <alignment vertical="top" wrapText="1"/>
    </xf>
    <xf borderId="0" fillId="3" fontId="4" numFmtId="0" xfId="0" applyAlignment="1" applyFill="1" applyFont="1">
      <alignment vertical="top" wrapText="1"/>
    </xf>
    <xf borderId="0" fillId="0" fontId="3" numFmtId="0" xfId="0" applyAlignment="1" applyFont="1">
      <alignment vertical="top" wrapText="1"/>
    </xf>
    <xf borderId="0" fillId="3" fontId="18" numFmtId="0" xfId="0" applyAlignment="1" applyFont="1">
      <alignment vertical="top" wrapText="1"/>
    </xf>
    <xf borderId="0" fillId="0" fontId="18" numFmtId="0" xfId="0" applyAlignment="1" applyFont="1">
      <alignment vertical="top" wrapText="1"/>
    </xf>
    <xf borderId="0" fillId="0" fontId="18" numFmtId="0" xfId="0" applyAlignment="1" applyFont="1">
      <alignment wrapText="1"/>
    </xf>
    <xf borderId="0" fillId="0" fontId="18" numFmtId="0" xfId="0" applyAlignment="1" applyFont="1">
      <alignment horizontal="center" vertical="top" wrapText="1"/>
    </xf>
    <xf borderId="0" fillId="0" fontId="18" numFmtId="0" xfId="0" applyAlignment="1" applyFont="1">
      <alignment horizontal="center" vertical="top" wrapText="1"/>
    </xf>
    <xf borderId="0" fillId="0" fontId="19" numFmtId="0" xfId="0" applyAlignment="1" applyFont="1">
      <alignment vertical="top"/>
    </xf>
    <xf borderId="0" fillId="0" fontId="18" numFmtId="166" xfId="0" applyAlignment="1" applyFont="1" applyNumberFormat="1">
      <alignment horizontal="center" vertical="top" wrapText="1"/>
    </xf>
    <xf borderId="0" fillId="0" fontId="18" numFmtId="0" xfId="0" applyAlignment="1" applyFont="1">
      <alignment vertical="top" wrapText="1"/>
    </xf>
    <xf borderId="0" fillId="0" fontId="4" numFmtId="0" xfId="0" applyAlignment="1" applyFont="1">
      <alignment horizontal="left" vertical="top" wrapText="1"/>
    </xf>
    <xf borderId="0" fillId="4" fontId="4" numFmtId="0" xfId="0" applyAlignment="1" applyFill="1" applyFont="1">
      <alignment vertical="top" wrapText="1"/>
    </xf>
    <xf borderId="0" fillId="0" fontId="18" numFmtId="0" xfId="0" applyAlignment="1" applyFont="1">
      <alignment horizontal="center" vertical="top" wrapText="1"/>
    </xf>
    <xf borderId="0" fillId="0" fontId="20" numFmtId="0" xfId="0" applyAlignment="1" applyFont="1">
      <alignment vertical="top"/>
    </xf>
    <xf borderId="11" fillId="0" fontId="1" numFmtId="165" xfId="0" applyAlignment="1" applyBorder="1" applyFont="1" applyNumberFormat="1">
      <alignment horizontal="center" vertical="top" wrapText="1"/>
    </xf>
    <xf borderId="12" fillId="0" fontId="1" numFmtId="164" xfId="0" applyAlignment="1" applyBorder="1" applyFont="1" applyNumberFormat="1">
      <alignment vertical="top" wrapText="1"/>
    </xf>
    <xf borderId="2" fillId="0" fontId="4" numFmtId="0" xfId="0" applyAlignment="1" applyBorder="1" applyFont="1">
      <alignment vertical="top" wrapText="1"/>
    </xf>
    <xf borderId="9" fillId="0" fontId="3" numFmtId="0" xfId="0" applyAlignment="1" applyBorder="1" applyFont="1">
      <alignment horizontal="center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horizontal="center" vertical="top"/>
    </xf>
    <xf borderId="0" fillId="0" fontId="21" numFmtId="0" xfId="0" applyAlignment="1" applyFont="1">
      <alignment vertical="top"/>
    </xf>
    <xf borderId="0" fillId="0" fontId="1" numFmtId="0" xfId="0" applyAlignment="1" applyFont="1">
      <alignment horizontal="center" vertical="top" wrapText="1"/>
    </xf>
    <xf borderId="3" fillId="0" fontId="18" numFmtId="0" xfId="0" applyAlignment="1" applyBorder="1" applyFont="1">
      <alignment wrapText="1"/>
    </xf>
    <xf borderId="2" fillId="0" fontId="4" numFmtId="164" xfId="0" applyAlignment="1" applyBorder="1" applyFont="1" applyNumberFormat="1">
      <alignment horizontal="left" vertical="top" wrapText="1"/>
    </xf>
    <xf borderId="8" fillId="0" fontId="3" numFmtId="0" xfId="0" applyAlignment="1" applyBorder="1" applyFont="1">
      <alignment horizontal="center" vertical="top" wrapText="1"/>
    </xf>
    <xf borderId="0" fillId="0" fontId="3" numFmtId="0" xfId="0" applyAlignment="1" applyFont="1">
      <alignment horizontal="left" vertical="top"/>
    </xf>
    <xf borderId="4" fillId="0" fontId="22" numFmtId="0" xfId="0" applyAlignment="1" applyBorder="1" applyFont="1">
      <alignment wrapText="1"/>
    </xf>
    <xf borderId="4" fillId="0" fontId="22" numFmtId="0" xfId="0" applyAlignment="1" applyBorder="1" applyFont="1">
      <alignment wrapText="1"/>
    </xf>
    <xf borderId="13" fillId="0" fontId="18" numFmtId="0" xfId="0" applyAlignment="1" applyBorder="1" applyFont="1">
      <alignment wrapText="1"/>
    </xf>
    <xf borderId="14" fillId="0" fontId="18" numFmtId="0" xfId="0" applyAlignment="1" applyBorder="1" applyFont="1">
      <alignment wrapText="1"/>
    </xf>
    <xf borderId="15" fillId="0" fontId="18" numFmtId="0" xfId="0" applyAlignment="1" applyBorder="1" applyFont="1">
      <alignment wrapText="1"/>
    </xf>
    <xf borderId="16" fillId="0" fontId="18" numFmtId="0" xfId="0" applyAlignment="1" applyBorder="1" applyFont="1">
      <alignment wrapText="1"/>
    </xf>
    <xf borderId="10" fillId="0" fontId="18" numFmtId="0" xfId="0" applyAlignment="1" applyBorder="1" applyFont="1">
      <alignment wrapText="1"/>
    </xf>
    <xf borderId="8" fillId="0" fontId="18" numFmtId="0" xfId="0" applyAlignment="1" applyBorder="1" applyFont="1">
      <alignment wrapText="1"/>
    </xf>
    <xf borderId="2" fillId="0" fontId="18" numFmtId="0" xfId="0" applyAlignment="1" applyBorder="1" applyFont="1">
      <alignment wrapText="1"/>
    </xf>
    <xf borderId="13" fillId="0" fontId="18" numFmtId="0" xfId="0" applyAlignment="1" applyBorder="1" applyFont="1">
      <alignment wrapText="1"/>
    </xf>
    <xf borderId="14" fillId="0" fontId="18" numFmtId="0" xfId="0" applyAlignment="1" applyBorder="1" applyFont="1">
      <alignment wrapText="1"/>
    </xf>
    <xf borderId="15" fillId="0" fontId="23" numFmtId="0" xfId="0" applyAlignment="1" applyBorder="1" applyFont="1">
      <alignment wrapText="1"/>
    </xf>
    <xf borderId="16" fillId="0" fontId="18" numFmtId="0" xfId="0" applyAlignment="1" applyBorder="1" applyFont="1">
      <alignment wrapText="1"/>
    </xf>
    <xf borderId="13" fillId="0" fontId="24" numFmtId="0" xfId="0" applyAlignment="1" applyBorder="1" applyFont="1">
      <alignment wrapText="1"/>
    </xf>
    <xf borderId="15" fillId="0" fontId="18" numFmtId="0" xfId="0" applyAlignment="1" applyBorder="1" applyFont="1">
      <alignment wrapText="1"/>
    </xf>
  </cellXfs>
  <cellStyles count="1">
    <cellStyle xfId="0" name="Normal" builtinId="0"/>
  </cellStyles>
  <dxfs count="1">
    <dxf>
      <font/>
      <fill>
        <patternFill patternType="solid">
          <fgColor rgb="FFFFE599"/>
          <bgColor rgb="FFFFE599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ouser.com/ProductDetail/Belden-Wire-Cable/5502FE-008500/?qs=sGAEpiMZZMs5%2f3jTaGtq4K0qP2YKd7fbI2cDK8Xk6rA%3d" TargetMode="External"/><Relationship Id="rId20" Type="http://schemas.openxmlformats.org/officeDocument/2006/relationships/hyperlink" Target="http://www.digikey.com/scripts/DKSearch/dksus.dll?Detail&amp;itemSeq=136092560&amp;uq=635146314856611460" TargetMode="External"/><Relationship Id="rId42" Type="http://schemas.openxmlformats.org/officeDocument/2006/relationships/hyperlink" Target="http://www.mouser.com/ProductDetail/Amphenol-Connex/132171RP/?qs=sGAEpiMZZMvKcUa6gL0RXFW6DPQGCBPHu5oZIOO%2bbUQ%3d" TargetMode="External"/><Relationship Id="rId41" Type="http://schemas.openxmlformats.org/officeDocument/2006/relationships/hyperlink" Target="http://www.mouser.com/ProductDetail/MG-Chemicals/422B-340G/?qs=%2fha2pyFaduhcRNFcUCubcVoIp%2bLib4OzfGs5Gc9wk00%3d" TargetMode="External"/><Relationship Id="rId22" Type="http://schemas.openxmlformats.org/officeDocument/2006/relationships/hyperlink" Target="http://www.l-com.com/surge-protector-rp-sma-plug-to-rp-sma-jack-bulkhead-0-6-ghz-90v-lightning-protector" TargetMode="External"/><Relationship Id="rId44" Type="http://schemas.openxmlformats.org/officeDocument/2006/relationships/hyperlink" Target="http://www.pccables.com/01811.html" TargetMode="External"/><Relationship Id="rId21" Type="http://schemas.openxmlformats.org/officeDocument/2006/relationships/hyperlink" Target="http://www.digikey.com/product-detail/en/INTLWSS%20008/H731-ND/274942" TargetMode="External"/><Relationship Id="rId43" Type="http://schemas.openxmlformats.org/officeDocument/2006/relationships/hyperlink" Target="http://pccables.com" TargetMode="External"/><Relationship Id="rId24" Type="http://schemas.openxmlformats.org/officeDocument/2006/relationships/hyperlink" Target="http://www.l-com.com/coaxial-rp-sma-plug-to-n-male-200-series-assembly-200-ft" TargetMode="External"/><Relationship Id="rId23" Type="http://schemas.openxmlformats.org/officeDocument/2006/relationships/hyperlink" Target="http://www.l-com.com/nema-enclosures-enclosure-pole-mounting-kit-pole-diameters-1-1-4-to-2-inches" TargetMode="External"/><Relationship Id="rId45" Type="http://schemas.openxmlformats.org/officeDocument/2006/relationships/drawing" Target="../drawings/worksheetdrawing1.xml"/><Relationship Id="rId1" Type="http://schemas.openxmlformats.org/officeDocument/2006/relationships/hyperlink" Target="https://new.myalro.com/" TargetMode="External"/><Relationship Id="rId2" Type="http://schemas.openxmlformats.org/officeDocument/2006/relationships/hyperlink" Target="https://new.myalro.com/" TargetMode="External"/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www.amazon.com/Charge-Controller-12Volt-Efficient-Delivery/dp/B008QPAJE8" TargetMode="External"/><Relationship Id="rId9" Type="http://schemas.openxmlformats.org/officeDocument/2006/relationships/hyperlink" Target="http://amazon.com" TargetMode="External"/><Relationship Id="rId26" Type="http://schemas.openxmlformats.org/officeDocument/2006/relationships/hyperlink" Target="http://www.maxbotix.com/Ultrasonic_Sensors/MB7384-Ultrasonic_Snow_Depth_Sensor.htm" TargetMode="External"/><Relationship Id="rId25" Type="http://schemas.openxmlformats.org/officeDocument/2006/relationships/hyperlink" Target="http://www.l-com.com/surge-protector-90v-replacement-gas-tube-for-al-series-coax-protectors" TargetMode="External"/><Relationship Id="rId28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www.amazon.com/Brinks-161-20471-Approved-Luggage-4-Pack/dp/B00BH3FHWK/ref=pd_cp_hi_0" TargetMode="External"/><Relationship Id="rId29" Type="http://schemas.openxmlformats.org/officeDocument/2006/relationships/hyperlink" Target="http://www.mcmaster.com/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www.amazon.com/TRENDnet-Reverse-Weatherproof-Connector-TEW-L202/dp/B000EREM6C/ref=sr_1_1?s=electronics&amp;ie=UTF8&amp;qid=1378658425&amp;sr=1-1&amp;keywords=sma+male+to+n-type+male" TargetMode="External"/><Relationship Id="rId31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11" Type="http://schemas.openxmlformats.org/officeDocument/2006/relationships/hyperlink" Target="http://www.digikey.com/product-detail/en/CSA-SMAM-216-RSFB/CSA-SMAM-216-RSFB-ND/1962864" TargetMode="External"/><Relationship Id="rId33" Type="http://schemas.openxmlformats.org/officeDocument/2006/relationships/hyperlink" Target="http://www.mcmaster.com/" TargetMode="External"/><Relationship Id="rId10" Type="http://schemas.openxmlformats.org/officeDocument/2006/relationships/hyperlink" Target="http://www.amazon.com/dp/B00C2C8N6W/ref=cm_sw_su_dp" TargetMode="External"/><Relationship Id="rId32" Type="http://schemas.openxmlformats.org/officeDocument/2006/relationships/hyperlink" Target="http://www.mcmaster.com/" TargetMode="External"/><Relationship Id="rId13" Type="http://schemas.openxmlformats.org/officeDocument/2006/relationships/hyperlink" Target="http://www.digikey.com/product-detail/en/8405/8405K-ND/255372" TargetMode="External"/><Relationship Id="rId35" Type="http://schemas.openxmlformats.org/officeDocument/2006/relationships/hyperlink" Target="http://www.mcmaster.com/" TargetMode="External"/><Relationship Id="rId12" Type="http://schemas.openxmlformats.org/officeDocument/2006/relationships/hyperlink" Target="http://www.digikey.com/product-detail/en/2204/2204K-ND/303778" TargetMode="External"/><Relationship Id="rId34" Type="http://schemas.openxmlformats.org/officeDocument/2006/relationships/hyperlink" Target="http://www.mcmaster.com/" TargetMode="External"/><Relationship Id="rId15" Type="http://schemas.openxmlformats.org/officeDocument/2006/relationships/hyperlink" Target="http://www.digikey.com/product-search/en?vendor=0&amp;keywords=FWSS+004" TargetMode="External"/><Relationship Id="rId37" Type="http://schemas.openxmlformats.org/officeDocument/2006/relationships/hyperlink" Target="http://www.mcmaster.com/" TargetMode="External"/><Relationship Id="rId14" Type="http://schemas.openxmlformats.org/officeDocument/2006/relationships/hyperlink" Target="http://www.digikey.com/product-search/en/hardware-fasteners-accessories/screws-bolts/2097339?k=H781-ND" TargetMode="External"/><Relationship Id="rId36" Type="http://schemas.openxmlformats.org/officeDocument/2006/relationships/hyperlink" Target="http://www.mcmaster.com/" TargetMode="External"/><Relationship Id="rId17" Type="http://schemas.openxmlformats.org/officeDocument/2006/relationships/hyperlink" Target="http://www.digikey.com/product-detail/en/5747840-3/A32091-ND/808646" TargetMode="External"/><Relationship Id="rId39" Type="http://schemas.openxmlformats.org/officeDocument/2006/relationships/hyperlink" Target="http://www.mouser.com/ProductDetail/TE-Connectivity-Raychem/RNF-100-1-4-BK-STK/?qs=sGAEpiMZZMutDkoVpcgZZpWZMxPywMxjYWk5V2XJdzQ%3d" TargetMode="External"/><Relationship Id="rId16" Type="http://schemas.openxmlformats.org/officeDocument/2006/relationships/hyperlink" Target="http://www.digikey.com/product-search/en?vendor=0&amp;keywords=INTLWSS+004&amp;stock=1" TargetMode="External"/><Relationship Id="rId38" Type="http://schemas.openxmlformats.org/officeDocument/2006/relationships/hyperlink" Target="http://www.mcmaster.com/" TargetMode="External"/><Relationship Id="rId19" Type="http://schemas.openxmlformats.org/officeDocument/2006/relationships/hyperlink" Target="http://www.digikey.com/scripts/DKSearch/dksus.dll?Detail&amp;itemSeq=136092968&amp;uq=635146314856611460" TargetMode="External"/><Relationship Id="rId18" Type="http://schemas.openxmlformats.org/officeDocument/2006/relationships/hyperlink" Target="http://www.digikey.com/scripts/DKSearch/dksus.dll?Detail&amp;itemSeq=136092580&amp;uq=63514631485661146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mouser.com/ProductDetail/KOA-Speer/MF1-4DCT52R1002F/?qs=sGAEpiMZZMu61qfTUdNhGyBSvgGlGccIpT7iOfAnb2E%3d" TargetMode="External"/><Relationship Id="rId22" Type="http://schemas.openxmlformats.org/officeDocument/2006/relationships/hyperlink" Target="http://www.mouser.com/ProductDetail/KOA-Speer/MF1-4DCT52R1003F2/?qs=sGAEpiMZZMu61qfTUdNhGzGirQBOKx088xxZfi1truU%3d" TargetMode="External"/><Relationship Id="rId21" Type="http://schemas.openxmlformats.org/officeDocument/2006/relationships/hyperlink" Target="http://www.mouser.com/ProductDetail/KOA-Speer/MFS1-4DCT52R2002F/?qs=sGAEpiMZZMu61qfTUdNhG%2fDQawzJ6c7PwNXisnhSi%2fw%3d" TargetMode="External"/><Relationship Id="rId24" Type="http://schemas.openxmlformats.org/officeDocument/2006/relationships/hyperlink" Target="http://www.mouser.com/ProductDetail/Panasonic/EEU-EE2W100U/?qs=sGAEpiMZZMtZ1n0r9vR22dN7zJS18SGVJ9hy5bW8o4c%3d" TargetMode="External"/><Relationship Id="rId23" Type="http://schemas.openxmlformats.org/officeDocument/2006/relationships/hyperlink" Target="http://www.mouser.com/ProductDetail/BusBoard-Prototype-Systems/ST1/?qs=sGAEpiMZZMt%2fSAlJwb4586iUvK3A7Zbh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ouser.com/ProductDetail/Harwin/C90-3101F10SL-4P/?qs=sGAEpiMZZMv%2fye0hRulZRwkmol6UuFqs6IfVy1eKTZg%3d" TargetMode="External"/><Relationship Id="rId4" Type="http://schemas.openxmlformats.org/officeDocument/2006/relationships/hyperlink" Target="http://www.mouser.com/ProductDetail/Harwin/C90-3106F10SL-4S/?qs=sGAEpiMZZMv%2fye0hRulZRwkmol6UuFqsZKrLhZC1w9I%3d" TargetMode="External"/><Relationship Id="rId9" Type="http://schemas.openxmlformats.org/officeDocument/2006/relationships/hyperlink" Target="http://www.mouser.com/ProductDetail/TE-Connectivity-AMP/282834-2/?qs=sGAEpiMZZMvZTcaMAxB2AJ%2f79sE4hFAYo1Yb6cyIxXA%3d" TargetMode="External"/><Relationship Id="rId26" Type="http://schemas.openxmlformats.org/officeDocument/2006/relationships/hyperlink" Target="http://www.mouser.com/ProductDetail/Anderson-Power-Products/6319G1/?qs=sGAEpiMZZMtjzVbpKqo2YZRH3O%252bLIhj7OojplBjzm%252bI%3d" TargetMode="External"/><Relationship Id="rId25" Type="http://schemas.openxmlformats.org/officeDocument/2006/relationships/hyperlink" Target="http://www.mouser.com/ProductDetail/Panasonic/EEU-FR1A221B/?qs=%2fha2pyFadugaGy9ulWHIBwji2AX53XXmHtHVylRFfHcBRiBDBPF%252b5A%3d%3d" TargetMode="External"/><Relationship Id="rId28" Type="http://schemas.openxmlformats.org/officeDocument/2006/relationships/hyperlink" Target="http://www.mouser.com/ProductDetail/Anderson-Power-Products/1330/?qs=sGAEpiMZZMuP%2fQeRSdvksAFB9xtv3xUC" TargetMode="External"/><Relationship Id="rId27" Type="http://schemas.openxmlformats.org/officeDocument/2006/relationships/hyperlink" Target="http://www.mouser.com/ProductDetail/Vishay-Siliconix/IRF9Z30PBF/?qs=sGAEpiMZZMshyDBzk1%2fWi1F3z9PgzPBnYVihrl26VW0%3d" TargetMode="External"/><Relationship Id="rId5" Type="http://schemas.openxmlformats.org/officeDocument/2006/relationships/hyperlink" Target="http://www.mouser.com/ProductDetail/Harwin/C90-3106F14S-6S/?qs=%2fha2pyFaduiiYuYDIswcQtozanKn9LAOJ3hidTiu6mCbK%252b8qSUkN3A%3d%3d" TargetMode="External"/><Relationship Id="rId6" Type="http://schemas.openxmlformats.org/officeDocument/2006/relationships/hyperlink" Target="http://www.mouser.com/ProductDetail/Amphenol-Industrial/97-60-10/?qs=sGAEpiMZZMthPupliAX%2fT4boJPyrjYHmOky2geoVk6A%3d" TargetMode="External"/><Relationship Id="rId29" Type="http://schemas.openxmlformats.org/officeDocument/2006/relationships/hyperlink" Target="http://www.mouser.com/ProductDetail/Anderson-Power-Products/1330G4/?qs=sGAEpiMZZMuP%2fQeRSdvksJHflCAcccoP" TargetMode="External"/><Relationship Id="rId7" Type="http://schemas.openxmlformats.org/officeDocument/2006/relationships/hyperlink" Target="http://www.mouser.com/ProductDetail/Belden-Wire-Cable/5304FE-008500/?qs=sGAEpiMZZMs5%2f3jTaGtq4K0qP2YKd7fbkVHRzw%252bK4h8%3d" TargetMode="External"/><Relationship Id="rId8" Type="http://schemas.openxmlformats.org/officeDocument/2006/relationships/hyperlink" Target="http://www.mouser.com/ProductDetail/TE-Connectivity/282834-4/?qs=%2fha2pyFaduh%2fssB4aPVgJng2XbCZ%252bHCbwOqKz9cHulQ%3d" TargetMode="External"/><Relationship Id="rId30" Type="http://schemas.openxmlformats.org/officeDocument/2006/relationships/drawing" Target="../drawings/worksheetdrawing2.xml"/><Relationship Id="rId11" Type="http://schemas.openxmlformats.org/officeDocument/2006/relationships/hyperlink" Target="http://www.mouser.com/ProductDetail/Fairchild-Semiconductor/BUZ11_NR4941/?qs=%2fha2pyFadujCcjbFpdXxgiGMbiR2RGKwswl5N4Jl3BHIDidhlQmSBA%3d%3d" TargetMode="External"/><Relationship Id="rId10" Type="http://schemas.openxmlformats.org/officeDocument/2006/relationships/hyperlink" Target="http://www.mouser.com/ProductDetail/Altech/MV-252/?qs=sGAEpiMZZMvZTcaMAxB2AO44hz%252bzUPld4CJV93CJ68I%3d" TargetMode="External"/><Relationship Id="rId13" Type="http://schemas.openxmlformats.org/officeDocument/2006/relationships/hyperlink" Target="http://www.mouser.com/ProductDetail/Fairchild-Semiconductor/2N3904TF/?qs=sGAEpiMZZMshyDBzk1%2fWi8oN7VHZ91OkWnobkvzNFE4%3d" TargetMode="External"/><Relationship Id="rId12" Type="http://schemas.openxmlformats.org/officeDocument/2006/relationships/hyperlink" Target="http://www.mouser.com/ProductDetail/Fairchild-Semiconductor/PN2907ATF/?qs=sGAEpiMZZMshyDBzk1%2fWi4G1GLBZKHK1FpuVuN%2fvXD8%3d" TargetMode="External"/><Relationship Id="rId15" Type="http://schemas.openxmlformats.org/officeDocument/2006/relationships/hyperlink" Target="http://www.mouser.com/ProductDetail/Texas-Instruments/DRV8838DSGT/?qs=%2fha2pyFadugAxXcFLNT1feuO5J48ZlHhA8KFA22r9xg%3d" TargetMode="External"/><Relationship Id="rId14" Type="http://schemas.openxmlformats.org/officeDocument/2006/relationships/hyperlink" Target="http://www.mouser.com/ProductDetail/Toshiba/TA7291SGOJ/?qs=sGAEpiMZZMtKB4wrjsn3lbY2wcnw7iEm1M%252bpQk0xjM8%3d" TargetMode="External"/><Relationship Id="rId17" Type="http://schemas.openxmlformats.org/officeDocument/2006/relationships/hyperlink" Target="http://www.mouser.com/ProductDetail/Vishay-Semiconductors/SB140-E3-54/?qs=sGAEpiMZZMtQ8nqTKtFS%2fJkHNs4hgXaD0V7R8eT0R9w%3d" TargetMode="External"/><Relationship Id="rId16" Type="http://schemas.openxmlformats.org/officeDocument/2006/relationships/hyperlink" Target="http://www.mouser.com/ProductDetail/Fairchild-Semiconductor/1N4001/?qs=sGAEpiMZZMutXGli8Ay4kJFypYesfd9y2GUYLufLOL0%3d" TargetMode="External"/><Relationship Id="rId19" Type="http://schemas.openxmlformats.org/officeDocument/2006/relationships/hyperlink" Target="http://www.mouser.com/ProductDetail/KOA-Speer/MFS1-4DCT52R1001F/?qs=sGAEpiMZZMu61qfTUdNhG%2fDQawzJ6c7PLhA%2fQ1OFegg%3d" TargetMode="External"/><Relationship Id="rId18" Type="http://schemas.openxmlformats.org/officeDocument/2006/relationships/hyperlink" Target="http://www.mouser.com/ProductDetail/Fairchild-Semiconductor/1N5242BTR/?qs=sGAEpiMZZMtQ8nqTKtFS%2fD313Kx94AdF1irB%2fB4IcdI%3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user.com/ProductDetail/TE-Connectivity/282834-4/?qs=%2fha2pyFaduh%2fssB4aPVgJng2XbCZ%252bHCbwOqKz9cHulQ%3d" TargetMode="External"/><Relationship Id="rId2" Type="http://schemas.openxmlformats.org/officeDocument/2006/relationships/hyperlink" Target="http://www.mouser.com/ProductDetail/TE-Connectivity-AMP/282834-2/?qs=sGAEpiMZZMvZTcaMAxB2AJ%2f79sE4hFAYo1Yb6cyIxXA%3d" TargetMode="External"/><Relationship Id="rId3" Type="http://schemas.openxmlformats.org/officeDocument/2006/relationships/hyperlink" Target="http://www.mouser.com/ProductDetail/Toshiba/TA7291SGOJ/?qs=sGAEpiMZZMtKB4wrjsn3lbY2wcnw7iEm1M%252bpQk0xjM8%3d" TargetMode="External"/><Relationship Id="rId4" Type="http://schemas.openxmlformats.org/officeDocument/2006/relationships/hyperlink" Target="http://www.mouser.com/ProductDetail/KOA-Speer/MFS1-4DCT52R1001F/?qs=sGAEpiMZZMu61qfTUdNhG%2fDQawzJ6c7PLhA%2fQ1OFegg%3d" TargetMode="External"/><Relationship Id="rId5" Type="http://schemas.openxmlformats.org/officeDocument/2006/relationships/hyperlink" Target="http://www.mouser.com/ProductDetail/KOA-Speer/MF1-4DCT52R1003F2/?qs=sGAEpiMZZMu61qfTUdNhGzGirQBOKx088xxZfi1truU%3d" TargetMode="External"/><Relationship Id="rId6" Type="http://schemas.openxmlformats.org/officeDocument/2006/relationships/hyperlink" Target="http://www.mouser.com/ProductDetail/Panasonic/EEU-EE2W100U/?qs=sGAEpiMZZMtZ1n0r9vR22dN7zJS18SGVJ9hy5bW8o4c%3d" TargetMode="External"/><Relationship Id="rId7" Type="http://schemas.openxmlformats.org/officeDocument/2006/relationships/hyperlink" Target="http://www.mouser.com/ProductDetail/Panasonic/EEU-FR1A221B/?qs=%2fha2pyFadugaGy9ulWHIBwji2AX53XXmHtHVylRFfHcBRiBDBPF%252b5A%3d%3d" TargetMode="External"/><Relationship Id="rId8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ew.myalro.com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www.amazon.com/Charge-Controller-12Volt-Efficient-Delivery/dp/B008QPAJE8" TargetMode="External"/><Relationship Id="rId4" Type="http://schemas.openxmlformats.org/officeDocument/2006/relationships/hyperlink" Target="http://www.amazon.com/TRENDnet-Reverse-Weatherproof-Connector-TEW-L202/dp/B000EREM6C/ref=sr_1_1?s=electronics&amp;ie=UTF8&amp;qid=1378658425&amp;sr=1-1&amp;keywords=sma+male+to+n-type+male" TargetMode="External"/><Relationship Id="rId9" Type="http://schemas.openxmlformats.org/officeDocument/2006/relationships/hyperlink" Target="http://www.maxbotix.com/Ultrasonic_Sensors/MB7384-Ultrasonic_Snow_Depth_Sensor.htm" TargetMode="External"/><Relationship Id="rId5" Type="http://schemas.openxmlformats.org/officeDocument/2006/relationships/hyperlink" Target="http://www.amazon.com/dp/B00C2C8N6W/ref=cm_sw_su_dp" TargetMode="External"/><Relationship Id="rId6" Type="http://schemas.openxmlformats.org/officeDocument/2006/relationships/hyperlink" Target="http://www.digikey.com/product-detail/en/CSA-SMAM-216-RSFB/CSA-SMAM-216-RSFB-ND/1962864" TargetMode="External"/><Relationship Id="rId7" Type="http://schemas.openxmlformats.org/officeDocument/2006/relationships/hyperlink" Target="http://www.l-com.com/surge-protector-rp-sma-plug-to-rp-sma-jack-bulkhead-0-6-ghz-90v-lightning-protector" TargetMode="External"/><Relationship Id="rId8" Type="http://schemas.openxmlformats.org/officeDocument/2006/relationships/hyperlink" Target="http://www.l-com.com/nema-enclosures-enclosure-pole-mounting-kit-pole-diameters-1-1-4-to-2-inches" TargetMode="External"/><Relationship Id="rId11" Type="http://schemas.openxmlformats.org/officeDocument/2006/relationships/hyperlink" Target="http://www.pccables.com/01811.html" TargetMode="External"/><Relationship Id="rId10" Type="http://schemas.openxmlformats.org/officeDocument/2006/relationships/hyperlink" Target="http://pccables.com" TargetMode="External"/><Relationship Id="rId12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7.57"/>
    <col customWidth="1" min="2" max="2" width="12.29"/>
    <col customWidth="1" min="3" max="3" width="24.86"/>
    <col customWidth="1" min="4" max="5" width="12.14"/>
    <col customWidth="1" min="6" max="6" width="24.86"/>
    <col customWidth="1" min="7" max="7" width="13.57"/>
    <col customWidth="1" min="8" max="10" width="12.86"/>
    <col customWidth="1" min="11" max="11" width="36.86"/>
    <col customWidth="1" min="12" max="12" width="30.86"/>
    <col customWidth="1" min="13" max="13" width="42.14"/>
    <col customWidth="1" min="14" max="15" width="12.14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 t="s">
        <v>6</v>
      </c>
      <c r="I1" s="5" t="s">
        <v>7</v>
      </c>
      <c r="J1" s="4" t="s">
        <v>8</v>
      </c>
      <c r="K1" s="6" t="s">
        <v>9</v>
      </c>
      <c r="L1" s="2" t="s">
        <v>10</v>
      </c>
      <c r="M1" s="6" t="s">
        <v>11</v>
      </c>
      <c r="N1" s="7"/>
      <c r="O1" s="7"/>
    </row>
    <row r="2" ht="27.75" customHeight="1">
      <c r="A2" s="8" t="s">
        <v>12</v>
      </c>
      <c r="B2" s="9">
        <v>2.120205E7</v>
      </c>
      <c r="C2" s="8" t="s">
        <v>13</v>
      </c>
      <c r="D2" s="10">
        <v>2.0</v>
      </c>
      <c r="E2" s="10">
        <v>1.0</v>
      </c>
      <c r="F2" s="11" t="str">
        <f t="shared" ref="F2:F3" si="1">HYPERLINK("https://new.myalro.com/","https://new.myalro.com/")</f>
        <v>https://new.myalro.com/</v>
      </c>
      <c r="G2" s="12" t="str">
        <f t="shared" ref="G2:G58" si="2">if(D2-E2&gt;0,D2-E2,0)</f>
        <v>1</v>
      </c>
      <c r="H2" s="13">
        <v>45.81</v>
      </c>
      <c r="I2" s="9">
        <v>6.0</v>
      </c>
      <c r="J2" s="14" t="str">
        <f t="shared" ref="J2:J58" si="3">IF(ISNUMBER(I2),((H2)*G2),(G2*H2))</f>
        <v>$45.81</v>
      </c>
      <c r="K2" s="8" t="s">
        <v>14</v>
      </c>
      <c r="L2" s="8" t="s">
        <v>15</v>
      </c>
      <c r="M2" s="15" t="s">
        <v>16</v>
      </c>
      <c r="N2" s="16"/>
      <c r="O2" s="14"/>
    </row>
    <row r="3" ht="27.75" customHeight="1">
      <c r="A3" s="17" t="s">
        <v>17</v>
      </c>
      <c r="B3" s="9">
        <v>2.120332E7</v>
      </c>
      <c r="C3" s="8" t="s">
        <v>13</v>
      </c>
      <c r="D3" s="9">
        <v>6.0</v>
      </c>
      <c r="E3" s="9">
        <v>6.0</v>
      </c>
      <c r="F3" s="11" t="str">
        <f t="shared" si="1"/>
        <v>https://new.myalro.com/</v>
      </c>
      <c r="G3" s="12" t="str">
        <f t="shared" si="2"/>
        <v>0</v>
      </c>
      <c r="H3" s="13">
        <v>74.87</v>
      </c>
      <c r="I3" s="9">
        <v>6.0</v>
      </c>
      <c r="J3" s="14" t="str">
        <f t="shared" si="3"/>
        <v>$0.00</v>
      </c>
      <c r="K3" s="8" t="s">
        <v>18</v>
      </c>
      <c r="L3" s="8" t="s">
        <v>15</v>
      </c>
      <c r="M3" s="15" t="s">
        <v>16</v>
      </c>
      <c r="N3" s="16"/>
      <c r="O3" s="14"/>
    </row>
    <row r="4" ht="27.75" customHeight="1">
      <c r="A4" s="8" t="s">
        <v>19</v>
      </c>
      <c r="B4" s="9" t="s">
        <v>20</v>
      </c>
      <c r="C4" s="18" t="s">
        <v>21</v>
      </c>
      <c r="D4" s="9">
        <v>3.0</v>
      </c>
      <c r="E4" s="10">
        <v>0.0</v>
      </c>
      <c r="F4" s="11" t="str">
        <f>HYPERLINK("http://www.amazon.com/Charge-Controller-12Volt-Efficient-Delivery/dp/B008QPAJE8","http://www.amazon.com/Charge-Controller-12Volt-Efficient-Delivery/dp/B008QPAJE8")</f>
        <v>http://www.amazon.com/Charge-Controller-12Volt-Efficient-Delivery/dp/B008QPAJE8</v>
      </c>
      <c r="G4" s="12" t="str">
        <f t="shared" si="2"/>
        <v>3</v>
      </c>
      <c r="H4" s="19" t="str">
        <f>39+5.49</f>
        <v>$44.49</v>
      </c>
      <c r="I4" s="9" t="s">
        <v>22</v>
      </c>
      <c r="J4" s="14" t="str">
        <f t="shared" si="3"/>
        <v>$133.47</v>
      </c>
      <c r="K4" s="8" t="s">
        <v>23</v>
      </c>
      <c r="L4" s="20"/>
      <c r="M4" s="21" t="s">
        <v>24</v>
      </c>
      <c r="N4" s="16"/>
      <c r="O4" s="14"/>
    </row>
    <row r="5" ht="27.75" customHeight="1">
      <c r="A5" s="22" t="s">
        <v>25</v>
      </c>
      <c r="B5" s="22" t="s">
        <v>26</v>
      </c>
      <c r="C5" s="18" t="s">
        <v>21</v>
      </c>
      <c r="D5" s="10">
        <v>0.0</v>
      </c>
      <c r="E5" s="10">
        <v>2.0</v>
      </c>
      <c r="F5" s="23" t="str">
        <f>HYPERLINK("http://www.amazon.com/Brinks-161-20471-Approved-Luggage-4-Pack/dp/B00BH3FHWK/ref=pd_cp_hi_0","http://www.amazon.com/Brinks-161-20471-Approved-Luggage-4-Pack/dp/B00BH3FHWK/ref=pd_cp_hi_0")</f>
        <v>http://www.amazon.com/Brinks-161-20471-Approved-Luggage-4-Pack/dp/B00BH3FHWK/ref=pd_cp_hi_0</v>
      </c>
      <c r="G5" s="12" t="str">
        <f t="shared" si="2"/>
        <v>0</v>
      </c>
      <c r="H5" s="24" t="str">
        <f>13.98/4</f>
        <v>$3.50</v>
      </c>
      <c r="I5" s="25">
        <v>4.0</v>
      </c>
      <c r="J5" s="14" t="str">
        <f t="shared" si="3"/>
        <v>$0.00</v>
      </c>
      <c r="K5" s="26" t="s">
        <v>27</v>
      </c>
      <c r="L5" s="25" t="s">
        <v>28</v>
      </c>
      <c r="M5" s="21" t="s">
        <v>29</v>
      </c>
      <c r="N5" s="16"/>
      <c r="O5" s="14"/>
    </row>
    <row r="6" ht="13.5" customHeight="1">
      <c r="A6" s="8" t="s">
        <v>30</v>
      </c>
      <c r="B6" s="9" t="s">
        <v>31</v>
      </c>
      <c r="C6" s="18" t="s">
        <v>21</v>
      </c>
      <c r="D6" s="9">
        <v>3.0</v>
      </c>
      <c r="E6" s="10">
        <v>1.0</v>
      </c>
      <c r="F6" s="11" t="str">
        <f>HYPERLINK("http://www.amazon.com/TRENDnet-Reverse-Weatherproof-Connector-TEW-L202/dp/B000EREM6C/ref=sr_1_1?s=electronics&amp;ie=UTF8&amp;qid=1378658425&amp;sr=1-1&amp;keywords=sma+male+to+n-type+male","http://www.amazon.com/TRENDnet-Reverse-Weatherproof-Connector-TEW-L202/dp/B000EREM6C/ref=sr_1_1?s=electronics&amp;ie=UTF8&amp;qid=1378658425&amp;sr=1-1&amp;keywords=sma+male+to+n-type+male")</f>
        <v>http://www.amazon.com/TRENDnet-Reverse-Weatherproof-Connector-TEW-L202/dp/B000EREM6C/ref=sr_1_1?s=electronics&amp;ie=UTF8&amp;qid=1378658425&amp;sr=1-1&amp;keywords=sma+male+to+n-type+male</v>
      </c>
      <c r="G6" s="12" t="str">
        <f t="shared" si="2"/>
        <v>2</v>
      </c>
      <c r="H6" s="13">
        <v>22.59</v>
      </c>
      <c r="I6" s="9" t="s">
        <v>22</v>
      </c>
      <c r="J6" s="14" t="str">
        <f t="shared" si="3"/>
        <v>$45.18</v>
      </c>
      <c r="K6" s="8" t="s">
        <v>32</v>
      </c>
      <c r="L6" s="8" t="s">
        <v>33</v>
      </c>
      <c r="M6" s="21" t="s">
        <v>34</v>
      </c>
      <c r="N6" s="16"/>
      <c r="O6" s="14"/>
    </row>
    <row r="7" ht="13.5" customHeight="1">
      <c r="A7" s="8" t="s">
        <v>35</v>
      </c>
      <c r="B7" s="9" t="s">
        <v>36</v>
      </c>
      <c r="C7" s="18" t="s">
        <v>21</v>
      </c>
      <c r="D7" s="9">
        <v>3.0</v>
      </c>
      <c r="E7" s="10">
        <v>1.0</v>
      </c>
      <c r="F7" s="27" t="s">
        <v>37</v>
      </c>
      <c r="G7" s="12" t="str">
        <f t="shared" si="2"/>
        <v>2</v>
      </c>
      <c r="H7" s="13">
        <v>9.95</v>
      </c>
      <c r="I7" s="9" t="s">
        <v>22</v>
      </c>
      <c r="J7" s="14" t="str">
        <f t="shared" si="3"/>
        <v>$19.90</v>
      </c>
      <c r="K7" s="8" t="s">
        <v>38</v>
      </c>
      <c r="L7" s="8" t="s">
        <v>39</v>
      </c>
      <c r="M7" s="28"/>
      <c r="N7" s="16"/>
      <c r="O7" s="14"/>
    </row>
    <row r="8" ht="27.75" customHeight="1">
      <c r="A8" s="8" t="s">
        <v>40</v>
      </c>
      <c r="B8" s="9" t="s">
        <v>41</v>
      </c>
      <c r="C8" s="8" t="s">
        <v>42</v>
      </c>
      <c r="D8" s="9">
        <v>3.0</v>
      </c>
      <c r="E8" s="10">
        <v>1.0</v>
      </c>
      <c r="F8" s="11" t="str">
        <f>HYPERLINK("http://www.digikey.com/product-detail/en/CSA-SMAM-216-RSFB/CSA-SMAM-216-RSFB-ND/1962864","http://www.digikey.com/product-detail/en/CSA-SMAM-216-RSFB/CSA-SMAM-216-RSFB-ND/1962864")</f>
        <v>http://www.digikey.com/product-detail/en/CSA-SMAM-216-RSFB/CSA-SMAM-216-RSFB-ND/1962864</v>
      </c>
      <c r="G8" s="12" t="str">
        <f t="shared" si="2"/>
        <v>2</v>
      </c>
      <c r="H8" s="13">
        <v>11.88</v>
      </c>
      <c r="I8" s="9" t="s">
        <v>22</v>
      </c>
      <c r="J8" s="14" t="str">
        <f t="shared" si="3"/>
        <v>$23.76</v>
      </c>
      <c r="K8" s="8" t="s">
        <v>43</v>
      </c>
      <c r="L8" s="8" t="s">
        <v>44</v>
      </c>
      <c r="M8" s="21" t="s">
        <v>45</v>
      </c>
      <c r="N8" s="16"/>
      <c r="O8" s="14"/>
    </row>
    <row r="9" ht="15.0" customHeight="1">
      <c r="A9" s="8" t="s">
        <v>46</v>
      </c>
      <c r="B9" s="9" t="s">
        <v>47</v>
      </c>
      <c r="C9" s="8" t="s">
        <v>42</v>
      </c>
      <c r="D9" s="9">
        <v>24.0</v>
      </c>
      <c r="E9" s="9">
        <v>24.0</v>
      </c>
      <c r="F9" s="27" t="s">
        <v>48</v>
      </c>
      <c r="G9" s="12" t="str">
        <f t="shared" si="2"/>
        <v>0</v>
      </c>
      <c r="H9" s="13">
        <v>0.434</v>
      </c>
      <c r="I9" s="9">
        <v>10.0</v>
      </c>
      <c r="J9" s="14" t="str">
        <f t="shared" si="3"/>
        <v>$0.00</v>
      </c>
      <c r="K9" s="8" t="s">
        <v>49</v>
      </c>
      <c r="L9" s="8" t="s">
        <v>50</v>
      </c>
      <c r="M9" s="21" t="s">
        <v>51</v>
      </c>
      <c r="N9" s="16"/>
      <c r="O9" s="14"/>
    </row>
    <row r="10" ht="15.0" customHeight="1">
      <c r="A10" s="8" t="s">
        <v>52</v>
      </c>
      <c r="B10" s="9" t="s">
        <v>53</v>
      </c>
      <c r="C10" s="8" t="s">
        <v>42</v>
      </c>
      <c r="D10" s="9">
        <v>12.0</v>
      </c>
      <c r="E10" s="9">
        <v>12.0</v>
      </c>
      <c r="F10" s="27" t="s">
        <v>54</v>
      </c>
      <c r="G10" s="12" t="str">
        <f t="shared" si="2"/>
        <v>0</v>
      </c>
      <c r="H10" s="13">
        <v>0.663</v>
      </c>
      <c r="I10" s="9">
        <v>10.0</v>
      </c>
      <c r="J10" s="14" t="str">
        <f t="shared" si="3"/>
        <v>$0.00</v>
      </c>
      <c r="K10" s="8" t="s">
        <v>55</v>
      </c>
      <c r="L10" s="8" t="s">
        <v>50</v>
      </c>
      <c r="M10" s="21" t="s">
        <v>56</v>
      </c>
      <c r="N10" s="16"/>
      <c r="O10" s="14"/>
    </row>
    <row r="11" ht="15.0" customHeight="1">
      <c r="A11" s="8" t="s">
        <v>57</v>
      </c>
      <c r="B11" s="9" t="s">
        <v>58</v>
      </c>
      <c r="C11" s="8" t="s">
        <v>42</v>
      </c>
      <c r="D11" s="9">
        <v>100.0</v>
      </c>
      <c r="E11" s="9">
        <v>100.0</v>
      </c>
      <c r="F11" s="27" t="s">
        <v>59</v>
      </c>
      <c r="G11" s="12" t="str">
        <f t="shared" si="2"/>
        <v>0</v>
      </c>
      <c r="H11" s="13">
        <v>0.0246</v>
      </c>
      <c r="I11" s="9">
        <v>100.0</v>
      </c>
      <c r="J11" s="14" t="str">
        <f t="shared" si="3"/>
        <v>$0.00</v>
      </c>
      <c r="K11" s="8" t="s">
        <v>60</v>
      </c>
      <c r="L11" s="20"/>
      <c r="M11" s="21" t="s">
        <v>61</v>
      </c>
      <c r="N11" s="16"/>
      <c r="O11" s="14"/>
    </row>
    <row r="12" ht="15.0" customHeight="1">
      <c r="A12" s="8" t="s">
        <v>62</v>
      </c>
      <c r="B12" s="9" t="s">
        <v>63</v>
      </c>
      <c r="C12" s="8" t="s">
        <v>42</v>
      </c>
      <c r="D12" s="9">
        <v>24.0</v>
      </c>
      <c r="E12" s="9">
        <v>24.0</v>
      </c>
      <c r="F12" s="27" t="s">
        <v>64</v>
      </c>
      <c r="G12" s="12" t="str">
        <f t="shared" si="2"/>
        <v>0</v>
      </c>
      <c r="H12" s="13">
        <v>0.0336</v>
      </c>
      <c r="I12" s="9">
        <v>100.0</v>
      </c>
      <c r="J12" s="14" t="str">
        <f t="shared" si="3"/>
        <v>$0.00</v>
      </c>
      <c r="K12" s="8" t="s">
        <v>65</v>
      </c>
      <c r="L12" s="20"/>
      <c r="M12" s="21" t="s">
        <v>66</v>
      </c>
      <c r="N12" s="16"/>
      <c r="O12" s="14"/>
    </row>
    <row r="13" ht="15.0" customHeight="1">
      <c r="A13" s="8" t="s">
        <v>67</v>
      </c>
      <c r="B13" s="9" t="s">
        <v>68</v>
      </c>
      <c r="C13" s="8" t="s">
        <v>42</v>
      </c>
      <c r="D13" s="9">
        <v>24.0</v>
      </c>
      <c r="E13" s="9">
        <v>24.0</v>
      </c>
      <c r="F13" s="27" t="s">
        <v>69</v>
      </c>
      <c r="G13" s="12" t="str">
        <f t="shared" si="2"/>
        <v>0</v>
      </c>
      <c r="H13" s="13">
        <v>0.0279</v>
      </c>
      <c r="I13" s="9">
        <v>100.0</v>
      </c>
      <c r="J13" s="14" t="str">
        <f t="shared" si="3"/>
        <v>$0.00</v>
      </c>
      <c r="K13" s="8" t="s">
        <v>70</v>
      </c>
      <c r="L13" s="20"/>
      <c r="M13" s="21" t="s">
        <v>66</v>
      </c>
      <c r="N13" s="16"/>
      <c r="O13" s="14"/>
    </row>
    <row r="14" ht="15.0" customHeight="1">
      <c r="A14" s="22" t="s">
        <v>71</v>
      </c>
      <c r="B14" s="22" t="s">
        <v>72</v>
      </c>
      <c r="C14" s="8" t="s">
        <v>42</v>
      </c>
      <c r="D14" s="9">
        <v>2.0</v>
      </c>
      <c r="E14" s="10">
        <v>5.0</v>
      </c>
      <c r="F14" s="29" t="s">
        <v>73</v>
      </c>
      <c r="G14" s="12" t="str">
        <f t="shared" si="2"/>
        <v>0</v>
      </c>
      <c r="H14" s="30">
        <v>2.06</v>
      </c>
      <c r="I14" s="25">
        <v>1.0</v>
      </c>
      <c r="J14" s="14" t="str">
        <f t="shared" si="3"/>
        <v>$0.00</v>
      </c>
      <c r="K14" s="22" t="s">
        <v>74</v>
      </c>
      <c r="L14" s="22" t="s">
        <v>75</v>
      </c>
      <c r="M14" s="21" t="s">
        <v>76</v>
      </c>
      <c r="N14" s="16"/>
      <c r="O14" s="14"/>
    </row>
    <row r="15" ht="13.5" customHeight="1">
      <c r="A15" s="17" t="s">
        <v>46</v>
      </c>
      <c r="B15" s="9" t="s">
        <v>77</v>
      </c>
      <c r="C15" s="8" t="s">
        <v>42</v>
      </c>
      <c r="D15" s="9">
        <v>0.0</v>
      </c>
      <c r="E15" s="9">
        <v>12.0</v>
      </c>
      <c r="F15" s="11" t="str">
        <f>HYPERLINK("http://www.digikey.com/scripts/DKSearch/dksus.dll?Detail&amp;itemSeq=136092580&amp;uq=635146314856611460","http://www.digikey.com/scripts/DKSearch/dksus.dll?Detail&amp;itemSeq=136092580&amp;uq=635146314856611460")</f>
        <v>http://www.digikey.com/scripts/DKSearch/dksus.dll?Detail&amp;itemSeq=136092580&amp;uq=635146314856611460</v>
      </c>
      <c r="G15" s="12" t="str">
        <f t="shared" si="2"/>
        <v>0</v>
      </c>
      <c r="H15" s="13">
        <v>0.424</v>
      </c>
      <c r="I15" s="9">
        <v>10.0</v>
      </c>
      <c r="J15" s="14" t="str">
        <f t="shared" si="3"/>
        <v>$0.00</v>
      </c>
      <c r="K15" s="8" t="s">
        <v>78</v>
      </c>
      <c r="L15" s="8" t="s">
        <v>50</v>
      </c>
      <c r="M15" s="21" t="s">
        <v>51</v>
      </c>
      <c r="N15" s="16"/>
      <c r="O15" s="14"/>
    </row>
    <row r="16" ht="69.75" customHeight="1">
      <c r="A16" s="17" t="s">
        <v>57</v>
      </c>
      <c r="B16" s="9" t="s">
        <v>79</v>
      </c>
      <c r="C16" s="8" t="s">
        <v>42</v>
      </c>
      <c r="D16" s="9">
        <v>0.0</v>
      </c>
      <c r="E16" s="9">
        <v>100.0</v>
      </c>
      <c r="F16" s="11" t="str">
        <f>HYPERLINK("http://www.digikey.com/scripts/DKSearch/dksus.dll?Detail&amp;itemSeq=136092968&amp;uq=635146314856611460","http://www.digikey.com/scripts/DKSearch/dksus.dll?Detail&amp;itemSeq=136092968&amp;uq=635146314856611460")</f>
        <v>http://www.digikey.com/scripts/DKSearch/dksus.dll?Detail&amp;itemSeq=136092968&amp;uq=635146314856611460</v>
      </c>
      <c r="G16" s="12" t="str">
        <f t="shared" si="2"/>
        <v>0</v>
      </c>
      <c r="H16" s="13">
        <v>0.117</v>
      </c>
      <c r="I16" s="9">
        <v>100.0</v>
      </c>
      <c r="J16" s="14" t="str">
        <f t="shared" si="3"/>
        <v>$0.00</v>
      </c>
      <c r="K16" s="8" t="s">
        <v>60</v>
      </c>
      <c r="L16" s="20"/>
      <c r="M16" s="28"/>
      <c r="N16" s="16"/>
      <c r="O16" s="14"/>
    </row>
    <row r="17" ht="13.5" customHeight="1">
      <c r="A17" s="17" t="s">
        <v>80</v>
      </c>
      <c r="B17" s="9" t="s">
        <v>81</v>
      </c>
      <c r="C17" s="8" t="s">
        <v>42</v>
      </c>
      <c r="D17" s="9">
        <v>0.0</v>
      </c>
      <c r="E17" s="9">
        <v>100.0</v>
      </c>
      <c r="F17" s="11" t="str">
        <f>HYPERLINK("http://www.digikey.com/scripts/DKSearch/dksus.dll?Detail&amp;itemSeq=136092560&amp;uq=635146314856611460","http://www.digikey.com/scripts/DKSearch/dksus.dll?Detail&amp;itemSeq=136092560&amp;uq=635146314856611460")</f>
        <v>http://www.digikey.com/scripts/DKSearch/dksus.dll?Detail&amp;itemSeq=136092560&amp;uq=635146314856611460</v>
      </c>
      <c r="G17" s="12" t="str">
        <f t="shared" si="2"/>
        <v>0</v>
      </c>
      <c r="H17" s="13">
        <v>0.039</v>
      </c>
      <c r="I17" s="9">
        <v>100.0</v>
      </c>
      <c r="J17" s="14" t="str">
        <f t="shared" si="3"/>
        <v>$0.00</v>
      </c>
      <c r="K17" s="8" t="s">
        <v>65</v>
      </c>
      <c r="L17" s="20"/>
      <c r="M17" s="28"/>
      <c r="N17" s="16"/>
      <c r="O17" s="14"/>
    </row>
    <row r="18" ht="27.75" customHeight="1">
      <c r="A18" s="17" t="s">
        <v>82</v>
      </c>
      <c r="B18" s="9" t="s">
        <v>83</v>
      </c>
      <c r="C18" s="8" t="s">
        <v>42</v>
      </c>
      <c r="D18" s="9">
        <v>0.0</v>
      </c>
      <c r="E18" s="9">
        <v>100.0</v>
      </c>
      <c r="F18" s="11" t="str">
        <f>HYPERLINK("http://www.digikey.com/product-detail/en/INTLWSS%20008/H731-ND/274942","http://www.digikey.com/product-detail/en/INTLWSS%20008/H731-ND/274942")</f>
        <v>http://www.digikey.com/product-detail/en/INTLWSS%20008/H731-ND/274942</v>
      </c>
      <c r="G18" s="12" t="str">
        <f t="shared" si="2"/>
        <v>0</v>
      </c>
      <c r="H18" s="13">
        <v>0.0364</v>
      </c>
      <c r="I18" s="9">
        <v>100.0</v>
      </c>
      <c r="J18" s="14" t="str">
        <f t="shared" si="3"/>
        <v>$0.00</v>
      </c>
      <c r="K18" s="8" t="s">
        <v>70</v>
      </c>
      <c r="L18" s="20"/>
      <c r="M18" s="28"/>
      <c r="N18" s="16"/>
      <c r="O18" s="14"/>
    </row>
    <row r="19" ht="27.75" customHeight="1">
      <c r="A19" s="22" t="s">
        <v>84</v>
      </c>
      <c r="B19" s="22" t="s">
        <v>85</v>
      </c>
      <c r="C19" s="8" t="s">
        <v>86</v>
      </c>
      <c r="D19" s="9">
        <v>3.0</v>
      </c>
      <c r="E19" s="10">
        <v>1.0</v>
      </c>
      <c r="F19" s="23" t="str">
        <f>HYPERLINK("http://www.l-com.com/surge-protector-rp-sma-plug-to-rp-sma-jack-bulkhead-0-6-ghz-90v-lightning-protector","http://www.l-com.com/surge-protector-rp-sma-plug-to-rp-sma-jack-bulkhead-0-6-ghz-90v-lightning-protector")</f>
        <v>http://www.l-com.com/surge-protector-rp-sma-plug-to-rp-sma-jack-bulkhead-0-6-ghz-90v-lightning-protector</v>
      </c>
      <c r="G19" s="12" t="str">
        <f t="shared" si="2"/>
        <v>2</v>
      </c>
      <c r="H19" s="30">
        <v>34.95</v>
      </c>
      <c r="I19" s="25" t="s">
        <v>22</v>
      </c>
      <c r="J19" s="14" t="str">
        <f t="shared" si="3"/>
        <v>$69.90</v>
      </c>
      <c r="K19" s="26" t="s">
        <v>87</v>
      </c>
      <c r="L19" s="25" t="s">
        <v>88</v>
      </c>
      <c r="M19" s="21" t="s">
        <v>89</v>
      </c>
      <c r="N19" s="16"/>
      <c r="O19" s="14"/>
    </row>
    <row r="20" ht="27.75" customHeight="1">
      <c r="A20" s="8" t="s">
        <v>90</v>
      </c>
      <c r="B20" s="9" t="s">
        <v>91</v>
      </c>
      <c r="C20" s="8" t="s">
        <v>86</v>
      </c>
      <c r="D20" s="10">
        <v>2.0</v>
      </c>
      <c r="E20" s="10">
        <v>0.0</v>
      </c>
      <c r="F20" s="31" t="s">
        <v>92</v>
      </c>
      <c r="G20" s="12" t="str">
        <f t="shared" si="2"/>
        <v>2</v>
      </c>
      <c r="H20" s="13">
        <v>44.0</v>
      </c>
      <c r="I20" s="9" t="s">
        <v>22</v>
      </c>
      <c r="J20" s="14" t="str">
        <f t="shared" si="3"/>
        <v>$88.00</v>
      </c>
      <c r="K20" s="8" t="s">
        <v>93</v>
      </c>
      <c r="L20" s="8" t="s">
        <v>94</v>
      </c>
      <c r="M20" s="21" t="s">
        <v>95</v>
      </c>
      <c r="N20" s="16"/>
      <c r="O20" s="14"/>
    </row>
    <row r="21" ht="27.75" customHeight="1">
      <c r="A21" s="8" t="s">
        <v>96</v>
      </c>
      <c r="B21" s="9" t="s">
        <v>97</v>
      </c>
      <c r="C21" s="8" t="s">
        <v>86</v>
      </c>
      <c r="D21" s="9">
        <v>0.0</v>
      </c>
      <c r="E21" s="9">
        <v>0.0</v>
      </c>
      <c r="F21" s="11" t="str">
        <f>HYPERLINK("http://www.l-com.com/coaxial-rp-sma-plug-to-n-male-200-series-assembly-200-ft","http://www.l-com.com/coaxial-rp-sma-plug-to-n-male-200-series-assembly-200-ft")</f>
        <v>http://www.l-com.com/coaxial-rp-sma-plug-to-n-male-200-series-assembly-200-ft</v>
      </c>
      <c r="G21" s="12" t="str">
        <f t="shared" si="2"/>
        <v>0</v>
      </c>
      <c r="H21" s="13">
        <v>36.75</v>
      </c>
      <c r="I21" s="9" t="s">
        <v>22</v>
      </c>
      <c r="J21" s="14" t="str">
        <f t="shared" si="3"/>
        <v>$0.00</v>
      </c>
      <c r="K21" s="8" t="s">
        <v>98</v>
      </c>
      <c r="L21" s="20"/>
      <c r="M21" s="21" t="s">
        <v>34</v>
      </c>
      <c r="N21" s="16"/>
      <c r="O21" s="14"/>
    </row>
    <row r="22" ht="13.5" customHeight="1">
      <c r="A22" s="22" t="s">
        <v>99</v>
      </c>
      <c r="B22" s="22" t="s">
        <v>100</v>
      </c>
      <c r="C22" s="8" t="s">
        <v>86</v>
      </c>
      <c r="D22" s="9">
        <v>0.0</v>
      </c>
      <c r="E22" s="9">
        <v>0.0</v>
      </c>
      <c r="F22" s="23" t="str">
        <f>HYPERLINK("http://www.l-com.com/surge-protector-90v-replacement-gas-tube-for-al-series-coax-protectors","http://www.l-com.com/surge-protector-90v-replacement-gas-tube-for-al-series-coax-protectors")</f>
        <v>http://www.l-com.com/surge-protector-90v-replacement-gas-tube-for-al-series-coax-protectors</v>
      </c>
      <c r="G22" s="12" t="str">
        <f t="shared" si="2"/>
        <v>0</v>
      </c>
      <c r="H22" s="30">
        <v>5.95</v>
      </c>
      <c r="I22" s="25" t="s">
        <v>22</v>
      </c>
      <c r="J22" s="14" t="str">
        <f t="shared" si="3"/>
        <v>$0.00</v>
      </c>
      <c r="K22" s="26" t="s">
        <v>101</v>
      </c>
      <c r="L22" s="32"/>
      <c r="M22" s="21" t="s">
        <v>102</v>
      </c>
      <c r="N22" s="16"/>
      <c r="O22" s="14"/>
    </row>
    <row r="23" ht="27.75" customHeight="1">
      <c r="A23" s="33" t="s">
        <v>103</v>
      </c>
      <c r="B23" s="34" t="s">
        <v>104</v>
      </c>
      <c r="C23" s="33" t="s">
        <v>105</v>
      </c>
      <c r="D23" s="35">
        <v>2.0</v>
      </c>
      <c r="E23" s="35">
        <v>0.0</v>
      </c>
      <c r="F23" s="36" t="str">
        <f>HYPERLINK("http://www.maxbotix.com/Ultrasonic_Sensors/MB7384-Ultrasonic_Snow_Depth_Sensor.htm","http://www.maxbotix.com/Ultrasonic_Sensors/MB7384-Ultrasonic_Snow_Depth_Sensor.htm")</f>
        <v>http://www.maxbotix.com/Ultrasonic_Sensors/MB7384-Ultrasonic_Snow_Depth_Sensor.htm</v>
      </c>
      <c r="G23" s="37" t="str">
        <f t="shared" si="2"/>
        <v>2</v>
      </c>
      <c r="H23" s="38">
        <v>149.95</v>
      </c>
      <c r="I23" s="39" t="s">
        <v>22</v>
      </c>
      <c r="J23" s="40" t="str">
        <f t="shared" si="3"/>
        <v>$299.90</v>
      </c>
      <c r="K23" s="33" t="s">
        <v>106</v>
      </c>
      <c r="L23" s="41"/>
      <c r="M23" s="42"/>
      <c r="N23" s="43"/>
      <c r="O23" s="44"/>
    </row>
    <row r="24" ht="13.5" customHeight="1">
      <c r="A24" s="22" t="s">
        <v>107</v>
      </c>
      <c r="B24" s="22" t="s">
        <v>108</v>
      </c>
      <c r="C24" s="8" t="s">
        <v>109</v>
      </c>
      <c r="D24" s="9">
        <v>30.0</v>
      </c>
      <c r="E24" s="10">
        <v>15.0</v>
      </c>
      <c r="F24" s="45" t="s">
        <v>110</v>
      </c>
      <c r="G24" s="12" t="str">
        <f t="shared" si="2"/>
        <v>15</v>
      </c>
      <c r="H24" s="13">
        <v>4.5</v>
      </c>
      <c r="I24" s="25" t="s">
        <v>22</v>
      </c>
      <c r="J24" s="14" t="str">
        <f t="shared" si="3"/>
        <v>$67.50</v>
      </c>
      <c r="K24" s="26" t="s">
        <v>111</v>
      </c>
      <c r="L24" s="8" t="s">
        <v>112</v>
      </c>
      <c r="M24" s="21" t="s">
        <v>113</v>
      </c>
      <c r="N24" s="16"/>
      <c r="O24" s="14"/>
    </row>
    <row r="25" ht="13.5" customHeight="1">
      <c r="A25" s="17" t="s">
        <v>114</v>
      </c>
      <c r="B25" s="9" t="s">
        <v>115</v>
      </c>
      <c r="C25" s="8" t="s">
        <v>109</v>
      </c>
      <c r="D25" s="9">
        <v>0.0</v>
      </c>
      <c r="E25" s="9">
        <v>3.0</v>
      </c>
      <c r="F25" s="11" t="str">
        <f>HYPERLINK("http://www.mcmaster.com/#4880k355/=ohpu63","http://www.mcmaster.com/#4880k355/=ohpu63")</f>
        <v>http://www.mcmaster.com/#4880k355/=ohpu63</v>
      </c>
      <c r="G25" s="12" t="str">
        <f t="shared" si="2"/>
        <v>0</v>
      </c>
      <c r="H25" s="13">
        <v>2.2</v>
      </c>
      <c r="I25" s="9" t="s">
        <v>22</v>
      </c>
      <c r="J25" s="14" t="str">
        <f t="shared" si="3"/>
        <v>$0.00</v>
      </c>
      <c r="K25" s="8" t="s">
        <v>116</v>
      </c>
      <c r="L25" s="8" t="s">
        <v>117</v>
      </c>
      <c r="M25" s="46" t="s">
        <v>118</v>
      </c>
      <c r="N25" s="16"/>
      <c r="O25" s="14"/>
    </row>
    <row r="26" ht="42.0" customHeight="1">
      <c r="A26" s="22" t="s">
        <v>119</v>
      </c>
      <c r="B26" s="9" t="s">
        <v>120</v>
      </c>
      <c r="C26" s="8" t="s">
        <v>109</v>
      </c>
      <c r="D26" s="9">
        <v>1.0</v>
      </c>
      <c r="E26" s="9">
        <v>1.0</v>
      </c>
      <c r="F26" s="23" t="str">
        <f>HYPERLINK("http://www.mcmaster.com/#3008k11","http://www.mcmaster.com/#3008k11")</f>
        <v>http://www.mcmaster.com/#3008k11</v>
      </c>
      <c r="G26" s="12" t="str">
        <f t="shared" si="2"/>
        <v>0</v>
      </c>
      <c r="H26" s="30">
        <v>2.44</v>
      </c>
      <c r="I26" s="25" t="s">
        <v>22</v>
      </c>
      <c r="J26" s="14" t="str">
        <f t="shared" si="3"/>
        <v>$0.00</v>
      </c>
      <c r="K26" s="47"/>
      <c r="L26" s="32"/>
      <c r="M26" s="28"/>
      <c r="N26" s="16"/>
      <c r="O26" s="14"/>
    </row>
    <row r="27" ht="27.75" customHeight="1">
      <c r="A27" s="8" t="s">
        <v>121</v>
      </c>
      <c r="B27" s="8" t="s">
        <v>122</v>
      </c>
      <c r="C27" s="8" t="s">
        <v>109</v>
      </c>
      <c r="D27" s="9">
        <v>1.0</v>
      </c>
      <c r="E27" s="9">
        <v>1.0</v>
      </c>
      <c r="F27" s="11" t="str">
        <f>HYPERLINK("http://www.mcmaster.com/#74915a654","http://www.mcmaster.com/#74915a654")</f>
        <v>http://www.mcmaster.com/#74915a654</v>
      </c>
      <c r="G27" s="12" t="str">
        <f t="shared" si="2"/>
        <v>0</v>
      </c>
      <c r="H27" s="13">
        <v>11.31</v>
      </c>
      <c r="I27" s="9" t="s">
        <v>22</v>
      </c>
      <c r="J27" s="14" t="str">
        <f t="shared" si="3"/>
        <v>$0.00</v>
      </c>
      <c r="K27" s="48" t="s">
        <v>123</v>
      </c>
      <c r="L27" s="9" t="s">
        <v>124</v>
      </c>
      <c r="M27" s="46" t="s">
        <v>125</v>
      </c>
      <c r="N27" s="16"/>
      <c r="O27" s="14"/>
    </row>
    <row r="28" ht="69.75" customHeight="1">
      <c r="A28" s="8" t="s">
        <v>126</v>
      </c>
      <c r="B28" s="9" t="s">
        <v>127</v>
      </c>
      <c r="C28" s="8" t="s">
        <v>109</v>
      </c>
      <c r="D28" s="10">
        <v>4.0</v>
      </c>
      <c r="E28" s="10">
        <v>5.0</v>
      </c>
      <c r="F28" s="11" t="str">
        <f>HYPERLINK("http://www.mcmaster.com/#4638k286/=oiszmj","http://www.mcmaster.com/#4638k286/=oiszmj")</f>
        <v>http://www.mcmaster.com/#4638k286/=oiszmj</v>
      </c>
      <c r="G28" s="12" t="str">
        <f t="shared" si="2"/>
        <v>0</v>
      </c>
      <c r="H28" s="13">
        <v>14.79</v>
      </c>
      <c r="I28" s="9" t="s">
        <v>22</v>
      </c>
      <c r="J28" s="14" t="str">
        <f t="shared" si="3"/>
        <v>$0.00</v>
      </c>
      <c r="K28" s="8" t="s">
        <v>128</v>
      </c>
      <c r="L28" s="8" t="s">
        <v>126</v>
      </c>
      <c r="M28" s="21" t="s">
        <v>129</v>
      </c>
      <c r="N28" s="16"/>
      <c r="O28" s="14"/>
    </row>
    <row r="29" ht="27.75" customHeight="1">
      <c r="A29" s="8" t="s">
        <v>130</v>
      </c>
      <c r="B29" s="9" t="s">
        <v>131</v>
      </c>
      <c r="C29" s="8" t="s">
        <v>109</v>
      </c>
      <c r="D29" s="9">
        <v>0.0</v>
      </c>
      <c r="E29" s="9">
        <v>0.0</v>
      </c>
      <c r="F29" s="11" t="str">
        <f>HYPERLINK("http://www.mcmaster.com/#7119k86","http://www.mcmaster.com/#7119k86")</f>
        <v>http://www.mcmaster.com/#7119k86</v>
      </c>
      <c r="G29" s="12" t="str">
        <f t="shared" si="2"/>
        <v>0</v>
      </c>
      <c r="H29" s="13">
        <v>22.87</v>
      </c>
      <c r="I29" s="9" t="s">
        <v>22</v>
      </c>
      <c r="J29" s="14" t="str">
        <f t="shared" si="3"/>
        <v>$0.00</v>
      </c>
      <c r="K29" s="8" t="s">
        <v>132</v>
      </c>
      <c r="L29" s="8" t="s">
        <v>133</v>
      </c>
      <c r="M29" s="21" t="s">
        <v>134</v>
      </c>
      <c r="N29" s="16"/>
      <c r="O29" s="49"/>
    </row>
    <row r="30" ht="69.75" customHeight="1">
      <c r="A30" s="50" t="s">
        <v>135</v>
      </c>
      <c r="B30" s="9" t="s">
        <v>136</v>
      </c>
      <c r="C30" s="8" t="s">
        <v>109</v>
      </c>
      <c r="D30" s="9">
        <v>0.0</v>
      </c>
      <c r="E30" s="9">
        <v>30.0</v>
      </c>
      <c r="F30" s="11" t="str">
        <f>HYPERLINK("http://www.mcmaster.com/#8068k36/=ohi4iw","http://www.mcmaster.com/#8068k36/=ohi4iw")</f>
        <v>http://www.mcmaster.com/#8068k36/=ohi4iw</v>
      </c>
      <c r="G30" s="12" t="str">
        <f t="shared" si="2"/>
        <v>0</v>
      </c>
      <c r="H30" s="13">
        <v>8.25</v>
      </c>
      <c r="I30" s="9" t="s">
        <v>22</v>
      </c>
      <c r="J30" s="14" t="str">
        <f t="shared" si="3"/>
        <v>$0.00</v>
      </c>
      <c r="K30" s="8" t="s">
        <v>137</v>
      </c>
      <c r="L30" s="8" t="s">
        <v>112</v>
      </c>
      <c r="M30" s="21" t="s">
        <v>113</v>
      </c>
      <c r="N30" s="16"/>
      <c r="O30" s="49"/>
    </row>
    <row r="31" ht="27.75" customHeight="1">
      <c r="A31" s="8" t="s">
        <v>138</v>
      </c>
      <c r="B31" s="9" t="s">
        <v>139</v>
      </c>
      <c r="C31" s="8" t="s">
        <v>109</v>
      </c>
      <c r="D31" s="10">
        <v>7.0</v>
      </c>
      <c r="E31" s="10">
        <v>8.0</v>
      </c>
      <c r="F31" s="11" t="str">
        <f>HYPERLINK("http://www.mcmaster.com/#7119k73/=ojvxie","http://www.mcmaster.com/#7119k73/=ojvxie")</f>
        <v>http://www.mcmaster.com/#7119k73/=ojvxie</v>
      </c>
      <c r="G31" s="12" t="str">
        <f t="shared" si="2"/>
        <v>0</v>
      </c>
      <c r="H31" s="13">
        <v>3.22</v>
      </c>
      <c r="I31" s="9" t="s">
        <v>22</v>
      </c>
      <c r="J31" s="14" t="str">
        <f t="shared" si="3"/>
        <v>$0.00</v>
      </c>
      <c r="K31" s="8" t="s">
        <v>140</v>
      </c>
      <c r="L31" s="8" t="s">
        <v>133</v>
      </c>
      <c r="M31" s="21" t="s">
        <v>141</v>
      </c>
      <c r="N31" s="16"/>
      <c r="O31" s="49"/>
    </row>
    <row r="32" ht="27.75" customHeight="1">
      <c r="A32" s="8" t="s">
        <v>142</v>
      </c>
      <c r="B32" s="9" t="s">
        <v>143</v>
      </c>
      <c r="C32" s="8" t="s">
        <v>109</v>
      </c>
      <c r="D32" s="16"/>
      <c r="E32" s="16"/>
      <c r="F32" s="51" t="s">
        <v>144</v>
      </c>
      <c r="G32" s="12" t="str">
        <f t="shared" si="2"/>
        <v>0</v>
      </c>
      <c r="H32" s="13">
        <v>7.76</v>
      </c>
      <c r="I32" s="9">
        <v>50.0</v>
      </c>
      <c r="J32" s="14" t="str">
        <f t="shared" si="3"/>
        <v>$0.00</v>
      </c>
      <c r="K32" s="8" t="s">
        <v>142</v>
      </c>
      <c r="L32" s="52"/>
      <c r="M32" s="28"/>
      <c r="N32" s="16"/>
      <c r="O32" s="49"/>
    </row>
    <row r="33" ht="27.75" customHeight="1">
      <c r="A33" s="8" t="s">
        <v>145</v>
      </c>
      <c r="B33" s="9" t="s">
        <v>146</v>
      </c>
      <c r="C33" s="8" t="s">
        <v>109</v>
      </c>
      <c r="D33" s="9">
        <v>1.0</v>
      </c>
      <c r="E33" s="9">
        <v>3.0</v>
      </c>
      <c r="F33" s="11" t="str">
        <f>HYPERLINK("http://www.mcmaster.com/#74955A66","http://www.mcmaster.com/#74955A66")</f>
        <v>http://www.mcmaster.com/#74955A66</v>
      </c>
      <c r="G33" s="12" t="str">
        <f t="shared" si="2"/>
        <v>0</v>
      </c>
      <c r="H33" s="13">
        <v>10.29</v>
      </c>
      <c r="I33" s="9" t="s">
        <v>22</v>
      </c>
      <c r="J33" s="14" t="str">
        <f t="shared" si="3"/>
        <v>$0.00</v>
      </c>
      <c r="K33" s="8" t="s">
        <v>147</v>
      </c>
      <c r="L33" s="8" t="s">
        <v>148</v>
      </c>
      <c r="M33" s="28"/>
      <c r="N33" s="16"/>
      <c r="O33" s="14"/>
    </row>
    <row r="34" ht="27.75" customHeight="1">
      <c r="A34" s="8" t="s">
        <v>149</v>
      </c>
      <c r="B34" s="9" t="s">
        <v>150</v>
      </c>
      <c r="C34" s="8" t="s">
        <v>109</v>
      </c>
      <c r="D34" s="9">
        <v>6.0</v>
      </c>
      <c r="E34" s="9">
        <v>6.0</v>
      </c>
      <c r="F34" s="11" t="str">
        <f>HYPERLINK("http://www.mcmaster.com/#2936t91/=ojwh1c","http://www.mcmaster.com/#2936t91/=ojwh1c")</f>
        <v>http://www.mcmaster.com/#2936t91/=ojwh1c</v>
      </c>
      <c r="G34" s="12" t="str">
        <f t="shared" si="2"/>
        <v>0</v>
      </c>
      <c r="H34" s="13">
        <v>3.04</v>
      </c>
      <c r="I34" s="9" t="s">
        <v>22</v>
      </c>
      <c r="J34" s="14" t="str">
        <f t="shared" si="3"/>
        <v>$0.00</v>
      </c>
      <c r="K34" s="20"/>
      <c r="L34" s="20"/>
      <c r="M34" s="21" t="s">
        <v>151</v>
      </c>
      <c r="N34" s="16"/>
      <c r="O34" s="14"/>
    </row>
    <row r="35" ht="13.5" customHeight="1">
      <c r="A35" s="8" t="s">
        <v>152</v>
      </c>
      <c r="B35" s="9" t="s">
        <v>153</v>
      </c>
      <c r="C35" s="8" t="s">
        <v>109</v>
      </c>
      <c r="D35" s="9">
        <v>25.0</v>
      </c>
      <c r="E35" s="9">
        <v>25.0</v>
      </c>
      <c r="F35" s="11" t="str">
        <f>HYPERLINK("http://www.mcmaster.com/#90047A115","http://www.mcmaster.com/#90047A115")</f>
        <v>http://www.mcmaster.com/#90047A115</v>
      </c>
      <c r="G35" s="12" t="str">
        <f t="shared" si="2"/>
        <v>0</v>
      </c>
      <c r="H35" s="19" t="str">
        <f>8.43/25</f>
        <v>$0.34</v>
      </c>
      <c r="I35" s="9">
        <v>25.0</v>
      </c>
      <c r="J35" s="14" t="str">
        <f t="shared" si="3"/>
        <v>$0.00</v>
      </c>
      <c r="K35" s="8" t="s">
        <v>154</v>
      </c>
      <c r="L35" s="8" t="s">
        <v>155</v>
      </c>
      <c r="M35" s="21" t="s">
        <v>156</v>
      </c>
      <c r="N35" s="16"/>
      <c r="O35" s="14"/>
    </row>
    <row r="36" ht="55.5" customHeight="1">
      <c r="A36" s="53" t="s">
        <v>157</v>
      </c>
      <c r="B36" s="16"/>
      <c r="C36" s="53" t="s">
        <v>158</v>
      </c>
      <c r="D36" s="10">
        <v>2.0</v>
      </c>
      <c r="E36" s="10">
        <v>0.0</v>
      </c>
      <c r="F36" s="54"/>
      <c r="G36" s="12" t="str">
        <f t="shared" si="2"/>
        <v>2</v>
      </c>
      <c r="H36" s="13">
        <v>500.0</v>
      </c>
      <c r="I36" s="9" t="s">
        <v>22</v>
      </c>
      <c r="J36" s="14" t="str">
        <f t="shared" si="3"/>
        <v>$1,000.00</v>
      </c>
      <c r="K36" s="20"/>
      <c r="L36" s="20"/>
      <c r="M36" s="28"/>
      <c r="N36" s="16"/>
      <c r="O36" s="14"/>
    </row>
    <row r="37" ht="27.75" customHeight="1">
      <c r="A37" s="8" t="s">
        <v>159</v>
      </c>
      <c r="B37" s="9" t="s">
        <v>160</v>
      </c>
      <c r="C37" s="8" t="s">
        <v>161</v>
      </c>
      <c r="D37" s="9">
        <v>4.0</v>
      </c>
      <c r="E37" s="9">
        <v>4.0</v>
      </c>
      <c r="F37" s="11" t="str">
        <f>HYPERLINK("http://www.mouser.com/ProductDetail/TE-Connectivity-Raychem/RNF-100-1-4-BK-STK/?qs=sGAEpiMZZMutDkoVpcgZZpWZMxPywMxjYWk5V2XJdzQ%3d","http://www.mouser.com/ProductDetail/TE-Connectivity-Raychem/RNF-100-1-4-BK-STK/?qs=sGAEpiMZZMutDkoVpcgZZpWZMxPywMxjYWk5V2XJdzQ%3d")</f>
        <v>http://www.mouser.com/ProductDetail/TE-Connectivity-Raychem/RNF-100-1-4-BK-STK/?qs=sGAEpiMZZMutDkoVpcgZZpWZMxPywMxjYWk5V2XJdzQ%3d</v>
      </c>
      <c r="G37" s="12" t="str">
        <f t="shared" si="2"/>
        <v>0</v>
      </c>
      <c r="H37" s="13">
        <v>0.6</v>
      </c>
      <c r="I37" s="9" t="s">
        <v>22</v>
      </c>
      <c r="J37" s="14" t="str">
        <f t="shared" si="3"/>
        <v>$0.00</v>
      </c>
      <c r="K37" s="8" t="s">
        <v>162</v>
      </c>
      <c r="L37" s="8" t="s">
        <v>163</v>
      </c>
      <c r="M37" s="21" t="s">
        <v>164</v>
      </c>
      <c r="N37" s="16"/>
      <c r="O37" s="14"/>
    </row>
    <row r="38" ht="27.75" customHeight="1">
      <c r="A38" s="8" t="s">
        <v>165</v>
      </c>
      <c r="B38" s="9" t="s">
        <v>166</v>
      </c>
      <c r="C38" s="8" t="s">
        <v>161</v>
      </c>
      <c r="D38" s="9">
        <v>1.0</v>
      </c>
      <c r="E38" s="9">
        <v>1.0</v>
      </c>
      <c r="F38" s="11" t="str">
        <f>HYPERLINK("http://www.mouser.com/ProductDetail/Belden-Wire-Cable/5502FE-008500/?qs=sGAEpiMZZMs5%2f3jTaGtq4K0qP2YKd7fbI2cDK8Xk6rA%3d","http://www.mouser.com/ProductDetail/Belden-Wire-Cable/5502FE-008500/?qs=sGAEpiMZZMs5%2f3jTaGtq4K0qP2YKd7fbI2cDK8Xk6rA%3d")</f>
        <v>http://www.mouser.com/ProductDetail/Belden-Wire-Cable/5502FE-008500/?qs=sGAEpiMZZMs5%2f3jTaGtq4K0qP2YKd7fbI2cDK8Xk6rA%3d</v>
      </c>
      <c r="G38" s="12" t="str">
        <f t="shared" si="2"/>
        <v>0</v>
      </c>
      <c r="H38" s="13">
        <v>76.84</v>
      </c>
      <c r="I38" s="9" t="s">
        <v>22</v>
      </c>
      <c r="J38" s="14" t="str">
        <f t="shared" si="3"/>
        <v>$0.00</v>
      </c>
      <c r="K38" s="8" t="s">
        <v>167</v>
      </c>
      <c r="L38" s="8" t="s">
        <v>168</v>
      </c>
      <c r="M38" s="21" t="s">
        <v>169</v>
      </c>
      <c r="N38" s="16"/>
      <c r="O38" s="14"/>
    </row>
    <row r="39" ht="27.75" customHeight="1">
      <c r="A39" s="22" t="s">
        <v>170</v>
      </c>
      <c r="B39" s="22" t="s">
        <v>171</v>
      </c>
      <c r="C39" s="8" t="s">
        <v>161</v>
      </c>
      <c r="D39" s="9">
        <v>1.0</v>
      </c>
      <c r="E39" s="9">
        <v>1.0</v>
      </c>
      <c r="F39" s="23" t="str">
        <f>HYPERLINK("http://www.mouser.com/ProductDetail/MG-Chemicals/422B-340G/?qs=%2fha2pyFaduhcRNFcUCubcVoIp%2bLib4OzfGs5Gc9wk00%3d","http://www.mouser.com/ProductDetail/MG-Chemicals/422B-340G/?qs=%2fha2pyFaduhcRNFcUCubcVoIp%252bLib4OzfGs5Gc9wk00%3d")</f>
        <v>http://www.mouser.com/ProductDetail/MG-Chemicals/422B-340G/?qs=%2fha2pyFaduhcRNFcUCubcVoIp%252bLib4OzfGs5Gc9wk00%3d</v>
      </c>
      <c r="G39" s="12" t="str">
        <f t="shared" si="2"/>
        <v>0</v>
      </c>
      <c r="H39" s="30">
        <v>21.32</v>
      </c>
      <c r="I39" s="25" t="s">
        <v>22</v>
      </c>
      <c r="J39" s="14" t="str">
        <f t="shared" si="3"/>
        <v>$0.00</v>
      </c>
      <c r="K39" s="26" t="s">
        <v>172</v>
      </c>
      <c r="L39" s="25" t="s">
        <v>173</v>
      </c>
      <c r="M39" s="21" t="s">
        <v>174</v>
      </c>
      <c r="N39" s="16"/>
      <c r="O39" s="14"/>
    </row>
    <row r="40" ht="27.75" customHeight="1">
      <c r="A40" s="55" t="s">
        <v>175</v>
      </c>
      <c r="B40" s="22" t="s">
        <v>176</v>
      </c>
      <c r="C40" s="8" t="s">
        <v>161</v>
      </c>
      <c r="D40" s="9">
        <v>0.0</v>
      </c>
      <c r="E40" s="9">
        <v>0.0</v>
      </c>
      <c r="F40" s="23" t="str">
        <f>HYPERLINK("http://www.mouser.com/ProductDetail/Amphenol-Connex/132171RP/?qs=sGAEpiMZZMvKcUa6gL0RXFW6DPQGCBPHu5oZIOO%2bbUQ%3d","http://www.mouser.com/ProductDetail/Amphenol-Connex/132171RP/?qs=sGAEpiMZZMvKcUa6gL0RXFW6DPQGCBPHu5oZIOO%252bbUQ%3d")</f>
        <v>http://www.mouser.com/ProductDetail/Amphenol-Connex/132171RP/?qs=sGAEpiMZZMvKcUa6gL0RXFW6DPQGCBPHu5oZIOO%252bbUQ%3d</v>
      </c>
      <c r="G40" s="12" t="str">
        <f t="shared" si="2"/>
        <v>0</v>
      </c>
      <c r="H40" s="30">
        <v>5.35</v>
      </c>
      <c r="I40" s="25" t="s">
        <v>22</v>
      </c>
      <c r="J40" s="14" t="str">
        <f t="shared" si="3"/>
        <v>$0.00</v>
      </c>
      <c r="K40" s="26" t="s">
        <v>177</v>
      </c>
      <c r="L40" s="56"/>
      <c r="M40" s="21" t="s">
        <v>178</v>
      </c>
      <c r="N40" s="16"/>
      <c r="O40" s="14"/>
    </row>
    <row r="41" ht="13.5" customHeight="1">
      <c r="A41" s="8" t="s">
        <v>179</v>
      </c>
      <c r="B41" s="9">
        <v>1811.0</v>
      </c>
      <c r="C41" s="18" t="s">
        <v>180</v>
      </c>
      <c r="D41" s="10">
        <v>4.0</v>
      </c>
      <c r="E41" s="10">
        <v>2.0</v>
      </c>
      <c r="F41" s="11" t="str">
        <f>HYPERLINK("http://www.pccables.com/01811.html","http://www.pccables.com/01811.html")</f>
        <v>http://www.pccables.com/01811.html</v>
      </c>
      <c r="G41" s="12" t="str">
        <f t="shared" si="2"/>
        <v>2</v>
      </c>
      <c r="H41" s="13">
        <v>4.95</v>
      </c>
      <c r="I41" s="9" t="s">
        <v>22</v>
      </c>
      <c r="J41" s="14" t="str">
        <f t="shared" si="3"/>
        <v>$9.90</v>
      </c>
      <c r="K41" s="8" t="s">
        <v>181</v>
      </c>
      <c r="L41" s="20"/>
      <c r="M41" s="21" t="s">
        <v>182</v>
      </c>
      <c r="N41" s="16"/>
      <c r="O41" s="14"/>
    </row>
    <row r="42" ht="13.5" customHeight="1">
      <c r="A42" s="22" t="s">
        <v>183</v>
      </c>
      <c r="B42" s="7"/>
      <c r="C42" s="8" t="s">
        <v>184</v>
      </c>
      <c r="D42" s="16"/>
      <c r="E42" s="16"/>
      <c r="F42" s="57"/>
      <c r="G42" s="12" t="str">
        <f t="shared" si="2"/>
        <v>0</v>
      </c>
      <c r="H42" s="24"/>
      <c r="I42" s="56"/>
      <c r="J42" s="14" t="str">
        <f t="shared" si="3"/>
        <v>$0.00</v>
      </c>
      <c r="K42" s="47"/>
      <c r="L42" s="56"/>
      <c r="M42" s="21" t="s">
        <v>185</v>
      </c>
      <c r="N42" s="16"/>
      <c r="O42" s="14"/>
    </row>
    <row r="43" ht="13.5" customHeight="1">
      <c r="A43" s="22" t="s">
        <v>186</v>
      </c>
      <c r="B43" s="58" t="s">
        <v>187</v>
      </c>
      <c r="C43" s="8" t="s">
        <v>188</v>
      </c>
      <c r="D43" s="9">
        <v>3.0</v>
      </c>
      <c r="E43" s="10">
        <v>1.0</v>
      </c>
      <c r="F43" s="59"/>
      <c r="G43" s="12" t="str">
        <f t="shared" si="2"/>
        <v>2</v>
      </c>
      <c r="H43" s="24"/>
      <c r="I43" s="56"/>
      <c r="J43" s="14" t="str">
        <f t="shared" si="3"/>
        <v>$0.00</v>
      </c>
      <c r="K43" s="47"/>
      <c r="L43" s="56"/>
      <c r="M43" s="28"/>
      <c r="N43" s="16"/>
      <c r="O43" s="14"/>
    </row>
    <row r="44" ht="27.75" customHeight="1">
      <c r="A44" s="22" t="s">
        <v>189</v>
      </c>
      <c r="B44" s="7"/>
      <c r="C44" s="8" t="s">
        <v>188</v>
      </c>
      <c r="D44" s="9">
        <v>3.0</v>
      </c>
      <c r="E44" s="10">
        <v>1.0</v>
      </c>
      <c r="F44" s="59"/>
      <c r="G44" s="12" t="str">
        <f t="shared" si="2"/>
        <v>2</v>
      </c>
      <c r="H44" s="24"/>
      <c r="I44" s="56"/>
      <c r="J44" s="14" t="str">
        <f t="shared" si="3"/>
        <v>$0.00</v>
      </c>
      <c r="K44" s="47"/>
      <c r="L44" s="56"/>
      <c r="M44" s="28"/>
      <c r="N44" s="16"/>
      <c r="O44" s="14"/>
    </row>
    <row r="45" ht="42.0" customHeight="1">
      <c r="A45" s="8" t="s">
        <v>190</v>
      </c>
      <c r="B45" s="16"/>
      <c r="C45" s="20"/>
      <c r="D45" s="9">
        <v>2.0</v>
      </c>
      <c r="E45" s="9">
        <v>0.0</v>
      </c>
      <c r="F45" s="54"/>
      <c r="G45" s="12" t="str">
        <f t="shared" si="2"/>
        <v>2</v>
      </c>
      <c r="H45" s="19"/>
      <c r="I45" s="9" t="s">
        <v>22</v>
      </c>
      <c r="J45" s="14" t="str">
        <f t="shared" si="3"/>
        <v>$0.00</v>
      </c>
      <c r="K45" s="20"/>
      <c r="L45" s="8" t="s">
        <v>191</v>
      </c>
      <c r="M45" s="28"/>
      <c r="N45" s="16"/>
      <c r="O45" s="14"/>
    </row>
    <row r="46" ht="13.5" customHeight="1">
      <c r="A46" s="22" t="s">
        <v>192</v>
      </c>
      <c r="B46" s="52"/>
      <c r="C46" s="20"/>
      <c r="D46" s="9">
        <v>1.0</v>
      </c>
      <c r="E46" s="9">
        <v>0.0</v>
      </c>
      <c r="F46" s="57"/>
      <c r="G46" s="12" t="str">
        <f t="shared" si="2"/>
        <v>1</v>
      </c>
      <c r="H46" s="24"/>
      <c r="I46" s="32"/>
      <c r="J46" s="14" t="str">
        <f t="shared" si="3"/>
        <v>$0.00</v>
      </c>
      <c r="K46" s="47"/>
      <c r="L46" s="32"/>
      <c r="M46" s="28"/>
      <c r="N46" s="16"/>
      <c r="O46" s="14"/>
    </row>
    <row r="47" ht="27.75" customHeight="1">
      <c r="A47" s="22" t="s">
        <v>193</v>
      </c>
      <c r="B47" s="52"/>
      <c r="C47" s="20"/>
      <c r="D47" s="9">
        <v>1.0</v>
      </c>
      <c r="E47" s="9">
        <v>0.0</v>
      </c>
      <c r="F47" s="57"/>
      <c r="G47" s="12" t="str">
        <f t="shared" si="2"/>
        <v>1</v>
      </c>
      <c r="H47" s="24"/>
      <c r="I47" s="32"/>
      <c r="J47" s="14" t="str">
        <f t="shared" si="3"/>
        <v>$0.00</v>
      </c>
      <c r="K47" s="47"/>
      <c r="L47" s="32"/>
      <c r="M47" s="28"/>
      <c r="N47" s="16"/>
      <c r="O47" s="14"/>
    </row>
    <row r="48" ht="13.5" customHeight="1">
      <c r="A48" s="8" t="s">
        <v>194</v>
      </c>
      <c r="B48" s="16"/>
      <c r="C48" s="20"/>
      <c r="D48" s="16"/>
      <c r="E48" s="16"/>
      <c r="F48" s="54"/>
      <c r="G48" s="12" t="str">
        <f t="shared" si="2"/>
        <v>0</v>
      </c>
      <c r="H48" s="19"/>
      <c r="I48" s="9" t="s">
        <v>22</v>
      </c>
      <c r="J48" s="14" t="str">
        <f t="shared" si="3"/>
        <v>$0.00</v>
      </c>
      <c r="K48" s="8" t="s">
        <v>195</v>
      </c>
      <c r="L48" s="20"/>
      <c r="M48" s="28"/>
      <c r="N48" s="16"/>
      <c r="O48" s="14"/>
    </row>
    <row r="49" ht="13.5" customHeight="1">
      <c r="A49" s="8" t="s">
        <v>196</v>
      </c>
      <c r="B49" s="16"/>
      <c r="C49" s="20"/>
      <c r="D49" s="16"/>
      <c r="E49" s="16"/>
      <c r="F49" s="54"/>
      <c r="G49" s="12" t="str">
        <f t="shared" si="2"/>
        <v>0</v>
      </c>
      <c r="H49" s="19"/>
      <c r="I49" s="9" t="s">
        <v>22</v>
      </c>
      <c r="J49" s="14" t="str">
        <f t="shared" si="3"/>
        <v>$0.00</v>
      </c>
      <c r="K49" s="8" t="s">
        <v>197</v>
      </c>
      <c r="L49" s="20"/>
      <c r="M49" s="28"/>
      <c r="N49" s="16"/>
      <c r="O49" s="14"/>
    </row>
    <row r="50" ht="13.5" customHeight="1">
      <c r="A50" s="8" t="s">
        <v>198</v>
      </c>
      <c r="B50" s="16"/>
      <c r="C50" s="20"/>
      <c r="D50" s="10">
        <v>0.0</v>
      </c>
      <c r="E50" s="9">
        <v>3.0</v>
      </c>
      <c r="F50" s="54"/>
      <c r="G50" s="12" t="str">
        <f t="shared" si="2"/>
        <v>0</v>
      </c>
      <c r="H50" s="19"/>
      <c r="I50" s="9" t="s">
        <v>22</v>
      </c>
      <c r="J50" s="14" t="str">
        <f t="shared" si="3"/>
        <v>$0.00</v>
      </c>
      <c r="K50" s="8" t="s">
        <v>199</v>
      </c>
      <c r="L50" s="20"/>
      <c r="M50" s="28"/>
      <c r="N50" s="16"/>
      <c r="O50" s="14"/>
    </row>
    <row r="51" ht="13.5" customHeight="1">
      <c r="A51" s="8" t="s">
        <v>200</v>
      </c>
      <c r="B51" s="16"/>
      <c r="C51" s="20"/>
      <c r="D51" s="9">
        <v>3.0</v>
      </c>
      <c r="E51" s="9">
        <v>3.0</v>
      </c>
      <c r="F51" s="54"/>
      <c r="G51" s="12" t="str">
        <f t="shared" si="2"/>
        <v>0</v>
      </c>
      <c r="H51" s="19"/>
      <c r="I51" s="9" t="s">
        <v>22</v>
      </c>
      <c r="J51" s="14" t="str">
        <f t="shared" si="3"/>
        <v>$0.00</v>
      </c>
      <c r="K51" s="8" t="s">
        <v>201</v>
      </c>
      <c r="L51" s="20"/>
      <c r="M51" s="28"/>
      <c r="N51" s="16"/>
      <c r="O51" s="14"/>
    </row>
    <row r="52" ht="13.5" customHeight="1">
      <c r="A52" s="22" t="s">
        <v>202</v>
      </c>
      <c r="B52" s="7"/>
      <c r="C52" s="20"/>
      <c r="D52" s="9">
        <v>0.0</v>
      </c>
      <c r="E52" s="9">
        <v>0.0</v>
      </c>
      <c r="F52" s="59"/>
      <c r="G52" s="12" t="str">
        <f t="shared" si="2"/>
        <v>0</v>
      </c>
      <c r="H52" s="24"/>
      <c r="I52" s="56"/>
      <c r="J52" s="14" t="str">
        <f t="shared" si="3"/>
        <v>$0.00</v>
      </c>
      <c r="K52" s="47"/>
      <c r="L52" s="56"/>
      <c r="M52" s="28"/>
      <c r="N52" s="16"/>
      <c r="O52" s="14"/>
    </row>
    <row r="53" ht="27.75" customHeight="1">
      <c r="A53" s="8" t="s">
        <v>203</v>
      </c>
      <c r="B53" s="16"/>
      <c r="C53" s="20"/>
      <c r="D53" s="9">
        <v>3.0</v>
      </c>
      <c r="E53" s="9">
        <v>3.0</v>
      </c>
      <c r="F53" s="54"/>
      <c r="G53" s="12" t="str">
        <f t="shared" si="2"/>
        <v>0</v>
      </c>
      <c r="H53" s="19"/>
      <c r="I53" s="9" t="s">
        <v>22</v>
      </c>
      <c r="J53" s="14" t="str">
        <f t="shared" si="3"/>
        <v>$0.00</v>
      </c>
      <c r="K53" s="8" t="s">
        <v>204</v>
      </c>
      <c r="L53" s="8" t="s">
        <v>205</v>
      </c>
      <c r="M53" s="21" t="s">
        <v>206</v>
      </c>
      <c r="N53" s="16"/>
      <c r="O53" s="14"/>
    </row>
    <row r="54" ht="13.5" customHeight="1">
      <c r="A54" s="8" t="s">
        <v>207</v>
      </c>
      <c r="B54" s="16"/>
      <c r="C54" s="20"/>
      <c r="D54" s="16"/>
      <c r="E54" s="16"/>
      <c r="F54" s="60"/>
      <c r="G54" s="12" t="str">
        <f t="shared" si="2"/>
        <v>0</v>
      </c>
      <c r="H54" s="19"/>
      <c r="I54" s="16"/>
      <c r="J54" s="14" t="str">
        <f t="shared" si="3"/>
        <v>$0.00</v>
      </c>
      <c r="K54" s="20"/>
      <c r="L54" s="20"/>
      <c r="M54" s="28"/>
      <c r="N54" s="16"/>
      <c r="O54" s="14"/>
    </row>
    <row r="55" ht="13.5" customHeight="1">
      <c r="A55" s="22" t="s">
        <v>208</v>
      </c>
      <c r="B55" s="7"/>
      <c r="C55" s="20"/>
      <c r="D55" s="16"/>
      <c r="E55" s="16"/>
      <c r="F55" s="57"/>
      <c r="G55" s="12" t="str">
        <f t="shared" si="2"/>
        <v>0</v>
      </c>
      <c r="H55" s="24"/>
      <c r="I55" s="56"/>
      <c r="J55" s="14" t="str">
        <f t="shared" si="3"/>
        <v>$0.00</v>
      </c>
      <c r="K55" s="47"/>
      <c r="L55" s="56"/>
      <c r="M55" s="28"/>
      <c r="N55" s="16"/>
      <c r="O55" s="14"/>
    </row>
    <row r="56" ht="27.75" customHeight="1">
      <c r="A56" s="8" t="s">
        <v>209</v>
      </c>
      <c r="B56" s="16"/>
      <c r="C56" s="20"/>
      <c r="D56" s="16"/>
      <c r="E56" s="16"/>
      <c r="F56" s="54"/>
      <c r="G56" s="12" t="str">
        <f t="shared" si="2"/>
        <v>0</v>
      </c>
      <c r="H56" s="19"/>
      <c r="I56" s="9" t="s">
        <v>22</v>
      </c>
      <c r="J56" s="14" t="str">
        <f t="shared" si="3"/>
        <v>$0.00</v>
      </c>
      <c r="K56" s="8" t="s">
        <v>210</v>
      </c>
      <c r="L56" s="8" t="s">
        <v>211</v>
      </c>
      <c r="M56" s="28"/>
      <c r="N56" s="16"/>
      <c r="O56" s="14"/>
    </row>
    <row r="57" ht="13.5" customHeight="1">
      <c r="A57" s="8" t="s">
        <v>212</v>
      </c>
      <c r="B57" s="16"/>
      <c r="C57" s="20"/>
      <c r="D57" s="16"/>
      <c r="E57" s="16"/>
      <c r="F57" s="54"/>
      <c r="G57" s="12" t="str">
        <f t="shared" si="2"/>
        <v>0</v>
      </c>
      <c r="H57" s="19"/>
      <c r="I57" s="9" t="s">
        <v>22</v>
      </c>
      <c r="J57" s="14" t="str">
        <f t="shared" si="3"/>
        <v>$0.00</v>
      </c>
      <c r="K57" s="8" t="s">
        <v>213</v>
      </c>
      <c r="L57" s="8" t="s">
        <v>211</v>
      </c>
      <c r="M57" s="28"/>
      <c r="N57" s="16"/>
      <c r="O57" s="14"/>
    </row>
    <row r="58" ht="13.5" customHeight="1">
      <c r="A58" s="17" t="s">
        <v>214</v>
      </c>
      <c r="B58" s="16"/>
      <c r="C58" s="20"/>
      <c r="D58" s="16"/>
      <c r="E58" s="16"/>
      <c r="F58" s="54"/>
      <c r="G58" s="12" t="str">
        <f t="shared" si="2"/>
        <v>0</v>
      </c>
      <c r="H58" s="19"/>
      <c r="I58" s="9" t="s">
        <v>22</v>
      </c>
      <c r="J58" s="14" t="str">
        <f t="shared" si="3"/>
        <v>$0.00</v>
      </c>
      <c r="K58" s="8" t="s">
        <v>215</v>
      </c>
      <c r="L58" s="8" t="s">
        <v>216</v>
      </c>
      <c r="M58" s="28"/>
      <c r="N58" s="16"/>
      <c r="O58" s="14"/>
    </row>
    <row r="59" ht="13.5" customHeight="1">
      <c r="A59" s="20"/>
      <c r="B59" s="16"/>
      <c r="C59" s="20"/>
      <c r="D59" s="16"/>
      <c r="E59" s="16"/>
      <c r="F59" s="54"/>
      <c r="G59" s="16"/>
      <c r="H59" s="19"/>
      <c r="I59" s="16"/>
      <c r="J59" s="14"/>
      <c r="K59" s="20"/>
      <c r="L59" s="20"/>
      <c r="M59" s="28"/>
      <c r="N59" s="16"/>
      <c r="O59" s="14"/>
    </row>
    <row r="60" ht="13.5" customHeight="1">
      <c r="A60" s="20"/>
      <c r="B60" s="16"/>
      <c r="C60" s="20"/>
      <c r="D60" s="16"/>
      <c r="E60" s="16"/>
      <c r="F60" s="54"/>
      <c r="G60" s="16"/>
      <c r="H60" s="19"/>
      <c r="I60" s="16"/>
      <c r="J60" s="14"/>
      <c r="K60" s="20"/>
      <c r="L60" s="20"/>
      <c r="M60" s="28"/>
      <c r="N60" s="16"/>
      <c r="O60" s="14"/>
    </row>
    <row r="61" ht="13.5" customHeight="1">
      <c r="A61" s="20"/>
      <c r="B61" s="16"/>
      <c r="C61" s="20"/>
      <c r="D61" s="16"/>
      <c r="E61" s="16"/>
      <c r="F61" s="54"/>
      <c r="G61" s="16"/>
      <c r="H61" s="19"/>
      <c r="I61" s="16"/>
      <c r="J61" s="14"/>
      <c r="K61" s="20"/>
      <c r="L61" s="20"/>
      <c r="M61" s="28"/>
      <c r="N61" s="16"/>
      <c r="O61" s="14"/>
    </row>
    <row r="62" ht="13.5" customHeight="1">
      <c r="A62" s="20"/>
      <c r="B62" s="16"/>
      <c r="C62" s="20"/>
      <c r="D62" s="16"/>
      <c r="E62" s="16"/>
      <c r="F62" s="54"/>
      <c r="G62" s="16"/>
      <c r="H62" s="19"/>
      <c r="I62" s="16"/>
      <c r="J62" s="14"/>
      <c r="K62" s="20"/>
      <c r="L62" s="20"/>
      <c r="M62" s="28"/>
      <c r="N62" s="16"/>
      <c r="O62" s="14"/>
    </row>
    <row r="63" ht="13.5" customHeight="1">
      <c r="A63" s="20"/>
      <c r="B63" s="16"/>
      <c r="C63" s="7"/>
      <c r="D63" s="16"/>
      <c r="E63" s="61"/>
      <c r="F63" s="54"/>
      <c r="G63" s="62"/>
      <c r="H63" s="19"/>
      <c r="I63" s="61"/>
      <c r="J63" s="63"/>
      <c r="K63" s="20"/>
      <c r="L63" s="20"/>
      <c r="M63" s="28"/>
      <c r="N63" s="62"/>
      <c r="O63" s="63"/>
    </row>
    <row r="64" ht="13.5" customHeight="1">
      <c r="A64" s="20"/>
      <c r="B64" s="28"/>
      <c r="C64" s="7"/>
      <c r="D64" s="64"/>
      <c r="E64" s="65"/>
      <c r="F64" s="54"/>
      <c r="G64" s="66"/>
      <c r="H64" s="67"/>
      <c r="I64" s="68" t="s">
        <v>217</v>
      </c>
      <c r="J64" s="69" t="str">
        <f>sum(J5:J55)</f>
        <v>$1,624.04</v>
      </c>
      <c r="K64" s="70"/>
      <c r="L64" s="56"/>
      <c r="M64" s="28"/>
      <c r="N64" s="71"/>
      <c r="O64" s="69"/>
    </row>
    <row r="65" ht="13.5" customHeight="1">
      <c r="A65" s="20"/>
      <c r="B65" s="28"/>
      <c r="C65" s="7"/>
      <c r="D65" s="16"/>
      <c r="E65" s="72"/>
      <c r="F65" s="54"/>
      <c r="G65" s="73"/>
      <c r="H65" s="74"/>
      <c r="I65" s="75"/>
      <c r="J65" s="76" t="s">
        <v>218</v>
      </c>
      <c r="K65" s="47"/>
      <c r="L65" s="56"/>
      <c r="M65" s="28"/>
      <c r="N65" s="73"/>
      <c r="O65" s="77"/>
    </row>
    <row r="66" ht="13.5" customHeight="1">
      <c r="A66" s="20"/>
      <c r="B66" s="14"/>
      <c r="C66" s="7"/>
      <c r="D66" s="56"/>
      <c r="E66" s="7"/>
      <c r="F66" s="54"/>
      <c r="G66" s="78"/>
      <c r="H66" s="78"/>
      <c r="I66" s="78"/>
      <c r="J66" s="79"/>
      <c r="K66" s="80"/>
      <c r="L66" s="81"/>
      <c r="M66" s="28"/>
      <c r="N66" s="7"/>
      <c r="O66" s="7"/>
    </row>
    <row r="67" ht="13.5" customHeight="1">
      <c r="A67" s="20"/>
      <c r="B67" s="14"/>
      <c r="C67" s="7"/>
      <c r="D67" s="56"/>
      <c r="E67" s="7"/>
      <c r="F67" s="54"/>
      <c r="G67" s="16"/>
      <c r="H67" s="16"/>
      <c r="I67" s="16"/>
      <c r="J67" s="54"/>
      <c r="K67" s="80"/>
      <c r="L67" s="81"/>
      <c r="M67" s="28"/>
      <c r="N67" s="7"/>
      <c r="O67" s="7"/>
    </row>
    <row r="68" ht="13.5" customHeight="1">
      <c r="A68" s="20"/>
      <c r="B68" s="14"/>
      <c r="C68" s="7"/>
      <c r="D68" s="56"/>
      <c r="E68" s="7"/>
      <c r="F68" s="54"/>
      <c r="G68" s="16"/>
      <c r="H68" s="16"/>
      <c r="I68" s="16"/>
      <c r="J68" s="54"/>
      <c r="K68" s="80"/>
      <c r="L68" s="81"/>
      <c r="M68" s="28"/>
      <c r="N68" s="7"/>
      <c r="O68" s="7"/>
    </row>
    <row r="69" ht="13.5" customHeight="1">
      <c r="A69" s="20"/>
      <c r="B69" s="14"/>
      <c r="C69" s="7"/>
      <c r="D69" s="56"/>
      <c r="E69" s="7"/>
      <c r="F69" s="54"/>
      <c r="G69" s="16"/>
      <c r="H69" s="16"/>
      <c r="I69" s="16"/>
      <c r="J69" s="54"/>
      <c r="K69" s="80"/>
      <c r="L69" s="81"/>
      <c r="M69" s="28"/>
      <c r="N69" s="7"/>
      <c r="O69" s="7"/>
    </row>
    <row r="70" ht="13.5" customHeight="1">
      <c r="A70" s="20"/>
      <c r="B70" s="14"/>
      <c r="C70" s="7"/>
      <c r="D70" s="56"/>
      <c r="E70" s="7"/>
      <c r="F70" s="54"/>
      <c r="G70" s="16"/>
      <c r="H70" s="16"/>
      <c r="I70" s="16"/>
      <c r="J70" s="54"/>
      <c r="K70" s="80"/>
      <c r="L70" s="81"/>
      <c r="M70" s="28"/>
      <c r="N70" s="7"/>
      <c r="O70" s="7"/>
    </row>
    <row r="71" ht="13.5" customHeight="1">
      <c r="A71" s="20"/>
      <c r="B71" s="14"/>
      <c r="C71" s="7"/>
      <c r="D71" s="56"/>
      <c r="E71" s="7"/>
      <c r="F71" s="54"/>
      <c r="G71" s="16"/>
      <c r="H71" s="16"/>
      <c r="I71" s="16"/>
      <c r="J71" s="54"/>
      <c r="K71" s="80"/>
      <c r="L71" s="81"/>
      <c r="M71" s="28"/>
      <c r="N71" s="7"/>
      <c r="O71" s="7"/>
    </row>
    <row r="72" ht="13.5" customHeight="1">
      <c r="A72" s="20"/>
      <c r="B72" s="14"/>
      <c r="C72" s="7"/>
      <c r="D72" s="56"/>
      <c r="E72" s="7"/>
      <c r="F72" s="54"/>
      <c r="G72" s="16"/>
      <c r="H72" s="16"/>
      <c r="I72" s="16"/>
      <c r="J72" s="54"/>
      <c r="K72" s="80"/>
      <c r="L72" s="81"/>
      <c r="M72" s="28"/>
      <c r="N72" s="7"/>
      <c r="O72" s="7"/>
    </row>
    <row r="73" ht="13.5" customHeight="1">
      <c r="A73" s="20"/>
      <c r="B73" s="14"/>
      <c r="C73" s="7"/>
      <c r="D73" s="56"/>
      <c r="E73" s="7"/>
      <c r="F73" s="54"/>
      <c r="G73" s="16"/>
      <c r="H73" s="16"/>
      <c r="I73" s="16"/>
      <c r="J73" s="54"/>
      <c r="K73" s="80"/>
      <c r="L73" s="81"/>
      <c r="M73" s="28"/>
      <c r="N73" s="7"/>
      <c r="O73" s="7"/>
    </row>
    <row r="74" ht="13.5" customHeight="1">
      <c r="A74" s="20"/>
      <c r="B74" s="14"/>
      <c r="C74" s="7"/>
      <c r="D74" s="56"/>
      <c r="E74" s="7"/>
      <c r="F74" s="54"/>
      <c r="G74" s="16"/>
      <c r="H74" s="16"/>
      <c r="I74" s="16"/>
      <c r="J74" s="54"/>
      <c r="K74" s="80"/>
      <c r="L74" s="81"/>
      <c r="M74" s="28"/>
      <c r="N74" s="7"/>
      <c r="O74" s="7"/>
    </row>
    <row r="75" ht="13.5" customHeight="1">
      <c r="A75" s="20"/>
      <c r="B75" s="14"/>
      <c r="C75" s="7"/>
      <c r="D75" s="56"/>
      <c r="E75" s="7"/>
      <c r="F75" s="54"/>
      <c r="G75" s="16"/>
      <c r="H75" s="16"/>
      <c r="I75" s="16"/>
      <c r="J75" s="54"/>
      <c r="K75" s="80"/>
      <c r="L75" s="81"/>
      <c r="M75" s="28"/>
      <c r="N75" s="7"/>
      <c r="O75" s="7"/>
    </row>
    <row r="76" ht="13.5" customHeight="1">
      <c r="A76" s="20"/>
      <c r="B76" s="14"/>
      <c r="C76" s="7"/>
      <c r="D76" s="56"/>
      <c r="E76" s="7"/>
      <c r="F76" s="54"/>
      <c r="G76" s="16"/>
      <c r="H76" s="16"/>
      <c r="I76" s="16"/>
      <c r="J76" s="54"/>
      <c r="K76" s="80"/>
      <c r="L76" s="81"/>
      <c r="M76" s="28"/>
      <c r="N76" s="7"/>
      <c r="O76" s="7"/>
    </row>
    <row r="77" ht="13.5" customHeight="1">
      <c r="A77" s="20"/>
      <c r="B77" s="14"/>
      <c r="C77" s="7"/>
      <c r="D77" s="56"/>
      <c r="E77" s="7"/>
      <c r="F77" s="54"/>
      <c r="G77" s="16"/>
      <c r="H77" s="16"/>
      <c r="I77" s="16"/>
      <c r="J77" s="54"/>
      <c r="K77" s="80"/>
      <c r="L77" s="81"/>
      <c r="M77" s="28"/>
      <c r="N77" s="7"/>
      <c r="O77" s="7"/>
    </row>
    <row r="78" ht="13.5" customHeight="1">
      <c r="A78" s="20"/>
      <c r="B78" s="14"/>
      <c r="C78" s="7"/>
      <c r="D78" s="56"/>
      <c r="E78" s="7"/>
      <c r="F78" s="54"/>
      <c r="G78" s="16"/>
      <c r="H78" s="16"/>
      <c r="I78" s="16"/>
      <c r="J78" s="54"/>
      <c r="K78" s="80"/>
      <c r="L78" s="81"/>
      <c r="M78" s="28"/>
      <c r="N78" s="7"/>
      <c r="O78" s="7"/>
    </row>
    <row r="79" ht="13.5" customHeight="1">
      <c r="A79" s="20"/>
      <c r="B79" s="14"/>
      <c r="C79" s="7"/>
      <c r="D79" s="56"/>
      <c r="E79" s="7"/>
      <c r="F79" s="54"/>
      <c r="G79" s="16"/>
      <c r="H79" s="16"/>
      <c r="I79" s="16"/>
      <c r="J79" s="54"/>
      <c r="K79" s="80"/>
      <c r="L79" s="81"/>
      <c r="M79" s="28"/>
      <c r="N79" s="7"/>
      <c r="O79" s="7"/>
    </row>
    <row r="80" ht="13.5" customHeight="1">
      <c r="A80" s="20"/>
      <c r="B80" s="14"/>
      <c r="C80" s="7"/>
      <c r="D80" s="56"/>
      <c r="E80" s="7"/>
      <c r="F80" s="54"/>
      <c r="G80" s="16"/>
      <c r="H80" s="16"/>
      <c r="I80" s="16"/>
      <c r="J80" s="54"/>
      <c r="K80" s="80"/>
      <c r="L80" s="81"/>
      <c r="M80" s="28"/>
      <c r="N80" s="7"/>
      <c r="O80" s="7"/>
    </row>
    <row r="81" ht="13.5" customHeight="1">
      <c r="A81" s="20"/>
      <c r="B81" s="14"/>
      <c r="C81" s="7"/>
      <c r="D81" s="56"/>
      <c r="E81" s="7"/>
      <c r="F81" s="54"/>
      <c r="G81" s="16"/>
      <c r="H81" s="16"/>
      <c r="I81" s="16"/>
      <c r="J81" s="54"/>
      <c r="K81" s="80"/>
      <c r="L81" s="81"/>
      <c r="M81" s="28"/>
      <c r="N81" s="7"/>
      <c r="O81" s="7"/>
    </row>
    <row r="82" ht="13.5" customHeight="1">
      <c r="A82" s="20"/>
      <c r="B82" s="14"/>
      <c r="C82" s="7"/>
      <c r="D82" s="56"/>
      <c r="E82" s="7"/>
      <c r="F82" s="54"/>
      <c r="G82" s="16"/>
      <c r="H82" s="16"/>
      <c r="I82" s="16"/>
      <c r="J82" s="54"/>
      <c r="K82" s="80"/>
      <c r="L82" s="81"/>
      <c r="M82" s="28"/>
      <c r="N82" s="7"/>
      <c r="O82" s="7"/>
    </row>
    <row r="83" ht="13.5" customHeight="1">
      <c r="A83" s="20"/>
      <c r="B83" s="14"/>
      <c r="C83" s="7"/>
      <c r="D83" s="56"/>
      <c r="E83" s="7"/>
      <c r="F83" s="54"/>
      <c r="G83" s="16"/>
      <c r="H83" s="16"/>
      <c r="I83" s="16"/>
      <c r="J83" s="54"/>
      <c r="K83" s="80"/>
      <c r="L83" s="81"/>
      <c r="M83" s="28"/>
      <c r="N83" s="7"/>
      <c r="O83" s="7"/>
    </row>
    <row r="84" ht="13.5" customHeight="1">
      <c r="A84" s="20"/>
      <c r="B84" s="14"/>
      <c r="C84" s="7"/>
      <c r="D84" s="56"/>
      <c r="E84" s="7"/>
      <c r="F84" s="54"/>
      <c r="G84" s="16"/>
      <c r="H84" s="16"/>
      <c r="I84" s="16"/>
      <c r="J84" s="54"/>
      <c r="K84" s="80"/>
      <c r="L84" s="81"/>
      <c r="M84" s="28"/>
      <c r="N84" s="7"/>
      <c r="O84" s="7"/>
    </row>
    <row r="85" ht="13.5" customHeight="1">
      <c r="A85" s="20"/>
      <c r="B85" s="14"/>
      <c r="C85" s="7"/>
      <c r="D85" s="56"/>
      <c r="E85" s="7"/>
      <c r="F85" s="54"/>
      <c r="G85" s="16"/>
      <c r="H85" s="16"/>
      <c r="I85" s="16"/>
      <c r="J85" s="54"/>
      <c r="K85" s="80"/>
      <c r="L85" s="81"/>
      <c r="M85" s="28"/>
      <c r="N85" s="7"/>
      <c r="O85" s="7"/>
    </row>
    <row r="86" ht="13.5" customHeight="1">
      <c r="A86" s="20"/>
      <c r="B86" s="14"/>
      <c r="C86" s="7"/>
      <c r="D86" s="56"/>
      <c r="E86" s="7"/>
      <c r="F86" s="54"/>
      <c r="G86" s="16"/>
      <c r="H86" s="16"/>
      <c r="I86" s="16"/>
      <c r="J86" s="54"/>
      <c r="K86" s="80"/>
      <c r="L86" s="81"/>
      <c r="M86" s="28"/>
      <c r="N86" s="7"/>
      <c r="O86" s="7"/>
    </row>
    <row r="87" ht="13.5" customHeight="1">
      <c r="A87" s="20"/>
      <c r="B87" s="14"/>
      <c r="C87" s="7"/>
      <c r="D87" s="56"/>
      <c r="E87" s="7"/>
      <c r="F87" s="54"/>
      <c r="G87" s="16"/>
      <c r="H87" s="16"/>
      <c r="I87" s="16"/>
      <c r="J87" s="54"/>
      <c r="K87" s="80"/>
      <c r="L87" s="81"/>
      <c r="M87" s="28"/>
      <c r="N87" s="7"/>
      <c r="O87" s="7"/>
    </row>
    <row r="88" ht="13.5" customHeight="1">
      <c r="A88" s="7"/>
      <c r="B88" s="28"/>
      <c r="C88" s="7"/>
      <c r="D88" s="56"/>
      <c r="E88" s="7"/>
      <c r="F88" s="59"/>
      <c r="G88" s="32"/>
      <c r="H88" s="56"/>
      <c r="I88" s="56"/>
      <c r="J88" s="7"/>
      <c r="K88" s="82"/>
      <c r="L88" s="56"/>
      <c r="M88" s="28"/>
      <c r="N88" s="7"/>
      <c r="O88" s="7"/>
    </row>
    <row r="89" ht="13.5" customHeight="1">
      <c r="A89" s="7"/>
      <c r="B89" s="28"/>
      <c r="C89" s="7"/>
      <c r="D89" s="56"/>
      <c r="E89" s="7"/>
      <c r="F89" s="59"/>
      <c r="G89" s="32"/>
      <c r="H89" s="56"/>
      <c r="I89" s="56"/>
      <c r="J89" s="7"/>
      <c r="K89" s="82"/>
      <c r="L89" s="56"/>
      <c r="M89" s="28"/>
      <c r="N89" s="7"/>
      <c r="O89" s="7"/>
    </row>
    <row r="90" ht="13.5" customHeight="1">
      <c r="A90" s="7"/>
      <c r="B90" s="28"/>
      <c r="C90" s="7"/>
      <c r="D90" s="56"/>
      <c r="E90" s="7"/>
      <c r="F90" s="59"/>
      <c r="G90" s="32"/>
      <c r="H90" s="56"/>
      <c r="I90" s="56"/>
      <c r="J90" s="7"/>
      <c r="K90" s="82"/>
      <c r="L90" s="56"/>
      <c r="M90" s="28"/>
      <c r="N90" s="7"/>
      <c r="O90" s="7"/>
    </row>
    <row r="91" ht="13.5" customHeight="1">
      <c r="A91" s="7"/>
      <c r="B91" s="28"/>
      <c r="C91" s="7"/>
      <c r="D91" s="56"/>
      <c r="E91" s="7"/>
      <c r="F91" s="59"/>
      <c r="G91" s="32"/>
      <c r="H91" s="56"/>
      <c r="I91" s="56"/>
      <c r="J91" s="7"/>
      <c r="K91" s="82"/>
      <c r="L91" s="56"/>
      <c r="M91" s="28"/>
      <c r="N91" s="7"/>
      <c r="O91" s="7"/>
    </row>
    <row r="92" ht="13.5" customHeight="1">
      <c r="A92" s="7"/>
      <c r="B92" s="28"/>
      <c r="C92" s="7"/>
      <c r="D92" s="56"/>
      <c r="E92" s="7"/>
      <c r="F92" s="59"/>
      <c r="G92" s="32"/>
      <c r="H92" s="56"/>
      <c r="I92" s="56"/>
      <c r="J92" s="7"/>
      <c r="K92" s="82"/>
      <c r="L92" s="56"/>
      <c r="M92" s="28"/>
      <c r="N92" s="7"/>
      <c r="O92" s="7"/>
    </row>
    <row r="93" ht="13.5" customHeight="1">
      <c r="A93" s="7"/>
      <c r="B93" s="28"/>
      <c r="C93" s="7"/>
      <c r="D93" s="56"/>
      <c r="E93" s="7"/>
      <c r="F93" s="59"/>
      <c r="G93" s="32"/>
      <c r="H93" s="56"/>
      <c r="I93" s="56"/>
      <c r="J93" s="7"/>
      <c r="K93" s="82"/>
      <c r="L93" s="56"/>
      <c r="M93" s="28"/>
      <c r="N93" s="7"/>
      <c r="O93" s="7"/>
    </row>
    <row r="94" ht="13.5" customHeight="1">
      <c r="A94" s="7"/>
      <c r="B94" s="28"/>
      <c r="C94" s="7"/>
      <c r="D94" s="56"/>
      <c r="E94" s="7"/>
      <c r="F94" s="59"/>
      <c r="G94" s="32"/>
      <c r="H94" s="56"/>
      <c r="I94" s="56"/>
      <c r="J94" s="7"/>
      <c r="K94" s="82"/>
      <c r="L94" s="56"/>
      <c r="M94" s="28"/>
      <c r="N94" s="7"/>
      <c r="O94" s="7"/>
    </row>
    <row r="95" ht="13.5" customHeight="1">
      <c r="A95" s="7"/>
      <c r="B95" s="28"/>
      <c r="C95" s="7"/>
      <c r="D95" s="56"/>
      <c r="E95" s="7"/>
      <c r="F95" s="59"/>
      <c r="G95" s="32"/>
      <c r="H95" s="56"/>
      <c r="I95" s="56"/>
      <c r="J95" s="7"/>
      <c r="K95" s="82"/>
      <c r="L95" s="56"/>
      <c r="M95" s="28"/>
      <c r="N95" s="7"/>
      <c r="O95" s="7"/>
    </row>
    <row r="96" ht="13.5" customHeight="1">
      <c r="A96" s="7"/>
      <c r="B96" s="28"/>
      <c r="C96" s="7"/>
      <c r="D96" s="56"/>
      <c r="E96" s="7"/>
      <c r="F96" s="59"/>
      <c r="G96" s="32"/>
      <c r="H96" s="56"/>
      <c r="I96" s="56"/>
      <c r="J96" s="7"/>
      <c r="K96" s="82"/>
      <c r="L96" s="56"/>
      <c r="M96" s="28"/>
      <c r="N96" s="7"/>
      <c r="O96" s="7"/>
    </row>
    <row r="97" ht="13.5" customHeight="1">
      <c r="A97" s="7"/>
      <c r="B97" s="28"/>
      <c r="C97" s="7"/>
      <c r="D97" s="56"/>
      <c r="E97" s="7"/>
      <c r="F97" s="59"/>
      <c r="G97" s="32"/>
      <c r="H97" s="56"/>
      <c r="I97" s="56"/>
      <c r="J97" s="7"/>
      <c r="K97" s="82"/>
      <c r="L97" s="56"/>
      <c r="M97" s="28"/>
      <c r="N97" s="7"/>
      <c r="O97" s="7"/>
    </row>
    <row r="98" ht="13.5" customHeight="1">
      <c r="A98" s="7"/>
      <c r="B98" s="28"/>
      <c r="C98" s="7"/>
      <c r="D98" s="56"/>
      <c r="E98" s="7"/>
      <c r="F98" s="59"/>
      <c r="G98" s="32"/>
      <c r="H98" s="56"/>
      <c r="I98" s="56"/>
      <c r="J98" s="7"/>
      <c r="K98" s="82"/>
      <c r="L98" s="56"/>
      <c r="M98" s="28"/>
      <c r="N98" s="7"/>
      <c r="O98" s="7"/>
    </row>
    <row r="99" ht="13.5" customHeight="1">
      <c r="A99" s="7"/>
      <c r="B99" s="28"/>
      <c r="C99" s="7"/>
      <c r="D99" s="56"/>
      <c r="E99" s="7"/>
      <c r="F99" s="59"/>
      <c r="G99" s="32"/>
      <c r="H99" s="56"/>
      <c r="I99" s="56"/>
      <c r="J99" s="7"/>
      <c r="K99" s="82"/>
      <c r="L99" s="56"/>
      <c r="M99" s="28"/>
      <c r="N99" s="7"/>
      <c r="O99" s="7"/>
    </row>
    <row r="100" ht="13.5" customHeight="1">
      <c r="A100" s="7"/>
      <c r="B100" s="28"/>
      <c r="C100" s="7"/>
      <c r="D100" s="56"/>
      <c r="E100" s="7"/>
      <c r="F100" s="59"/>
      <c r="G100" s="32"/>
      <c r="H100" s="56"/>
      <c r="I100" s="56"/>
      <c r="J100" s="7"/>
      <c r="K100" s="82"/>
      <c r="L100" s="56"/>
      <c r="M100" s="28"/>
      <c r="N100" s="7"/>
      <c r="O100" s="7"/>
    </row>
    <row r="101" ht="13.5" customHeight="1">
      <c r="A101" s="7"/>
      <c r="B101" s="28"/>
      <c r="C101" s="7"/>
      <c r="D101" s="56"/>
      <c r="E101" s="7"/>
      <c r="F101" s="59"/>
      <c r="G101" s="32"/>
      <c r="H101" s="56"/>
      <c r="I101" s="56"/>
      <c r="J101" s="7"/>
      <c r="K101" s="82"/>
      <c r="L101" s="56"/>
      <c r="M101" s="28"/>
      <c r="N101" s="7"/>
      <c r="O101" s="7"/>
    </row>
    <row r="102" ht="13.5" customHeight="1">
      <c r="A102" s="7"/>
      <c r="B102" s="28"/>
      <c r="C102" s="7"/>
      <c r="D102" s="56"/>
      <c r="E102" s="7"/>
      <c r="F102" s="59"/>
      <c r="G102" s="32"/>
      <c r="H102" s="56"/>
      <c r="I102" s="56"/>
      <c r="J102" s="7"/>
      <c r="K102" s="82"/>
      <c r="L102" s="56"/>
      <c r="M102" s="28"/>
      <c r="N102" s="7"/>
      <c r="O102" s="7"/>
    </row>
    <row r="103" ht="13.5" customHeight="1">
      <c r="A103" s="7"/>
      <c r="B103" s="28"/>
      <c r="C103" s="7"/>
      <c r="D103" s="56"/>
      <c r="E103" s="7"/>
      <c r="F103" s="59"/>
      <c r="G103" s="32"/>
      <c r="H103" s="56"/>
      <c r="I103" s="56"/>
      <c r="J103" s="7"/>
      <c r="K103" s="82"/>
      <c r="L103" s="56"/>
      <c r="M103" s="28"/>
      <c r="N103" s="7"/>
      <c r="O103" s="7"/>
    </row>
    <row r="104" ht="13.5" customHeight="1">
      <c r="A104" s="7"/>
      <c r="B104" s="28"/>
      <c r="C104" s="7"/>
      <c r="D104" s="56"/>
      <c r="E104" s="7"/>
      <c r="F104" s="59"/>
      <c r="G104" s="32"/>
      <c r="H104" s="56"/>
      <c r="I104" s="56"/>
      <c r="J104" s="7"/>
      <c r="K104" s="82"/>
      <c r="L104" s="56"/>
      <c r="M104" s="28"/>
      <c r="N104" s="7"/>
      <c r="O104" s="7"/>
    </row>
    <row r="105" ht="13.5" customHeight="1">
      <c r="A105" s="7"/>
      <c r="B105" s="28"/>
      <c r="C105" s="7"/>
      <c r="D105" s="56"/>
      <c r="E105" s="7"/>
      <c r="F105" s="59"/>
      <c r="G105" s="32"/>
      <c r="H105" s="56"/>
      <c r="I105" s="56"/>
      <c r="J105" s="7"/>
      <c r="K105" s="82"/>
      <c r="L105" s="56"/>
      <c r="M105" s="28"/>
      <c r="N105" s="7"/>
      <c r="O105" s="7"/>
    </row>
    <row r="106" ht="13.5" customHeight="1">
      <c r="A106" s="7"/>
      <c r="B106" s="28"/>
      <c r="C106" s="7"/>
      <c r="D106" s="56"/>
      <c r="E106" s="7"/>
      <c r="F106" s="59"/>
      <c r="G106" s="32"/>
      <c r="H106" s="56"/>
      <c r="I106" s="56"/>
      <c r="J106" s="7"/>
      <c r="K106" s="82"/>
      <c r="L106" s="56"/>
      <c r="M106" s="28"/>
      <c r="N106" s="7"/>
      <c r="O106" s="7"/>
    </row>
    <row r="107" ht="13.5" customHeight="1">
      <c r="A107" s="7"/>
      <c r="B107" s="28"/>
      <c r="C107" s="7"/>
      <c r="D107" s="56"/>
      <c r="E107" s="7"/>
      <c r="F107" s="59"/>
      <c r="G107" s="32"/>
      <c r="H107" s="56"/>
      <c r="I107" s="56"/>
      <c r="J107" s="7"/>
      <c r="K107" s="82"/>
      <c r="L107" s="56"/>
      <c r="M107" s="28"/>
      <c r="N107" s="7"/>
      <c r="O107" s="7"/>
    </row>
    <row r="108" ht="13.5" customHeight="1">
      <c r="A108" s="7"/>
      <c r="B108" s="28"/>
      <c r="C108" s="7"/>
      <c r="D108" s="56"/>
      <c r="E108" s="7"/>
      <c r="F108" s="59"/>
      <c r="G108" s="32"/>
      <c r="H108" s="56"/>
      <c r="I108" s="56"/>
      <c r="J108" s="7"/>
      <c r="K108" s="82"/>
      <c r="L108" s="56"/>
      <c r="M108" s="28"/>
      <c r="N108" s="7"/>
      <c r="O108" s="7"/>
    </row>
    <row r="109" ht="13.5" customHeight="1">
      <c r="A109" s="7"/>
      <c r="B109" s="28"/>
      <c r="C109" s="7"/>
      <c r="D109" s="56"/>
      <c r="E109" s="7"/>
      <c r="F109" s="59"/>
      <c r="G109" s="32"/>
      <c r="H109" s="56"/>
      <c r="I109" s="56"/>
      <c r="J109" s="7"/>
      <c r="K109" s="82"/>
      <c r="L109" s="56"/>
      <c r="M109" s="28"/>
      <c r="N109" s="7"/>
      <c r="O109" s="7"/>
    </row>
    <row r="110" ht="13.5" customHeight="1">
      <c r="A110" s="7"/>
      <c r="B110" s="28"/>
      <c r="C110" s="7"/>
      <c r="D110" s="56"/>
      <c r="E110" s="7"/>
      <c r="F110" s="59"/>
      <c r="G110" s="32"/>
      <c r="H110" s="56"/>
      <c r="I110" s="56"/>
      <c r="J110" s="7"/>
      <c r="K110" s="82"/>
      <c r="L110" s="56"/>
      <c r="M110" s="28"/>
      <c r="N110" s="7"/>
      <c r="O110" s="7"/>
    </row>
    <row r="111" ht="13.5" customHeight="1">
      <c r="A111" s="7"/>
      <c r="B111" s="28"/>
      <c r="C111" s="7"/>
      <c r="D111" s="56"/>
      <c r="E111" s="7"/>
      <c r="F111" s="59"/>
      <c r="G111" s="32"/>
      <c r="H111" s="56"/>
      <c r="I111" s="56"/>
      <c r="J111" s="7"/>
      <c r="K111" s="82"/>
      <c r="L111" s="56"/>
      <c r="M111" s="28"/>
      <c r="N111" s="7"/>
      <c r="O111" s="7"/>
    </row>
    <row r="112" ht="13.5" customHeight="1">
      <c r="A112" s="7"/>
      <c r="B112" s="28"/>
      <c r="C112" s="7"/>
      <c r="D112" s="56"/>
      <c r="E112" s="7"/>
      <c r="F112" s="59"/>
      <c r="G112" s="32"/>
      <c r="H112" s="56"/>
      <c r="I112" s="56"/>
      <c r="J112" s="7"/>
      <c r="K112" s="82"/>
      <c r="L112" s="56"/>
      <c r="M112" s="28"/>
      <c r="N112" s="7"/>
      <c r="O112" s="7"/>
    </row>
    <row r="113" ht="13.5" customHeight="1">
      <c r="A113" s="7"/>
      <c r="B113" s="28"/>
      <c r="C113" s="7"/>
      <c r="D113" s="56"/>
      <c r="E113" s="7"/>
      <c r="F113" s="59"/>
      <c r="G113" s="32"/>
      <c r="H113" s="56"/>
      <c r="I113" s="56"/>
      <c r="J113" s="7"/>
      <c r="K113" s="82"/>
      <c r="L113" s="56"/>
      <c r="M113" s="28"/>
      <c r="N113" s="7"/>
      <c r="O113" s="7"/>
    </row>
    <row r="114" ht="13.5" customHeight="1">
      <c r="A114" s="7"/>
      <c r="B114" s="28"/>
      <c r="C114" s="7"/>
      <c r="D114" s="56"/>
      <c r="E114" s="7"/>
      <c r="F114" s="59"/>
      <c r="G114" s="32"/>
      <c r="H114" s="56"/>
      <c r="I114" s="56"/>
      <c r="J114" s="7"/>
      <c r="K114" s="82"/>
      <c r="L114" s="56"/>
      <c r="M114" s="28"/>
      <c r="N114" s="7"/>
      <c r="O114" s="7"/>
    </row>
    <row r="115" ht="13.5" customHeight="1">
      <c r="A115" s="7"/>
      <c r="B115" s="28"/>
      <c r="C115" s="7"/>
      <c r="D115" s="56"/>
      <c r="E115" s="7"/>
      <c r="F115" s="59"/>
      <c r="G115" s="32"/>
      <c r="H115" s="56"/>
      <c r="I115" s="56"/>
      <c r="J115" s="7"/>
      <c r="K115" s="82"/>
      <c r="L115" s="56"/>
      <c r="M115" s="28"/>
      <c r="N115" s="7"/>
      <c r="O115" s="7"/>
    </row>
    <row r="116" ht="13.5" customHeight="1">
      <c r="A116" s="7"/>
      <c r="B116" s="28"/>
      <c r="C116" s="7"/>
      <c r="D116" s="56"/>
      <c r="E116" s="7"/>
      <c r="F116" s="59"/>
      <c r="G116" s="32"/>
      <c r="H116" s="56"/>
      <c r="I116" s="56"/>
      <c r="J116" s="7"/>
      <c r="K116" s="82"/>
      <c r="L116" s="56"/>
      <c r="M116" s="28"/>
      <c r="N116" s="7"/>
      <c r="O116" s="7"/>
    </row>
    <row r="117" ht="13.5" customHeight="1">
      <c r="A117" s="7"/>
      <c r="B117" s="28"/>
      <c r="C117" s="7"/>
      <c r="D117" s="56"/>
      <c r="E117" s="7"/>
      <c r="F117" s="59"/>
      <c r="G117" s="32"/>
      <c r="H117" s="56"/>
      <c r="I117" s="56"/>
      <c r="J117" s="7"/>
      <c r="K117" s="82"/>
      <c r="L117" s="56"/>
      <c r="M117" s="28"/>
      <c r="N117" s="7"/>
      <c r="O117" s="7"/>
    </row>
    <row r="118" ht="13.5" customHeight="1">
      <c r="A118" s="7"/>
      <c r="B118" s="28"/>
      <c r="C118" s="7"/>
      <c r="D118" s="56"/>
      <c r="E118" s="7"/>
      <c r="F118" s="59"/>
      <c r="G118" s="32"/>
      <c r="H118" s="56"/>
      <c r="I118" s="56"/>
      <c r="J118" s="7"/>
      <c r="K118" s="82"/>
      <c r="L118" s="56"/>
      <c r="M118" s="28"/>
      <c r="N118" s="7"/>
      <c r="O118" s="7"/>
    </row>
    <row r="119" ht="13.5" customHeight="1">
      <c r="A119" s="7"/>
      <c r="B119" s="28"/>
      <c r="C119" s="7"/>
      <c r="D119" s="56"/>
      <c r="E119" s="7"/>
      <c r="F119" s="59"/>
      <c r="G119" s="32"/>
      <c r="H119" s="56"/>
      <c r="I119" s="56"/>
      <c r="J119" s="7"/>
      <c r="K119" s="82"/>
      <c r="L119" s="56"/>
      <c r="M119" s="28"/>
      <c r="N119" s="7"/>
      <c r="O119" s="7"/>
    </row>
    <row r="120" ht="13.5" customHeight="1">
      <c r="A120" s="7"/>
      <c r="B120" s="28"/>
      <c r="C120" s="7"/>
      <c r="D120" s="56"/>
      <c r="E120" s="7"/>
      <c r="F120" s="59"/>
      <c r="G120" s="32"/>
      <c r="H120" s="56"/>
      <c r="I120" s="56"/>
      <c r="J120" s="7"/>
      <c r="K120" s="82"/>
      <c r="L120" s="56"/>
      <c r="M120" s="28"/>
      <c r="N120" s="7"/>
      <c r="O120" s="7"/>
    </row>
    <row r="121" ht="13.5" customHeight="1">
      <c r="A121" s="7"/>
      <c r="B121" s="28"/>
      <c r="C121" s="7"/>
      <c r="D121" s="56"/>
      <c r="E121" s="7"/>
      <c r="F121" s="59"/>
      <c r="G121" s="32"/>
      <c r="H121" s="56"/>
      <c r="I121" s="56"/>
      <c r="J121" s="7"/>
      <c r="K121" s="82"/>
      <c r="L121" s="56"/>
      <c r="M121" s="28"/>
      <c r="N121" s="7"/>
      <c r="O121" s="7"/>
    </row>
    <row r="122" ht="13.5" customHeight="1">
      <c r="A122" s="7"/>
      <c r="B122" s="28"/>
      <c r="C122" s="7"/>
      <c r="D122" s="56"/>
      <c r="E122" s="7"/>
      <c r="F122" s="59"/>
      <c r="G122" s="32"/>
      <c r="H122" s="56"/>
      <c r="I122" s="56"/>
      <c r="J122" s="7"/>
      <c r="K122" s="82"/>
      <c r="L122" s="56"/>
      <c r="M122" s="28"/>
      <c r="N122" s="7"/>
      <c r="O122" s="7"/>
    </row>
    <row r="123" ht="13.5" customHeight="1">
      <c r="A123" s="7"/>
      <c r="B123" s="28"/>
      <c r="C123" s="7"/>
      <c r="D123" s="56"/>
      <c r="E123" s="7"/>
      <c r="F123" s="59"/>
      <c r="G123" s="32"/>
      <c r="H123" s="56"/>
      <c r="I123" s="56"/>
      <c r="J123" s="7"/>
      <c r="K123" s="82"/>
      <c r="L123" s="56"/>
      <c r="M123" s="28"/>
      <c r="N123" s="7"/>
      <c r="O123" s="7"/>
    </row>
    <row r="124" ht="13.5" customHeight="1">
      <c r="A124" s="7"/>
      <c r="B124" s="28"/>
      <c r="C124" s="7"/>
      <c r="D124" s="56"/>
      <c r="E124" s="7"/>
      <c r="F124" s="59"/>
      <c r="G124" s="32"/>
      <c r="H124" s="56"/>
      <c r="I124" s="56"/>
      <c r="J124" s="7"/>
      <c r="K124" s="82"/>
      <c r="L124" s="56"/>
      <c r="M124" s="28"/>
      <c r="N124" s="7"/>
      <c r="O124" s="7"/>
    </row>
    <row r="125" ht="13.5" customHeight="1">
      <c r="A125" s="7"/>
      <c r="B125" s="28"/>
      <c r="C125" s="7"/>
      <c r="D125" s="56"/>
      <c r="E125" s="7"/>
      <c r="F125" s="59"/>
      <c r="G125" s="32"/>
      <c r="H125" s="56"/>
      <c r="I125" s="56"/>
      <c r="J125" s="7"/>
      <c r="K125" s="82"/>
      <c r="L125" s="56"/>
      <c r="M125" s="28"/>
      <c r="N125" s="7"/>
      <c r="O125" s="7"/>
    </row>
    <row r="126" ht="13.5" customHeight="1">
      <c r="A126" s="7"/>
      <c r="B126" s="28"/>
      <c r="C126" s="7"/>
      <c r="D126" s="56"/>
      <c r="E126" s="7"/>
      <c r="F126" s="59"/>
      <c r="G126" s="32"/>
      <c r="H126" s="56"/>
      <c r="I126" s="56"/>
      <c r="J126" s="7"/>
      <c r="K126" s="82"/>
      <c r="L126" s="56"/>
      <c r="M126" s="28"/>
      <c r="N126" s="7"/>
      <c r="O126" s="7"/>
    </row>
    <row r="127" ht="13.5" customHeight="1">
      <c r="A127" s="7"/>
      <c r="B127" s="28"/>
      <c r="C127" s="7"/>
      <c r="D127" s="56"/>
      <c r="E127" s="7"/>
      <c r="F127" s="59"/>
      <c r="G127" s="32"/>
      <c r="H127" s="56"/>
      <c r="I127" s="56"/>
      <c r="J127" s="7"/>
      <c r="K127" s="82"/>
      <c r="L127" s="56"/>
      <c r="M127" s="28"/>
      <c r="N127" s="7"/>
      <c r="O127" s="7"/>
    </row>
    <row r="128" ht="13.5" customHeight="1">
      <c r="A128" s="7"/>
      <c r="B128" s="28"/>
      <c r="C128" s="7"/>
      <c r="D128" s="56"/>
      <c r="E128" s="7"/>
      <c r="F128" s="59"/>
      <c r="G128" s="32"/>
      <c r="H128" s="56"/>
      <c r="I128" s="56"/>
      <c r="J128" s="7"/>
      <c r="K128" s="82"/>
      <c r="L128" s="56"/>
      <c r="M128" s="28"/>
      <c r="N128" s="7"/>
      <c r="O128" s="7"/>
    </row>
    <row r="129" ht="13.5" customHeight="1">
      <c r="A129" s="7"/>
      <c r="B129" s="28"/>
      <c r="C129" s="7"/>
      <c r="D129" s="56"/>
      <c r="E129" s="7"/>
      <c r="F129" s="59"/>
      <c r="G129" s="32"/>
      <c r="H129" s="56"/>
      <c r="I129" s="56"/>
      <c r="J129" s="7"/>
      <c r="K129" s="82"/>
      <c r="L129" s="56"/>
      <c r="M129" s="28"/>
      <c r="N129" s="7"/>
      <c r="O129" s="7"/>
    </row>
    <row r="130" ht="13.5" customHeight="1">
      <c r="A130" s="7"/>
      <c r="B130" s="28"/>
      <c r="C130" s="7"/>
      <c r="D130" s="56"/>
      <c r="E130" s="7"/>
      <c r="F130" s="59"/>
      <c r="G130" s="32"/>
      <c r="H130" s="56"/>
      <c r="I130" s="56"/>
      <c r="J130" s="7"/>
      <c r="K130" s="82"/>
      <c r="L130" s="56"/>
      <c r="M130" s="28"/>
      <c r="N130" s="7"/>
      <c r="O130" s="7"/>
    </row>
    <row r="131" ht="13.5" customHeight="1">
      <c r="A131" s="7"/>
      <c r="B131" s="28"/>
      <c r="C131" s="7"/>
      <c r="D131" s="56"/>
      <c r="E131" s="7"/>
      <c r="F131" s="59"/>
      <c r="G131" s="32"/>
      <c r="H131" s="56"/>
      <c r="I131" s="56"/>
      <c r="J131" s="7"/>
      <c r="K131" s="82"/>
      <c r="L131" s="56"/>
      <c r="M131" s="28"/>
      <c r="N131" s="7"/>
      <c r="O131" s="7"/>
    </row>
    <row r="132" ht="13.5" customHeight="1">
      <c r="A132" s="7"/>
      <c r="B132" s="28"/>
      <c r="C132" s="7"/>
      <c r="D132" s="56"/>
      <c r="E132" s="7"/>
      <c r="F132" s="59"/>
      <c r="G132" s="32"/>
      <c r="H132" s="56"/>
      <c r="I132" s="56"/>
      <c r="J132" s="7"/>
      <c r="K132" s="82"/>
      <c r="L132" s="56"/>
      <c r="M132" s="28"/>
      <c r="N132" s="7"/>
      <c r="O132" s="7"/>
    </row>
    <row r="133" ht="13.5" customHeight="1">
      <c r="A133" s="7"/>
      <c r="B133" s="28"/>
      <c r="C133" s="7"/>
      <c r="D133" s="56"/>
      <c r="E133" s="7"/>
      <c r="F133" s="59"/>
      <c r="G133" s="32"/>
      <c r="H133" s="56"/>
      <c r="I133" s="56"/>
      <c r="J133" s="7"/>
      <c r="K133" s="82"/>
      <c r="L133" s="56"/>
      <c r="M133" s="28"/>
      <c r="N133" s="7"/>
      <c r="O133" s="7"/>
    </row>
    <row r="134" ht="13.5" customHeight="1">
      <c r="A134" s="7"/>
      <c r="B134" s="28"/>
      <c r="C134" s="7"/>
      <c r="D134" s="56"/>
      <c r="E134" s="7"/>
      <c r="F134" s="59"/>
      <c r="G134" s="32"/>
      <c r="H134" s="56"/>
      <c r="I134" s="56"/>
      <c r="J134" s="7"/>
      <c r="K134" s="82"/>
      <c r="L134" s="56"/>
      <c r="M134" s="28"/>
      <c r="N134" s="7"/>
      <c r="O134" s="7"/>
    </row>
    <row r="135" ht="13.5" customHeight="1">
      <c r="A135" s="7"/>
      <c r="B135" s="28"/>
      <c r="C135" s="7"/>
      <c r="D135" s="56"/>
      <c r="E135" s="7"/>
      <c r="F135" s="59"/>
      <c r="G135" s="32"/>
      <c r="H135" s="56"/>
      <c r="I135" s="56"/>
      <c r="J135" s="7"/>
      <c r="K135" s="82"/>
      <c r="L135" s="56"/>
      <c r="M135" s="28"/>
      <c r="N135" s="7"/>
      <c r="O135" s="7"/>
    </row>
    <row r="136" ht="13.5" customHeight="1">
      <c r="A136" s="7"/>
      <c r="B136" s="28"/>
      <c r="C136" s="7"/>
      <c r="D136" s="56"/>
      <c r="E136" s="7"/>
      <c r="F136" s="59"/>
      <c r="G136" s="32"/>
      <c r="H136" s="56"/>
      <c r="I136" s="56"/>
      <c r="J136" s="7"/>
      <c r="K136" s="82"/>
      <c r="L136" s="56"/>
      <c r="M136" s="28"/>
      <c r="N136" s="7"/>
      <c r="O136" s="7"/>
    </row>
    <row r="137" ht="13.5" customHeight="1">
      <c r="A137" s="7"/>
      <c r="B137" s="28"/>
      <c r="C137" s="7"/>
      <c r="D137" s="56"/>
      <c r="E137" s="7"/>
      <c r="F137" s="59"/>
      <c r="G137" s="32"/>
      <c r="H137" s="56"/>
      <c r="I137" s="56"/>
      <c r="J137" s="7"/>
      <c r="K137" s="82"/>
      <c r="L137" s="56"/>
      <c r="M137" s="28"/>
      <c r="N137" s="7"/>
      <c r="O137" s="7"/>
    </row>
    <row r="138" ht="13.5" customHeight="1">
      <c r="A138" s="7"/>
      <c r="B138" s="28"/>
      <c r="C138" s="7"/>
      <c r="D138" s="56"/>
      <c r="E138" s="7"/>
      <c r="F138" s="59"/>
      <c r="G138" s="32"/>
      <c r="H138" s="56"/>
      <c r="I138" s="56"/>
      <c r="J138" s="7"/>
      <c r="K138" s="82"/>
      <c r="L138" s="56"/>
      <c r="M138" s="28"/>
      <c r="N138" s="7"/>
      <c r="O138" s="7"/>
    </row>
    <row r="139" ht="13.5" customHeight="1">
      <c r="A139" s="7"/>
      <c r="B139" s="28"/>
      <c r="C139" s="7"/>
      <c r="D139" s="56"/>
      <c r="E139" s="7"/>
      <c r="F139" s="59"/>
      <c r="G139" s="32"/>
      <c r="H139" s="56"/>
      <c r="I139" s="56"/>
      <c r="J139" s="7"/>
      <c r="K139" s="82"/>
      <c r="L139" s="56"/>
      <c r="M139" s="28"/>
      <c r="N139" s="7"/>
      <c r="O139" s="7"/>
    </row>
    <row r="140" ht="13.5" customHeight="1">
      <c r="A140" s="7"/>
      <c r="B140" s="28"/>
      <c r="C140" s="7"/>
      <c r="D140" s="56"/>
      <c r="E140" s="7"/>
      <c r="F140" s="59"/>
      <c r="G140" s="32"/>
      <c r="H140" s="56"/>
      <c r="I140" s="56"/>
      <c r="J140" s="7"/>
      <c r="K140" s="82"/>
      <c r="L140" s="56"/>
      <c r="M140" s="28"/>
      <c r="N140" s="7"/>
      <c r="O140" s="7"/>
    </row>
    <row r="141" ht="13.5" customHeight="1">
      <c r="A141" s="7"/>
      <c r="B141" s="28"/>
      <c r="C141" s="7"/>
      <c r="D141" s="56"/>
      <c r="E141" s="7"/>
      <c r="F141" s="59"/>
      <c r="G141" s="32"/>
      <c r="H141" s="56"/>
      <c r="I141" s="56"/>
      <c r="J141" s="7"/>
      <c r="K141" s="82"/>
      <c r="L141" s="56"/>
      <c r="M141" s="28"/>
      <c r="N141" s="7"/>
      <c r="O141" s="7"/>
    </row>
    <row r="142" ht="13.5" customHeight="1">
      <c r="A142" s="7"/>
      <c r="B142" s="28"/>
      <c r="C142" s="7"/>
      <c r="D142" s="56"/>
      <c r="E142" s="7"/>
      <c r="F142" s="59"/>
      <c r="G142" s="32"/>
      <c r="H142" s="56"/>
      <c r="I142" s="56"/>
      <c r="J142" s="7"/>
      <c r="K142" s="82"/>
      <c r="L142" s="56"/>
      <c r="M142" s="28"/>
      <c r="N142" s="7"/>
      <c r="O142" s="7"/>
    </row>
    <row r="143" ht="13.5" customHeight="1">
      <c r="A143" s="7"/>
      <c r="B143" s="28"/>
      <c r="C143" s="7"/>
      <c r="D143" s="56"/>
      <c r="E143" s="7"/>
      <c r="F143" s="59"/>
      <c r="G143" s="32"/>
      <c r="H143" s="56"/>
      <c r="I143" s="56"/>
      <c r="J143" s="7"/>
      <c r="K143" s="82"/>
      <c r="L143" s="56"/>
      <c r="M143" s="28"/>
      <c r="N143" s="7"/>
      <c r="O143" s="7"/>
    </row>
    <row r="144" ht="13.5" customHeight="1">
      <c r="A144" s="7"/>
      <c r="B144" s="28"/>
      <c r="C144" s="7"/>
      <c r="D144" s="56"/>
      <c r="E144" s="7"/>
      <c r="F144" s="59"/>
      <c r="G144" s="32"/>
      <c r="H144" s="56"/>
      <c r="I144" s="56"/>
      <c r="J144" s="7"/>
      <c r="K144" s="82"/>
      <c r="L144" s="56"/>
      <c r="M144" s="28"/>
      <c r="N144" s="7"/>
      <c r="O144" s="7"/>
    </row>
    <row r="145" ht="13.5" customHeight="1">
      <c r="A145" s="7"/>
      <c r="B145" s="28"/>
      <c r="C145" s="7"/>
      <c r="D145" s="56"/>
      <c r="E145" s="7"/>
      <c r="F145" s="59"/>
      <c r="G145" s="32"/>
      <c r="H145" s="56"/>
      <c r="I145" s="56"/>
      <c r="J145" s="7"/>
      <c r="K145" s="82"/>
      <c r="L145" s="56"/>
      <c r="M145" s="28"/>
      <c r="N145" s="7"/>
      <c r="O145" s="7"/>
    </row>
    <row r="146" ht="13.5" customHeight="1">
      <c r="A146" s="7"/>
      <c r="B146" s="28"/>
      <c r="C146" s="7"/>
      <c r="D146" s="56"/>
      <c r="E146" s="7"/>
      <c r="F146" s="59"/>
      <c r="G146" s="32"/>
      <c r="H146" s="56"/>
      <c r="I146" s="56"/>
      <c r="J146" s="7"/>
      <c r="K146" s="82"/>
      <c r="L146" s="56"/>
      <c r="M146" s="28"/>
      <c r="N146" s="7"/>
      <c r="O146" s="7"/>
    </row>
    <row r="147" ht="13.5" customHeight="1">
      <c r="A147" s="7"/>
      <c r="B147" s="28"/>
      <c r="C147" s="7"/>
      <c r="D147" s="56"/>
      <c r="E147" s="7"/>
      <c r="F147" s="59"/>
      <c r="G147" s="32"/>
      <c r="H147" s="56"/>
      <c r="I147" s="56"/>
      <c r="J147" s="7"/>
      <c r="K147" s="82"/>
      <c r="L147" s="56"/>
      <c r="M147" s="28"/>
      <c r="N147" s="7"/>
      <c r="O147" s="7"/>
    </row>
    <row r="148" ht="13.5" customHeight="1">
      <c r="A148" s="7"/>
      <c r="B148" s="28"/>
      <c r="C148" s="7"/>
      <c r="D148" s="56"/>
      <c r="E148" s="7"/>
      <c r="F148" s="59"/>
      <c r="G148" s="32"/>
      <c r="H148" s="56"/>
      <c r="I148" s="56"/>
      <c r="J148" s="7"/>
      <c r="K148" s="82"/>
      <c r="L148" s="56"/>
      <c r="M148" s="28"/>
      <c r="N148" s="7"/>
      <c r="O148" s="7"/>
    </row>
    <row r="149" ht="13.5" customHeight="1">
      <c r="A149" s="7"/>
      <c r="B149" s="28"/>
      <c r="C149" s="7"/>
      <c r="D149" s="56"/>
      <c r="E149" s="7"/>
      <c r="F149" s="59"/>
      <c r="G149" s="32"/>
      <c r="H149" s="56"/>
      <c r="I149" s="56"/>
      <c r="J149" s="7"/>
      <c r="K149" s="82"/>
      <c r="L149" s="56"/>
      <c r="M149" s="28"/>
      <c r="N149" s="7"/>
      <c r="O149" s="7"/>
    </row>
    <row r="150" ht="13.5" customHeight="1">
      <c r="A150" s="7"/>
      <c r="B150" s="28"/>
      <c r="C150" s="7"/>
      <c r="D150" s="56"/>
      <c r="E150" s="7"/>
      <c r="F150" s="59"/>
      <c r="G150" s="32"/>
      <c r="H150" s="56"/>
      <c r="I150" s="56"/>
      <c r="J150" s="7"/>
      <c r="K150" s="82"/>
      <c r="L150" s="56"/>
      <c r="M150" s="28"/>
      <c r="N150" s="7"/>
      <c r="O150" s="7"/>
    </row>
    <row r="151" ht="13.5" customHeight="1">
      <c r="A151" s="7"/>
      <c r="B151" s="28"/>
      <c r="C151" s="7"/>
      <c r="D151" s="56"/>
      <c r="E151" s="7"/>
      <c r="F151" s="59"/>
      <c r="G151" s="32"/>
      <c r="H151" s="56"/>
      <c r="I151" s="56"/>
      <c r="J151" s="7"/>
      <c r="K151" s="82"/>
      <c r="L151" s="56"/>
      <c r="M151" s="28"/>
      <c r="N151" s="7"/>
      <c r="O151" s="7"/>
    </row>
    <row r="152" ht="13.5" customHeight="1">
      <c r="A152" s="7"/>
      <c r="B152" s="28"/>
      <c r="C152" s="7"/>
      <c r="D152" s="56"/>
      <c r="E152" s="7"/>
      <c r="F152" s="59"/>
      <c r="G152" s="32"/>
      <c r="H152" s="56"/>
      <c r="I152" s="56"/>
      <c r="J152" s="7"/>
      <c r="K152" s="82"/>
      <c r="L152" s="56"/>
      <c r="M152" s="28"/>
      <c r="N152" s="7"/>
      <c r="O152" s="7"/>
    </row>
    <row r="153" ht="13.5" customHeight="1">
      <c r="A153" s="7"/>
      <c r="B153" s="28"/>
      <c r="C153" s="7"/>
      <c r="D153" s="56"/>
      <c r="E153" s="7"/>
      <c r="F153" s="59"/>
      <c r="G153" s="32"/>
      <c r="H153" s="56"/>
      <c r="I153" s="56"/>
      <c r="J153" s="7"/>
      <c r="K153" s="82"/>
      <c r="L153" s="56"/>
      <c r="M153" s="28"/>
      <c r="N153" s="7"/>
      <c r="O153" s="7"/>
    </row>
    <row r="154" ht="13.5" customHeight="1">
      <c r="A154" s="7"/>
      <c r="B154" s="28"/>
      <c r="C154" s="7"/>
      <c r="D154" s="56"/>
      <c r="E154" s="7"/>
      <c r="F154" s="59"/>
      <c r="G154" s="32"/>
      <c r="H154" s="56"/>
      <c r="I154" s="56"/>
      <c r="J154" s="7"/>
      <c r="K154" s="82"/>
      <c r="L154" s="56"/>
      <c r="M154" s="28"/>
      <c r="N154" s="7"/>
      <c r="O154" s="7"/>
    </row>
    <row r="155" ht="13.5" customHeight="1">
      <c r="A155" s="7"/>
      <c r="B155" s="28"/>
      <c r="C155" s="7"/>
      <c r="D155" s="56"/>
      <c r="E155" s="7"/>
      <c r="F155" s="59"/>
      <c r="G155" s="32"/>
      <c r="H155" s="56"/>
      <c r="I155" s="56"/>
      <c r="J155" s="7"/>
      <c r="K155" s="82"/>
      <c r="L155" s="56"/>
      <c r="M155" s="28"/>
      <c r="N155" s="7"/>
      <c r="O155" s="7"/>
    </row>
    <row r="156" ht="13.5" customHeight="1">
      <c r="A156" s="7"/>
      <c r="B156" s="28"/>
      <c r="C156" s="7"/>
      <c r="D156" s="56"/>
      <c r="E156" s="7"/>
      <c r="F156" s="59"/>
      <c r="G156" s="32"/>
      <c r="H156" s="56"/>
      <c r="I156" s="56"/>
      <c r="J156" s="7"/>
      <c r="K156" s="82"/>
      <c r="L156" s="56"/>
      <c r="M156" s="28"/>
      <c r="N156" s="7"/>
      <c r="O156" s="7"/>
    </row>
    <row r="157" ht="13.5" customHeight="1">
      <c r="A157" s="7"/>
      <c r="B157" s="28"/>
      <c r="C157" s="7"/>
      <c r="D157" s="56"/>
      <c r="E157" s="7"/>
      <c r="F157" s="59"/>
      <c r="G157" s="32"/>
      <c r="H157" s="56"/>
      <c r="I157" s="56"/>
      <c r="J157" s="7"/>
      <c r="K157" s="82"/>
      <c r="L157" s="56"/>
      <c r="M157" s="28"/>
      <c r="N157" s="7"/>
      <c r="O157" s="7"/>
    </row>
    <row r="158" ht="13.5" customHeight="1">
      <c r="A158" s="7"/>
      <c r="B158" s="28"/>
      <c r="C158" s="7"/>
      <c r="D158" s="56"/>
      <c r="E158" s="7"/>
      <c r="F158" s="59"/>
      <c r="G158" s="32"/>
      <c r="H158" s="56"/>
      <c r="I158" s="56"/>
      <c r="J158" s="7"/>
      <c r="K158" s="82"/>
      <c r="L158" s="56"/>
      <c r="M158" s="28"/>
      <c r="N158" s="7"/>
      <c r="O158" s="7"/>
    </row>
    <row r="159" ht="13.5" customHeight="1">
      <c r="A159" s="7"/>
      <c r="B159" s="28"/>
      <c r="C159" s="7"/>
      <c r="D159" s="56"/>
      <c r="E159" s="7"/>
      <c r="F159" s="59"/>
      <c r="G159" s="32"/>
      <c r="H159" s="56"/>
      <c r="I159" s="56"/>
      <c r="J159" s="7"/>
      <c r="K159" s="82"/>
      <c r="L159" s="56"/>
      <c r="M159" s="28"/>
      <c r="N159" s="7"/>
      <c r="O159" s="7"/>
    </row>
    <row r="160" ht="13.5" customHeight="1">
      <c r="A160" s="7"/>
      <c r="B160" s="28"/>
      <c r="C160" s="7"/>
      <c r="D160" s="56"/>
      <c r="E160" s="7"/>
      <c r="F160" s="59"/>
      <c r="G160" s="32"/>
      <c r="H160" s="56"/>
      <c r="I160" s="56"/>
      <c r="J160" s="7"/>
      <c r="K160" s="82"/>
      <c r="L160" s="56"/>
      <c r="M160" s="28"/>
      <c r="N160" s="7"/>
      <c r="O160" s="7"/>
    </row>
    <row r="161" ht="13.5" customHeight="1">
      <c r="A161" s="7"/>
      <c r="B161" s="28"/>
      <c r="C161" s="7"/>
      <c r="D161" s="56"/>
      <c r="E161" s="7"/>
      <c r="F161" s="59"/>
      <c r="G161" s="32"/>
      <c r="H161" s="56"/>
      <c r="I161" s="56"/>
      <c r="J161" s="7"/>
      <c r="K161" s="82"/>
      <c r="L161" s="56"/>
      <c r="M161" s="28"/>
      <c r="N161" s="7"/>
      <c r="O161" s="7"/>
    </row>
    <row r="162" ht="13.5" customHeight="1">
      <c r="A162" s="7"/>
      <c r="B162" s="28"/>
      <c r="C162" s="7"/>
      <c r="D162" s="56"/>
      <c r="E162" s="7"/>
      <c r="F162" s="59"/>
      <c r="G162" s="32"/>
      <c r="H162" s="56"/>
      <c r="I162" s="56"/>
      <c r="J162" s="7"/>
      <c r="K162" s="82"/>
      <c r="L162" s="56"/>
      <c r="M162" s="28"/>
      <c r="N162" s="7"/>
      <c r="O162" s="7"/>
    </row>
    <row r="163" ht="13.5" customHeight="1">
      <c r="A163" s="7"/>
      <c r="B163" s="28"/>
      <c r="C163" s="7"/>
      <c r="D163" s="56"/>
      <c r="E163" s="7"/>
      <c r="F163" s="59"/>
      <c r="G163" s="32"/>
      <c r="H163" s="56"/>
      <c r="I163" s="56"/>
      <c r="J163" s="7"/>
      <c r="K163" s="82"/>
      <c r="L163" s="56"/>
      <c r="M163" s="28"/>
      <c r="N163" s="7"/>
      <c r="O163" s="7"/>
    </row>
    <row r="164" ht="13.5" customHeight="1">
      <c r="A164" s="7"/>
      <c r="B164" s="28"/>
      <c r="C164" s="7"/>
      <c r="D164" s="56"/>
      <c r="E164" s="7"/>
      <c r="F164" s="59"/>
      <c r="G164" s="32"/>
      <c r="H164" s="56"/>
      <c r="I164" s="56"/>
      <c r="J164" s="7"/>
      <c r="K164" s="82"/>
      <c r="L164" s="56"/>
      <c r="M164" s="28"/>
      <c r="N164" s="7"/>
      <c r="O164" s="7"/>
    </row>
    <row r="165" ht="13.5" customHeight="1">
      <c r="A165" s="7"/>
      <c r="B165" s="28"/>
      <c r="C165" s="7"/>
      <c r="D165" s="56"/>
      <c r="E165" s="7"/>
      <c r="F165" s="59"/>
      <c r="G165" s="32"/>
      <c r="H165" s="56"/>
      <c r="I165" s="56"/>
      <c r="J165" s="7"/>
      <c r="K165" s="82"/>
      <c r="L165" s="56"/>
      <c r="M165" s="28"/>
      <c r="N165" s="7"/>
      <c r="O165" s="7"/>
    </row>
    <row r="166" ht="13.5" customHeight="1">
      <c r="A166" s="7"/>
      <c r="B166" s="28"/>
      <c r="C166" s="7"/>
      <c r="D166" s="56"/>
      <c r="E166" s="7"/>
      <c r="F166" s="59"/>
      <c r="G166" s="32"/>
      <c r="H166" s="56"/>
      <c r="I166" s="56"/>
      <c r="J166" s="7"/>
      <c r="K166" s="82"/>
      <c r="L166" s="56"/>
      <c r="M166" s="28"/>
      <c r="N166" s="7"/>
      <c r="O166" s="7"/>
    </row>
    <row r="167" ht="13.5" customHeight="1">
      <c r="A167" s="7"/>
      <c r="B167" s="28"/>
      <c r="C167" s="7"/>
      <c r="D167" s="56"/>
      <c r="E167" s="7"/>
      <c r="F167" s="59"/>
      <c r="G167" s="32"/>
      <c r="H167" s="56"/>
      <c r="I167" s="56"/>
      <c r="J167" s="7"/>
      <c r="K167" s="82"/>
      <c r="L167" s="56"/>
      <c r="M167" s="28"/>
      <c r="N167" s="7"/>
      <c r="O167" s="7"/>
    </row>
    <row r="168" ht="13.5" customHeight="1">
      <c r="A168" s="7"/>
      <c r="B168" s="28"/>
      <c r="C168" s="7"/>
      <c r="D168" s="56"/>
      <c r="E168" s="7"/>
      <c r="F168" s="59"/>
      <c r="G168" s="32"/>
      <c r="H168" s="56"/>
      <c r="I168" s="56"/>
      <c r="J168" s="7"/>
      <c r="K168" s="82"/>
      <c r="L168" s="56"/>
      <c r="M168" s="28"/>
      <c r="N168" s="7"/>
      <c r="O168" s="7"/>
    </row>
    <row r="169" ht="13.5" customHeight="1">
      <c r="A169" s="7"/>
      <c r="B169" s="28"/>
      <c r="C169" s="7"/>
      <c r="D169" s="56"/>
      <c r="E169" s="7"/>
      <c r="F169" s="59"/>
      <c r="G169" s="32"/>
      <c r="H169" s="56"/>
      <c r="I169" s="56"/>
      <c r="J169" s="7"/>
      <c r="K169" s="82"/>
      <c r="L169" s="56"/>
      <c r="M169" s="28"/>
      <c r="N169" s="7"/>
      <c r="O169" s="7"/>
    </row>
    <row r="170" ht="13.5" customHeight="1">
      <c r="A170" s="7"/>
      <c r="B170" s="28"/>
      <c r="C170" s="7"/>
      <c r="D170" s="56"/>
      <c r="E170" s="7"/>
      <c r="F170" s="59"/>
      <c r="G170" s="32"/>
      <c r="H170" s="56"/>
      <c r="I170" s="56"/>
      <c r="J170" s="7"/>
      <c r="K170" s="82"/>
      <c r="L170" s="56"/>
      <c r="M170" s="28"/>
      <c r="N170" s="7"/>
      <c r="O170" s="7"/>
    </row>
    <row r="171" ht="13.5" customHeight="1">
      <c r="A171" s="7"/>
      <c r="B171" s="28"/>
      <c r="C171" s="7"/>
      <c r="D171" s="56"/>
      <c r="E171" s="7"/>
      <c r="F171" s="59"/>
      <c r="G171" s="32"/>
      <c r="H171" s="56"/>
      <c r="I171" s="56"/>
      <c r="J171" s="7"/>
      <c r="K171" s="82"/>
      <c r="L171" s="56"/>
      <c r="M171" s="28"/>
      <c r="N171" s="7"/>
      <c r="O171" s="7"/>
    </row>
    <row r="172" ht="13.5" customHeight="1">
      <c r="A172" s="7"/>
      <c r="B172" s="28"/>
      <c r="C172" s="7"/>
      <c r="D172" s="56"/>
      <c r="E172" s="7"/>
      <c r="F172" s="59"/>
      <c r="G172" s="32"/>
      <c r="H172" s="56"/>
      <c r="I172" s="56"/>
      <c r="J172" s="7"/>
      <c r="K172" s="82"/>
      <c r="L172" s="56"/>
      <c r="M172" s="28"/>
      <c r="N172" s="7"/>
      <c r="O172" s="7"/>
    </row>
    <row r="173" ht="13.5" customHeight="1">
      <c r="A173" s="7"/>
      <c r="B173" s="28"/>
      <c r="C173" s="7"/>
      <c r="D173" s="56"/>
      <c r="E173" s="7"/>
      <c r="F173" s="59"/>
      <c r="G173" s="32"/>
      <c r="H173" s="56"/>
      <c r="I173" s="56"/>
      <c r="J173" s="7"/>
      <c r="K173" s="82"/>
      <c r="L173" s="56"/>
      <c r="M173" s="28"/>
      <c r="N173" s="7"/>
      <c r="O173" s="7"/>
    </row>
    <row r="174" ht="13.5" customHeight="1">
      <c r="A174" s="7"/>
      <c r="B174" s="28"/>
      <c r="C174" s="7"/>
      <c r="D174" s="56"/>
      <c r="E174" s="7"/>
      <c r="F174" s="59"/>
      <c r="G174" s="32"/>
      <c r="H174" s="56"/>
      <c r="I174" s="56"/>
      <c r="J174" s="7"/>
      <c r="K174" s="82"/>
      <c r="L174" s="56"/>
      <c r="M174" s="28"/>
      <c r="N174" s="7"/>
      <c r="O174" s="7"/>
    </row>
    <row r="175" ht="13.5" customHeight="1">
      <c r="A175" s="7"/>
      <c r="B175" s="28"/>
      <c r="C175" s="7"/>
      <c r="D175" s="56"/>
      <c r="E175" s="7"/>
      <c r="F175" s="59"/>
      <c r="G175" s="32"/>
      <c r="H175" s="56"/>
      <c r="I175" s="56"/>
      <c r="J175" s="7"/>
      <c r="K175" s="82"/>
      <c r="L175" s="56"/>
      <c r="M175" s="28"/>
      <c r="N175" s="7"/>
      <c r="O175" s="7"/>
    </row>
    <row r="176" ht="13.5" customHeight="1">
      <c r="A176" s="7"/>
      <c r="B176" s="28"/>
      <c r="C176" s="7"/>
      <c r="D176" s="56"/>
      <c r="E176" s="7"/>
      <c r="F176" s="59"/>
      <c r="G176" s="32"/>
      <c r="H176" s="56"/>
      <c r="I176" s="56"/>
      <c r="J176" s="7"/>
      <c r="K176" s="82"/>
      <c r="L176" s="56"/>
      <c r="M176" s="28"/>
      <c r="N176" s="7"/>
      <c r="O176" s="7"/>
    </row>
    <row r="177" ht="13.5" customHeight="1">
      <c r="A177" s="7"/>
      <c r="B177" s="28"/>
      <c r="C177" s="7"/>
      <c r="D177" s="56"/>
      <c r="E177" s="7"/>
      <c r="F177" s="59"/>
      <c r="G177" s="32"/>
      <c r="H177" s="56"/>
      <c r="I177" s="56"/>
      <c r="J177" s="7"/>
      <c r="K177" s="82"/>
      <c r="L177" s="56"/>
      <c r="M177" s="28"/>
      <c r="N177" s="7"/>
      <c r="O177" s="7"/>
    </row>
    <row r="178" ht="13.5" customHeight="1">
      <c r="A178" s="7"/>
      <c r="B178" s="28"/>
      <c r="C178" s="7"/>
      <c r="D178" s="56"/>
      <c r="E178" s="7"/>
      <c r="F178" s="59"/>
      <c r="G178" s="32"/>
      <c r="H178" s="56"/>
      <c r="I178" s="56"/>
      <c r="J178" s="7"/>
      <c r="K178" s="82"/>
      <c r="L178" s="56"/>
      <c r="M178" s="28"/>
      <c r="N178" s="7"/>
      <c r="O178" s="7"/>
    </row>
    <row r="179" ht="13.5" customHeight="1">
      <c r="A179" s="7"/>
      <c r="B179" s="28"/>
      <c r="C179" s="7"/>
      <c r="D179" s="56"/>
      <c r="E179" s="7"/>
      <c r="F179" s="59"/>
      <c r="G179" s="32"/>
      <c r="H179" s="56"/>
      <c r="I179" s="56"/>
      <c r="J179" s="7"/>
      <c r="K179" s="82"/>
      <c r="L179" s="56"/>
      <c r="M179" s="28"/>
      <c r="N179" s="7"/>
      <c r="O179" s="7"/>
    </row>
    <row r="180" ht="13.5" customHeight="1">
      <c r="A180" s="7"/>
      <c r="B180" s="28"/>
      <c r="C180" s="7"/>
      <c r="D180" s="56"/>
      <c r="E180" s="7"/>
      <c r="F180" s="59"/>
      <c r="G180" s="32"/>
      <c r="H180" s="56"/>
      <c r="I180" s="56"/>
      <c r="J180" s="7"/>
      <c r="K180" s="82"/>
      <c r="L180" s="56"/>
      <c r="M180" s="28"/>
      <c r="N180" s="7"/>
      <c r="O180" s="7"/>
    </row>
    <row r="181" ht="13.5" customHeight="1">
      <c r="A181" s="7"/>
      <c r="B181" s="28"/>
      <c r="C181" s="7"/>
      <c r="D181" s="56"/>
      <c r="E181" s="7"/>
      <c r="F181" s="59"/>
      <c r="G181" s="32"/>
      <c r="H181" s="56"/>
      <c r="I181" s="56"/>
      <c r="J181" s="7"/>
      <c r="K181" s="82"/>
      <c r="L181" s="56"/>
      <c r="M181" s="28"/>
      <c r="N181" s="7"/>
      <c r="O181" s="7"/>
    </row>
    <row r="182" ht="13.5" customHeight="1">
      <c r="A182" s="7"/>
      <c r="B182" s="28"/>
      <c r="C182" s="7"/>
      <c r="D182" s="56"/>
      <c r="E182" s="7"/>
      <c r="F182" s="59"/>
      <c r="G182" s="32"/>
      <c r="H182" s="56"/>
      <c r="I182" s="56"/>
      <c r="J182" s="7"/>
      <c r="K182" s="82"/>
      <c r="L182" s="56"/>
      <c r="M182" s="28"/>
      <c r="N182" s="7"/>
      <c r="O182" s="7"/>
    </row>
    <row r="183" ht="13.5" customHeight="1">
      <c r="A183" s="7"/>
      <c r="B183" s="28"/>
      <c r="C183" s="7"/>
      <c r="D183" s="56"/>
      <c r="E183" s="7"/>
      <c r="F183" s="59"/>
      <c r="G183" s="32"/>
      <c r="H183" s="56"/>
      <c r="I183" s="56"/>
      <c r="J183" s="7"/>
      <c r="K183" s="82"/>
      <c r="L183" s="56"/>
      <c r="M183" s="28"/>
      <c r="N183" s="7"/>
      <c r="O183" s="7"/>
    </row>
    <row r="184" ht="13.5" customHeight="1">
      <c r="A184" s="7"/>
      <c r="B184" s="28"/>
      <c r="C184" s="7"/>
      <c r="D184" s="56"/>
      <c r="E184" s="7"/>
      <c r="F184" s="59"/>
      <c r="G184" s="32"/>
      <c r="H184" s="56"/>
      <c r="I184" s="56"/>
      <c r="J184" s="7"/>
      <c r="K184" s="82"/>
      <c r="L184" s="56"/>
      <c r="M184" s="28"/>
      <c r="N184" s="7"/>
      <c r="O184" s="7"/>
    </row>
    <row r="185" ht="13.5" customHeight="1">
      <c r="A185" s="7"/>
      <c r="B185" s="28"/>
      <c r="C185" s="7"/>
      <c r="D185" s="56"/>
      <c r="E185" s="7"/>
      <c r="F185" s="59"/>
      <c r="G185" s="32"/>
      <c r="H185" s="56"/>
      <c r="I185" s="56"/>
      <c r="J185" s="7"/>
      <c r="K185" s="82"/>
      <c r="L185" s="56"/>
      <c r="M185" s="28"/>
      <c r="N185" s="7"/>
      <c r="O185" s="7"/>
    </row>
    <row r="186" ht="13.5" customHeight="1">
      <c r="A186" s="7"/>
      <c r="B186" s="28"/>
      <c r="C186" s="7"/>
      <c r="D186" s="56"/>
      <c r="E186" s="7"/>
      <c r="F186" s="59"/>
      <c r="G186" s="32"/>
      <c r="H186" s="56"/>
      <c r="I186" s="56"/>
      <c r="J186" s="7"/>
      <c r="K186" s="82"/>
      <c r="L186" s="56"/>
      <c r="M186" s="28"/>
      <c r="N186" s="7"/>
      <c r="O186" s="7"/>
    </row>
    <row r="187" ht="13.5" customHeight="1">
      <c r="A187" s="7"/>
      <c r="B187" s="28"/>
      <c r="C187" s="7"/>
      <c r="D187" s="56"/>
      <c r="E187" s="7"/>
      <c r="F187" s="59"/>
      <c r="G187" s="32"/>
      <c r="H187" s="56"/>
      <c r="I187" s="56"/>
      <c r="J187" s="7"/>
      <c r="K187" s="82"/>
      <c r="L187" s="56"/>
      <c r="M187" s="28"/>
      <c r="N187" s="7"/>
      <c r="O187" s="7"/>
    </row>
    <row r="188" ht="13.5" customHeight="1">
      <c r="A188" s="7"/>
      <c r="B188" s="28"/>
      <c r="C188" s="7"/>
      <c r="D188" s="56"/>
      <c r="E188" s="7"/>
      <c r="F188" s="59"/>
      <c r="G188" s="32"/>
      <c r="H188" s="56"/>
      <c r="I188" s="56"/>
      <c r="J188" s="7"/>
      <c r="K188" s="82"/>
      <c r="L188" s="56"/>
      <c r="M188" s="28"/>
      <c r="N188" s="7"/>
      <c r="O188" s="7"/>
    </row>
    <row r="189" ht="13.5" customHeight="1">
      <c r="A189" s="7"/>
      <c r="B189" s="28"/>
      <c r="C189" s="7"/>
      <c r="D189" s="56"/>
      <c r="E189" s="7"/>
      <c r="F189" s="59"/>
      <c r="G189" s="32"/>
      <c r="H189" s="56"/>
      <c r="I189" s="56"/>
      <c r="J189" s="7"/>
      <c r="K189" s="82"/>
      <c r="L189" s="56"/>
      <c r="M189" s="28"/>
      <c r="N189" s="7"/>
      <c r="O189" s="7"/>
    </row>
    <row r="190" ht="13.5" customHeight="1">
      <c r="A190" s="7"/>
      <c r="B190" s="28"/>
      <c r="C190" s="7"/>
      <c r="D190" s="56"/>
      <c r="E190" s="7"/>
      <c r="F190" s="59"/>
      <c r="G190" s="32"/>
      <c r="H190" s="56"/>
      <c r="I190" s="56"/>
      <c r="J190" s="7"/>
      <c r="K190" s="82"/>
      <c r="L190" s="56"/>
      <c r="M190" s="28"/>
      <c r="N190" s="7"/>
      <c r="O190" s="7"/>
    </row>
    <row r="191" ht="13.5" customHeight="1">
      <c r="A191" s="7"/>
      <c r="B191" s="28"/>
      <c r="C191" s="7"/>
      <c r="D191" s="56"/>
      <c r="E191" s="7"/>
      <c r="F191" s="59"/>
      <c r="G191" s="32"/>
      <c r="H191" s="56"/>
      <c r="I191" s="56"/>
      <c r="J191" s="7"/>
      <c r="K191" s="82"/>
      <c r="L191" s="56"/>
      <c r="M191" s="28"/>
      <c r="N191" s="7"/>
      <c r="O191" s="7"/>
    </row>
    <row r="192" ht="13.5" customHeight="1">
      <c r="A192" s="7"/>
      <c r="B192" s="28"/>
      <c r="C192" s="7"/>
      <c r="D192" s="56"/>
      <c r="E192" s="7"/>
      <c r="F192" s="59"/>
      <c r="G192" s="32"/>
      <c r="H192" s="56"/>
      <c r="I192" s="56"/>
      <c r="J192" s="7"/>
      <c r="K192" s="82"/>
      <c r="L192" s="56"/>
      <c r="M192" s="28"/>
      <c r="N192" s="7"/>
      <c r="O192" s="7"/>
    </row>
    <row r="193" ht="13.5" customHeight="1">
      <c r="A193" s="7"/>
      <c r="B193" s="28"/>
      <c r="C193" s="7"/>
      <c r="D193" s="56"/>
      <c r="E193" s="7"/>
      <c r="F193" s="59"/>
      <c r="G193" s="32"/>
      <c r="H193" s="56"/>
      <c r="I193" s="56"/>
      <c r="J193" s="7"/>
      <c r="K193" s="82"/>
      <c r="L193" s="56"/>
      <c r="M193" s="28"/>
      <c r="N193" s="7"/>
      <c r="O193" s="7"/>
    </row>
    <row r="194" ht="13.5" customHeight="1">
      <c r="A194" s="7"/>
      <c r="B194" s="28"/>
      <c r="C194" s="7"/>
      <c r="D194" s="56"/>
      <c r="E194" s="7"/>
      <c r="F194" s="59"/>
      <c r="G194" s="32"/>
      <c r="H194" s="56"/>
      <c r="I194" s="56"/>
      <c r="J194" s="7"/>
      <c r="K194" s="82"/>
      <c r="L194" s="56"/>
      <c r="M194" s="28"/>
      <c r="N194" s="7"/>
      <c r="O194" s="7"/>
    </row>
    <row r="195" ht="13.5" customHeight="1">
      <c r="A195" s="7"/>
      <c r="B195" s="28"/>
      <c r="C195" s="7"/>
      <c r="D195" s="56"/>
      <c r="E195" s="7"/>
      <c r="F195" s="59"/>
      <c r="G195" s="32"/>
      <c r="H195" s="56"/>
      <c r="I195" s="56"/>
      <c r="J195" s="7"/>
      <c r="K195" s="82"/>
      <c r="L195" s="56"/>
      <c r="M195" s="28"/>
      <c r="N195" s="7"/>
      <c r="O195" s="7"/>
    </row>
    <row r="196" ht="13.5" customHeight="1">
      <c r="A196" s="7"/>
      <c r="B196" s="28"/>
      <c r="C196" s="7"/>
      <c r="D196" s="56"/>
      <c r="E196" s="7"/>
      <c r="F196" s="59"/>
      <c r="G196" s="32"/>
      <c r="H196" s="56"/>
      <c r="I196" s="56"/>
      <c r="J196" s="7"/>
      <c r="K196" s="82"/>
      <c r="L196" s="56"/>
      <c r="M196" s="28"/>
      <c r="N196" s="7"/>
      <c r="O196" s="7"/>
    </row>
    <row r="197" ht="13.5" customHeight="1">
      <c r="A197" s="7"/>
      <c r="B197" s="28"/>
      <c r="C197" s="7"/>
      <c r="D197" s="56"/>
      <c r="E197" s="7"/>
      <c r="F197" s="59"/>
      <c r="G197" s="32"/>
      <c r="H197" s="56"/>
      <c r="I197" s="56"/>
      <c r="J197" s="7"/>
      <c r="K197" s="82"/>
      <c r="L197" s="56"/>
      <c r="M197" s="28"/>
      <c r="N197" s="7"/>
      <c r="O197" s="7"/>
    </row>
    <row r="198" ht="13.5" customHeight="1">
      <c r="A198" s="7"/>
      <c r="B198" s="28"/>
      <c r="C198" s="7"/>
      <c r="D198" s="56"/>
      <c r="E198" s="7"/>
      <c r="F198" s="59"/>
      <c r="G198" s="32"/>
      <c r="H198" s="56"/>
      <c r="I198" s="56"/>
      <c r="J198" s="7"/>
      <c r="K198" s="82"/>
      <c r="L198" s="56"/>
      <c r="M198" s="28"/>
      <c r="N198" s="7"/>
      <c r="O198" s="7"/>
    </row>
    <row r="199" ht="13.5" customHeight="1">
      <c r="A199" s="7"/>
      <c r="B199" s="28"/>
      <c r="C199" s="7"/>
      <c r="D199" s="56"/>
      <c r="E199" s="7"/>
      <c r="F199" s="59"/>
      <c r="G199" s="32"/>
      <c r="H199" s="56"/>
      <c r="I199" s="56"/>
      <c r="J199" s="7"/>
      <c r="K199" s="82"/>
      <c r="L199" s="56"/>
      <c r="M199" s="28"/>
      <c r="N199" s="7"/>
      <c r="O199" s="7"/>
    </row>
    <row r="200" ht="13.5" customHeight="1">
      <c r="A200" s="7"/>
      <c r="B200" s="28"/>
      <c r="C200" s="7"/>
      <c r="D200" s="56"/>
      <c r="E200" s="7"/>
      <c r="F200" s="59"/>
      <c r="G200" s="32"/>
      <c r="H200" s="56"/>
      <c r="I200" s="56"/>
      <c r="J200" s="7"/>
      <c r="K200" s="82"/>
      <c r="L200" s="56"/>
      <c r="M200" s="28"/>
      <c r="N200" s="7"/>
      <c r="O200" s="7"/>
    </row>
    <row r="201" ht="13.5" customHeight="1">
      <c r="A201" s="7"/>
      <c r="B201" s="28"/>
      <c r="C201" s="7"/>
      <c r="D201" s="56"/>
      <c r="E201" s="7"/>
      <c r="F201" s="59"/>
      <c r="G201" s="32"/>
      <c r="H201" s="56"/>
      <c r="I201" s="56"/>
      <c r="J201" s="7"/>
      <c r="K201" s="82"/>
      <c r="L201" s="56"/>
      <c r="M201" s="28"/>
      <c r="N201" s="7"/>
      <c r="O201" s="7"/>
    </row>
    <row r="202" ht="13.5" customHeight="1">
      <c r="A202" s="7"/>
      <c r="B202" s="28"/>
      <c r="C202" s="7"/>
      <c r="D202" s="56"/>
      <c r="E202" s="7"/>
      <c r="F202" s="59"/>
      <c r="G202" s="32"/>
      <c r="H202" s="56"/>
      <c r="I202" s="56"/>
      <c r="J202" s="7"/>
      <c r="K202" s="82"/>
      <c r="L202" s="56"/>
      <c r="M202" s="28"/>
      <c r="N202" s="7"/>
      <c r="O202" s="7"/>
    </row>
    <row r="203" ht="13.5" customHeight="1">
      <c r="A203" s="7"/>
      <c r="B203" s="28"/>
      <c r="C203" s="7"/>
      <c r="D203" s="56"/>
      <c r="E203" s="7"/>
      <c r="F203" s="59"/>
      <c r="G203" s="32"/>
      <c r="H203" s="56"/>
      <c r="I203" s="56"/>
      <c r="J203" s="7"/>
      <c r="K203" s="82"/>
      <c r="L203" s="56"/>
      <c r="M203" s="28"/>
      <c r="N203" s="7"/>
      <c r="O203" s="7"/>
    </row>
    <row r="204" ht="13.5" customHeight="1">
      <c r="A204" s="7"/>
      <c r="B204" s="28"/>
      <c r="C204" s="7"/>
      <c r="D204" s="56"/>
      <c r="E204" s="7"/>
      <c r="F204" s="59"/>
      <c r="G204" s="32"/>
      <c r="H204" s="56"/>
      <c r="I204" s="56"/>
      <c r="J204" s="7"/>
      <c r="K204" s="82"/>
      <c r="L204" s="56"/>
      <c r="M204" s="28"/>
      <c r="N204" s="7"/>
      <c r="O204" s="7"/>
    </row>
    <row r="205" ht="13.5" customHeight="1">
      <c r="A205" s="7"/>
      <c r="B205" s="28"/>
      <c r="C205" s="7"/>
      <c r="D205" s="56"/>
      <c r="E205" s="7"/>
      <c r="F205" s="59"/>
      <c r="G205" s="32"/>
      <c r="H205" s="56"/>
      <c r="I205" s="56"/>
      <c r="J205" s="7"/>
      <c r="K205" s="82"/>
      <c r="L205" s="56"/>
      <c r="M205" s="28"/>
      <c r="N205" s="7"/>
      <c r="O205" s="7"/>
    </row>
    <row r="206" ht="13.5" customHeight="1">
      <c r="A206" s="7"/>
      <c r="B206" s="28"/>
      <c r="C206" s="7"/>
      <c r="D206" s="56"/>
      <c r="E206" s="7"/>
      <c r="F206" s="59"/>
      <c r="G206" s="32"/>
      <c r="H206" s="56"/>
      <c r="I206" s="56"/>
      <c r="J206" s="7"/>
      <c r="K206" s="82"/>
      <c r="L206" s="56"/>
      <c r="M206" s="28"/>
      <c r="N206" s="7"/>
      <c r="O206" s="7"/>
    </row>
    <row r="207" ht="13.5" customHeight="1">
      <c r="A207" s="7"/>
      <c r="B207" s="28"/>
      <c r="C207" s="7"/>
      <c r="D207" s="56"/>
      <c r="E207" s="7"/>
      <c r="F207" s="59"/>
      <c r="G207" s="32"/>
      <c r="H207" s="56"/>
      <c r="I207" s="56"/>
      <c r="J207" s="7"/>
      <c r="K207" s="82"/>
      <c r="L207" s="56"/>
      <c r="M207" s="28"/>
      <c r="N207" s="7"/>
      <c r="O207" s="7"/>
    </row>
    <row r="208" ht="13.5" customHeight="1">
      <c r="A208" s="7"/>
      <c r="B208" s="28"/>
      <c r="C208" s="7"/>
      <c r="D208" s="56"/>
      <c r="E208" s="7"/>
      <c r="F208" s="59"/>
      <c r="G208" s="32"/>
      <c r="H208" s="56"/>
      <c r="I208" s="56"/>
      <c r="J208" s="7"/>
      <c r="K208" s="82"/>
      <c r="L208" s="56"/>
      <c r="M208" s="28"/>
      <c r="N208" s="7"/>
      <c r="O208" s="7"/>
    </row>
    <row r="209" ht="13.5" customHeight="1">
      <c r="A209" s="7"/>
      <c r="B209" s="28"/>
      <c r="C209" s="7"/>
      <c r="D209" s="56"/>
      <c r="E209" s="7"/>
      <c r="F209" s="59"/>
      <c r="G209" s="32"/>
      <c r="H209" s="56"/>
      <c r="I209" s="56"/>
      <c r="J209" s="7"/>
      <c r="K209" s="82"/>
      <c r="L209" s="56"/>
      <c r="M209" s="28"/>
      <c r="N209" s="7"/>
      <c r="O209" s="7"/>
    </row>
    <row r="210" ht="13.5" customHeight="1">
      <c r="A210" s="7"/>
      <c r="B210" s="28"/>
      <c r="C210" s="7"/>
      <c r="D210" s="56"/>
      <c r="E210" s="7"/>
      <c r="F210" s="59"/>
      <c r="G210" s="32"/>
      <c r="H210" s="56"/>
      <c r="I210" s="56"/>
      <c r="J210" s="7"/>
      <c r="K210" s="82"/>
      <c r="L210" s="56"/>
      <c r="M210" s="28"/>
      <c r="N210" s="7"/>
      <c r="O210" s="7"/>
    </row>
    <row r="211" ht="13.5" customHeight="1">
      <c r="A211" s="7"/>
      <c r="B211" s="28"/>
      <c r="C211" s="7"/>
      <c r="D211" s="56"/>
      <c r="E211" s="7"/>
      <c r="F211" s="59"/>
      <c r="G211" s="32"/>
      <c r="H211" s="56"/>
      <c r="I211" s="56"/>
      <c r="J211" s="7"/>
      <c r="K211" s="82"/>
      <c r="L211" s="56"/>
      <c r="M211" s="28"/>
      <c r="N211" s="7"/>
      <c r="O211" s="7"/>
    </row>
    <row r="212" ht="13.5" customHeight="1">
      <c r="A212" s="7"/>
      <c r="B212" s="28"/>
      <c r="C212" s="7"/>
      <c r="D212" s="56"/>
      <c r="E212" s="7"/>
      <c r="F212" s="59"/>
      <c r="G212" s="32"/>
      <c r="H212" s="56"/>
      <c r="I212" s="56"/>
      <c r="J212" s="7"/>
      <c r="K212" s="82"/>
      <c r="L212" s="56"/>
      <c r="M212" s="28"/>
      <c r="N212" s="7"/>
      <c r="O212" s="7"/>
    </row>
    <row r="213" ht="13.5" customHeight="1">
      <c r="A213" s="7"/>
      <c r="B213" s="28"/>
      <c r="C213" s="7"/>
      <c r="D213" s="56"/>
      <c r="E213" s="7"/>
      <c r="F213" s="59"/>
      <c r="G213" s="32"/>
      <c r="H213" s="56"/>
      <c r="I213" s="56"/>
      <c r="J213" s="7"/>
      <c r="K213" s="82"/>
      <c r="L213" s="56"/>
      <c r="M213" s="28"/>
      <c r="N213" s="7"/>
      <c r="O213" s="7"/>
    </row>
    <row r="214" ht="13.5" customHeight="1">
      <c r="A214" s="7"/>
      <c r="B214" s="28"/>
      <c r="C214" s="7"/>
      <c r="D214" s="56"/>
      <c r="E214" s="7"/>
      <c r="F214" s="59"/>
      <c r="G214" s="32"/>
      <c r="H214" s="56"/>
      <c r="I214" s="56"/>
      <c r="J214" s="7"/>
      <c r="K214" s="82"/>
      <c r="L214" s="56"/>
      <c r="M214" s="28"/>
      <c r="N214" s="7"/>
      <c r="O214" s="7"/>
    </row>
    <row r="215" ht="13.5" customHeight="1">
      <c r="A215" s="7"/>
      <c r="B215" s="28"/>
      <c r="C215" s="7"/>
      <c r="D215" s="56"/>
      <c r="E215" s="7"/>
      <c r="F215" s="59"/>
      <c r="G215" s="32"/>
      <c r="H215" s="56"/>
      <c r="I215" s="56"/>
      <c r="J215" s="7"/>
      <c r="K215" s="82"/>
      <c r="L215" s="56"/>
      <c r="M215" s="28"/>
      <c r="N215" s="7"/>
      <c r="O215" s="7"/>
    </row>
    <row r="216" ht="13.5" customHeight="1">
      <c r="A216" s="7"/>
      <c r="B216" s="28"/>
      <c r="C216" s="7"/>
      <c r="D216" s="56"/>
      <c r="E216" s="7"/>
      <c r="F216" s="59"/>
      <c r="G216" s="32"/>
      <c r="H216" s="56"/>
      <c r="I216" s="56"/>
      <c r="J216" s="7"/>
      <c r="K216" s="82"/>
      <c r="L216" s="56"/>
      <c r="M216" s="28"/>
      <c r="N216" s="7"/>
      <c r="O216" s="7"/>
    </row>
    <row r="217" ht="13.5" customHeight="1">
      <c r="A217" s="7"/>
      <c r="B217" s="28"/>
      <c r="C217" s="7"/>
      <c r="D217" s="56"/>
      <c r="E217" s="7"/>
      <c r="F217" s="59"/>
      <c r="G217" s="32"/>
      <c r="H217" s="56"/>
      <c r="I217" s="56"/>
      <c r="J217" s="7"/>
      <c r="K217" s="82"/>
      <c r="L217" s="56"/>
      <c r="M217" s="28"/>
      <c r="N217" s="7"/>
      <c r="O217" s="7"/>
    </row>
    <row r="218" ht="13.5" customHeight="1">
      <c r="A218" s="7"/>
      <c r="B218" s="28"/>
      <c r="C218" s="7"/>
      <c r="D218" s="56"/>
      <c r="E218" s="7"/>
      <c r="F218" s="59"/>
      <c r="G218" s="32"/>
      <c r="H218" s="56"/>
      <c r="I218" s="56"/>
      <c r="J218" s="7"/>
      <c r="K218" s="82"/>
      <c r="L218" s="56"/>
      <c r="M218" s="28"/>
      <c r="N218" s="7"/>
      <c r="O218" s="7"/>
    </row>
    <row r="219" ht="13.5" customHeight="1">
      <c r="A219" s="7"/>
      <c r="B219" s="28"/>
      <c r="C219" s="7"/>
      <c r="D219" s="56"/>
      <c r="E219" s="7"/>
      <c r="F219" s="59"/>
      <c r="G219" s="32"/>
      <c r="H219" s="56"/>
      <c r="I219" s="56"/>
      <c r="J219" s="7"/>
      <c r="K219" s="82"/>
      <c r="L219" s="56"/>
      <c r="M219" s="28"/>
      <c r="N219" s="7"/>
      <c r="O219" s="7"/>
    </row>
    <row r="220" ht="13.5" customHeight="1">
      <c r="A220" s="7"/>
      <c r="B220" s="28"/>
      <c r="C220" s="7"/>
      <c r="D220" s="56"/>
      <c r="E220" s="7"/>
      <c r="F220" s="59"/>
      <c r="G220" s="32"/>
      <c r="H220" s="56"/>
      <c r="I220" s="56"/>
      <c r="J220" s="7"/>
      <c r="K220" s="82"/>
      <c r="L220" s="56"/>
      <c r="M220" s="28"/>
      <c r="N220" s="7"/>
      <c r="O220" s="7"/>
    </row>
    <row r="221" ht="13.5" customHeight="1">
      <c r="A221" s="7"/>
      <c r="B221" s="28"/>
      <c r="C221" s="7"/>
      <c r="D221" s="56"/>
      <c r="E221" s="7"/>
      <c r="F221" s="59"/>
      <c r="G221" s="32"/>
      <c r="H221" s="56"/>
      <c r="I221" s="56"/>
      <c r="J221" s="7"/>
      <c r="K221" s="82"/>
      <c r="L221" s="56"/>
      <c r="M221" s="28"/>
      <c r="N221" s="7"/>
      <c r="O221" s="7"/>
    </row>
    <row r="222" ht="13.5" customHeight="1">
      <c r="A222" s="7"/>
      <c r="B222" s="7"/>
      <c r="C222" s="7"/>
      <c r="D222" s="56"/>
      <c r="E222" s="7"/>
      <c r="F222" s="59"/>
      <c r="G222" s="32"/>
      <c r="H222" s="56"/>
      <c r="I222" s="56"/>
      <c r="J222" s="7"/>
      <c r="K222" s="82"/>
      <c r="L222" s="56"/>
      <c r="M222" s="7"/>
      <c r="N222" s="7"/>
      <c r="O222" s="7"/>
    </row>
  </sheetData>
  <autoFilter ref="$A$1:$M$58"/>
  <conditionalFormatting sqref="G1:G222">
    <cfRule type="cellIs" dxfId="0" priority="1" operator="greaterThan">
      <formula>0</formula>
    </cfRule>
  </conditionalFormatting>
  <hyperlinks>
    <hyperlink r:id="rId1" ref="F2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F8"/>
    <hyperlink r:id="rId12" ref="F9"/>
    <hyperlink r:id="rId13" ref="F10"/>
    <hyperlink r:id="rId14" ref="F11"/>
    <hyperlink r:id="rId15" ref="F12"/>
    <hyperlink r:id="rId16" ref="F13"/>
    <hyperlink r:id="rId17" ref="F14"/>
    <hyperlink r:id="rId18" ref="F15"/>
    <hyperlink r:id="rId19" ref="F16"/>
    <hyperlink r:id="rId20" ref="F17"/>
    <hyperlink r:id="rId21" ref="F18"/>
    <hyperlink r:id="rId22" ref="F19"/>
    <hyperlink r:id="rId23" ref="F20"/>
    <hyperlink r:id="rId24" ref="F21"/>
    <hyperlink r:id="rId25" ref="F22"/>
    <hyperlink r:id="rId26" ref="F23"/>
    <hyperlink r:id="rId27" location="8068k33/=ol8js3" ref="F24"/>
    <hyperlink r:id="rId28" location="4880k355/=ohpu63" ref="F25"/>
    <hyperlink r:id="rId29" location="3008k11" ref="F26"/>
    <hyperlink r:id="rId30" location="74915a654" ref="F27"/>
    <hyperlink r:id="rId31" location="4638k286/=oiszmj" ref="F28"/>
    <hyperlink r:id="rId32" location="7119k86" ref="F29"/>
    <hyperlink r:id="rId33" location="8068k36/=ohi4iw" ref="F30"/>
    <hyperlink r:id="rId34" location="7119k73/=ojvxie" ref="F31"/>
    <hyperlink r:id="rId35" location="9396k24" ref="F32"/>
    <hyperlink r:id="rId36" location="74955A66" ref="F33"/>
    <hyperlink r:id="rId37" location="2936t91/=ojwh1c" ref="F34"/>
    <hyperlink r:id="rId38" location="90047A115" ref="F35"/>
    <hyperlink r:id="rId39" ref="F37"/>
    <hyperlink r:id="rId40" ref="F38"/>
    <hyperlink r:id="rId41" ref="F39"/>
    <hyperlink r:id="rId42" ref="F40"/>
    <hyperlink r:id="rId43" ref="C41"/>
    <hyperlink r:id="rId44" ref="F41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7.57"/>
    <col customWidth="1" min="2" max="2" width="12.29"/>
    <col customWidth="1" min="3" max="3" width="16.29"/>
    <col customWidth="1" min="4" max="5" width="12.14"/>
    <col customWidth="1" min="6" max="6" width="24.86"/>
    <col customWidth="1" min="7" max="7" width="13.57"/>
    <col customWidth="1" min="8" max="10" width="12.86"/>
    <col customWidth="1" min="11" max="11" width="36.86"/>
    <col customWidth="1" min="12" max="12" width="30.86"/>
    <col customWidth="1" min="13" max="13" width="42.14"/>
    <col customWidth="1" min="14" max="15" width="12.14"/>
  </cols>
  <sheetData>
    <row r="1" ht="28.5" customHeight="1">
      <c r="A1" s="2" t="s">
        <v>219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6" t="s">
        <v>9</v>
      </c>
      <c r="L1" s="2" t="s">
        <v>10</v>
      </c>
      <c r="M1" s="6" t="s">
        <v>11</v>
      </c>
      <c r="N1" s="83"/>
      <c r="O1" s="83"/>
    </row>
    <row r="2" ht="40.5" customHeight="1">
      <c r="A2" s="84" t="s">
        <v>107</v>
      </c>
      <c r="B2" s="8" t="s">
        <v>108</v>
      </c>
      <c r="C2" s="8" t="s">
        <v>109</v>
      </c>
      <c r="D2" s="9">
        <v>40.0</v>
      </c>
      <c r="E2" s="9">
        <v>40.0</v>
      </c>
      <c r="F2" s="51" t="s">
        <v>110</v>
      </c>
      <c r="G2" s="12" t="str">
        <f t="shared" ref="G2:G30" si="1">if(D2-E2&gt;0,D2-E2,0)</f>
        <v>0</v>
      </c>
      <c r="H2" s="13">
        <v>4.5</v>
      </c>
      <c r="I2" s="9" t="s">
        <v>22</v>
      </c>
      <c r="J2" s="14" t="str">
        <f t="shared" ref="J2:J30" si="2">IF(ISNUMBER(I2),((H2)*G2),(G2*H2))</f>
        <v>$0.00</v>
      </c>
      <c r="K2" s="48" t="s">
        <v>111</v>
      </c>
      <c r="L2" s="8" t="s">
        <v>112</v>
      </c>
      <c r="M2" s="46" t="s">
        <v>220</v>
      </c>
      <c r="N2" s="16"/>
      <c r="O2" s="14"/>
    </row>
    <row r="3" ht="27.75" customHeight="1">
      <c r="A3" s="84" t="s">
        <v>138</v>
      </c>
      <c r="B3" s="9" t="s">
        <v>139</v>
      </c>
      <c r="C3" s="8" t="s">
        <v>109</v>
      </c>
      <c r="D3" s="9">
        <v>12.0</v>
      </c>
      <c r="E3" s="9">
        <v>12.0</v>
      </c>
      <c r="F3" s="11" t="str">
        <f>HYPERLINK("http://www.mcmaster.com/#7119k73/=ojvxie","http://www.mcmaster.com/#7119k73/=ojvxie")</f>
        <v>http://www.mcmaster.com/#7119k73/=ojvxie</v>
      </c>
      <c r="G3" s="12" t="str">
        <f t="shared" si="1"/>
        <v>0</v>
      </c>
      <c r="H3" s="13">
        <v>3.22</v>
      </c>
      <c r="I3" s="9" t="s">
        <v>22</v>
      </c>
      <c r="J3" s="14" t="str">
        <f t="shared" si="2"/>
        <v>$0.00</v>
      </c>
      <c r="K3" s="8" t="s">
        <v>140</v>
      </c>
      <c r="L3" s="8" t="s">
        <v>133</v>
      </c>
      <c r="M3" s="46" t="s">
        <v>221</v>
      </c>
      <c r="N3" s="16"/>
      <c r="O3" s="14"/>
    </row>
    <row r="4" ht="27.75" customHeight="1">
      <c r="A4" s="85" t="s">
        <v>222</v>
      </c>
      <c r="B4" s="9" t="s">
        <v>223</v>
      </c>
      <c r="C4" s="8" t="s">
        <v>161</v>
      </c>
      <c r="D4" s="9">
        <v>3.0</v>
      </c>
      <c r="E4" s="10">
        <v>1.0</v>
      </c>
      <c r="F4" s="27" t="s">
        <v>224</v>
      </c>
      <c r="G4" s="12" t="str">
        <f t="shared" si="1"/>
        <v>2</v>
      </c>
      <c r="H4" s="13">
        <v>13.11</v>
      </c>
      <c r="I4" s="9">
        <v>1.0</v>
      </c>
      <c r="J4" s="14" t="str">
        <f t="shared" si="2"/>
        <v>$26.22</v>
      </c>
      <c r="K4" s="8" t="s">
        <v>225</v>
      </c>
      <c r="L4" s="8" t="s">
        <v>226</v>
      </c>
      <c r="M4" s="86" t="s">
        <v>227</v>
      </c>
    </row>
    <row r="5" ht="27.75" customHeight="1">
      <c r="A5" s="85" t="s">
        <v>228</v>
      </c>
      <c r="B5" s="9" t="s">
        <v>229</v>
      </c>
      <c r="C5" s="8" t="s">
        <v>161</v>
      </c>
      <c r="D5" s="9">
        <v>0.0</v>
      </c>
      <c r="E5" s="9">
        <v>0.0</v>
      </c>
      <c r="F5" s="27" t="s">
        <v>230</v>
      </c>
      <c r="G5" s="12" t="str">
        <f t="shared" si="1"/>
        <v>0</v>
      </c>
      <c r="H5" s="13">
        <v>15.16</v>
      </c>
      <c r="I5" s="9">
        <v>1.0</v>
      </c>
      <c r="J5" s="14" t="str">
        <f t="shared" si="2"/>
        <v>$0.00</v>
      </c>
      <c r="K5" s="8" t="s">
        <v>231</v>
      </c>
      <c r="L5" s="8" t="s">
        <v>232</v>
      </c>
      <c r="M5" s="86" t="s">
        <v>227</v>
      </c>
      <c r="N5" s="16"/>
      <c r="O5" s="14"/>
    </row>
    <row r="6" ht="13.5" customHeight="1">
      <c r="A6" s="87" t="s">
        <v>233</v>
      </c>
      <c r="B6" s="88" t="s">
        <v>234</v>
      </c>
      <c r="C6" s="89" t="s">
        <v>161</v>
      </c>
      <c r="D6" s="90">
        <v>3.0</v>
      </c>
      <c r="E6" s="91">
        <v>1.0</v>
      </c>
      <c r="F6" s="92" t="s">
        <v>235</v>
      </c>
      <c r="G6" s="12" t="str">
        <f t="shared" si="1"/>
        <v>2</v>
      </c>
      <c r="H6" s="93">
        <v>16.88</v>
      </c>
      <c r="I6" s="90">
        <v>1.0</v>
      </c>
      <c r="J6" s="14" t="str">
        <f t="shared" si="2"/>
        <v>$33.76</v>
      </c>
      <c r="K6" s="88" t="s">
        <v>231</v>
      </c>
      <c r="L6" s="8" t="s">
        <v>236</v>
      </c>
      <c r="M6" s="88" t="s">
        <v>237</v>
      </c>
      <c r="N6" s="16"/>
      <c r="O6" s="14"/>
    </row>
    <row r="7" ht="13.5" customHeight="1">
      <c r="A7" s="85" t="s">
        <v>238</v>
      </c>
      <c r="B7" s="8" t="s">
        <v>239</v>
      </c>
      <c r="C7" s="8" t="s">
        <v>161</v>
      </c>
      <c r="D7" s="9">
        <v>3.0</v>
      </c>
      <c r="E7" s="10">
        <v>1.0</v>
      </c>
      <c r="F7" s="27" t="s">
        <v>240</v>
      </c>
      <c r="G7" s="12" t="str">
        <f t="shared" si="1"/>
        <v>2</v>
      </c>
      <c r="H7" s="13">
        <v>4.54</v>
      </c>
      <c r="I7" s="9">
        <v>1.0</v>
      </c>
      <c r="J7" s="14" t="str">
        <f t="shared" si="2"/>
        <v>$9.08</v>
      </c>
      <c r="K7" s="48" t="s">
        <v>241</v>
      </c>
      <c r="L7" s="9" t="s">
        <v>242</v>
      </c>
      <c r="M7" s="46" t="s">
        <v>243</v>
      </c>
      <c r="N7" s="16"/>
      <c r="O7" s="49"/>
    </row>
    <row r="8" ht="27.75" customHeight="1">
      <c r="A8" s="85" t="s">
        <v>244</v>
      </c>
      <c r="B8" s="9" t="s">
        <v>245</v>
      </c>
      <c r="C8" s="8" t="s">
        <v>161</v>
      </c>
      <c r="D8" s="9">
        <v>1.0</v>
      </c>
      <c r="E8" s="9">
        <v>1.0</v>
      </c>
      <c r="F8" s="27" t="s">
        <v>246</v>
      </c>
      <c r="G8" s="12" t="str">
        <f t="shared" si="1"/>
        <v>0</v>
      </c>
      <c r="H8" s="13">
        <v>202.63</v>
      </c>
      <c r="I8" s="9">
        <v>1.0</v>
      </c>
      <c r="J8" s="14" t="str">
        <f t="shared" si="2"/>
        <v>$0.00</v>
      </c>
      <c r="K8" s="8" t="s">
        <v>247</v>
      </c>
      <c r="L8" s="8" t="s">
        <v>248</v>
      </c>
      <c r="M8" s="46" t="s">
        <v>249</v>
      </c>
      <c r="N8" s="16"/>
      <c r="O8" s="14"/>
    </row>
    <row r="9" ht="15.0" customHeight="1">
      <c r="A9" s="85" t="s">
        <v>250</v>
      </c>
      <c r="B9" s="9" t="s">
        <v>251</v>
      </c>
      <c r="C9" s="8" t="s">
        <v>161</v>
      </c>
      <c r="D9" s="9">
        <v>20.0</v>
      </c>
      <c r="E9" s="9">
        <v>20.0</v>
      </c>
      <c r="F9" s="27" t="s">
        <v>252</v>
      </c>
      <c r="G9" s="12" t="str">
        <f t="shared" si="1"/>
        <v>0</v>
      </c>
      <c r="H9" s="13">
        <v>2.11</v>
      </c>
      <c r="I9" s="9">
        <v>1.0</v>
      </c>
      <c r="J9" s="14" t="str">
        <f t="shared" si="2"/>
        <v>$0.00</v>
      </c>
      <c r="K9" s="8" t="s">
        <v>253</v>
      </c>
      <c r="L9" s="8" t="s">
        <v>254</v>
      </c>
      <c r="M9" s="46" t="s">
        <v>255</v>
      </c>
      <c r="N9" s="16"/>
      <c r="O9" s="14"/>
    </row>
    <row r="10" ht="15.0" customHeight="1">
      <c r="A10" s="85" t="s">
        <v>256</v>
      </c>
      <c r="B10" s="9" t="s">
        <v>257</v>
      </c>
      <c r="C10" s="8" t="s">
        <v>161</v>
      </c>
      <c r="D10" s="9">
        <v>20.0</v>
      </c>
      <c r="E10" s="9">
        <v>20.0</v>
      </c>
      <c r="F10" s="27" t="s">
        <v>258</v>
      </c>
      <c r="G10" s="12" t="str">
        <f t="shared" si="1"/>
        <v>0</v>
      </c>
      <c r="H10" s="13">
        <v>0.59</v>
      </c>
      <c r="I10" s="9">
        <v>1.0</v>
      </c>
      <c r="J10" s="14" t="str">
        <f t="shared" si="2"/>
        <v>$0.00</v>
      </c>
      <c r="K10" s="8" t="s">
        <v>259</v>
      </c>
      <c r="L10" s="8" t="s">
        <v>254</v>
      </c>
      <c r="M10" s="46" t="s">
        <v>255</v>
      </c>
      <c r="N10" s="16"/>
      <c r="O10" s="14"/>
    </row>
    <row r="11" ht="15.0" customHeight="1">
      <c r="A11" s="85" t="s">
        <v>260</v>
      </c>
      <c r="B11" s="9" t="s">
        <v>261</v>
      </c>
      <c r="C11" s="8" t="s">
        <v>161</v>
      </c>
      <c r="D11" s="9">
        <v>10.0</v>
      </c>
      <c r="E11" s="9">
        <v>10.0</v>
      </c>
      <c r="F11" s="27" t="s">
        <v>262</v>
      </c>
      <c r="G11" s="12" t="str">
        <f t="shared" si="1"/>
        <v>0</v>
      </c>
      <c r="H11" s="13">
        <v>1.09</v>
      </c>
      <c r="I11" s="9">
        <v>1.0</v>
      </c>
      <c r="J11" s="14" t="str">
        <f t="shared" si="2"/>
        <v>$0.00</v>
      </c>
      <c r="K11" s="8" t="s">
        <v>263</v>
      </c>
      <c r="L11" s="8" t="s">
        <v>264</v>
      </c>
      <c r="M11" s="46" t="s">
        <v>265</v>
      </c>
      <c r="N11" s="16"/>
      <c r="O11" s="14"/>
    </row>
    <row r="12" ht="15.0" customHeight="1">
      <c r="A12" s="85" t="s">
        <v>266</v>
      </c>
      <c r="B12" s="9" t="s">
        <v>267</v>
      </c>
      <c r="C12" s="8" t="s">
        <v>161</v>
      </c>
      <c r="D12" s="9">
        <v>10.0</v>
      </c>
      <c r="E12" s="9">
        <v>10.0</v>
      </c>
      <c r="F12" s="27" t="s">
        <v>268</v>
      </c>
      <c r="G12" s="12" t="str">
        <f t="shared" si="1"/>
        <v>0</v>
      </c>
      <c r="H12" s="13">
        <v>0.776</v>
      </c>
      <c r="I12" s="9">
        <v>10.0</v>
      </c>
      <c r="J12" s="14" t="str">
        <f t="shared" si="2"/>
        <v>$0.00</v>
      </c>
      <c r="K12" s="8" t="s">
        <v>269</v>
      </c>
      <c r="L12" s="8" t="s">
        <v>270</v>
      </c>
      <c r="M12" s="46" t="s">
        <v>271</v>
      </c>
      <c r="N12" s="16"/>
      <c r="O12" s="14"/>
    </row>
    <row r="13" ht="15.0" customHeight="1">
      <c r="A13" s="85" t="s">
        <v>272</v>
      </c>
      <c r="B13" s="9" t="s">
        <v>273</v>
      </c>
      <c r="C13" s="8" t="s">
        <v>161</v>
      </c>
      <c r="D13" s="9">
        <v>10.0</v>
      </c>
      <c r="E13" s="9">
        <v>10.0</v>
      </c>
      <c r="F13" s="27" t="s">
        <v>274</v>
      </c>
      <c r="G13" s="12" t="str">
        <f t="shared" si="1"/>
        <v>0</v>
      </c>
      <c r="H13" s="13">
        <v>0.156</v>
      </c>
      <c r="I13" s="9">
        <v>10.0</v>
      </c>
      <c r="J13" s="14" t="str">
        <f t="shared" si="2"/>
        <v>$0.00</v>
      </c>
      <c r="K13" s="8" t="s">
        <v>275</v>
      </c>
      <c r="L13" s="8" t="s">
        <v>276</v>
      </c>
      <c r="M13" s="46" t="s">
        <v>277</v>
      </c>
      <c r="N13" s="16"/>
      <c r="O13" s="14"/>
    </row>
    <row r="14" ht="15.0" customHeight="1">
      <c r="A14" s="85" t="s">
        <v>278</v>
      </c>
      <c r="B14" s="9" t="s">
        <v>279</v>
      </c>
      <c r="C14" s="8" t="s">
        <v>161</v>
      </c>
      <c r="D14" s="9">
        <v>10.0</v>
      </c>
      <c r="E14" s="9">
        <v>10.0</v>
      </c>
      <c r="F14" s="27" t="s">
        <v>280</v>
      </c>
      <c r="G14" s="12" t="str">
        <f t="shared" si="1"/>
        <v>0</v>
      </c>
      <c r="H14" s="13">
        <v>0.158</v>
      </c>
      <c r="I14" s="9">
        <v>10.0</v>
      </c>
      <c r="J14" s="14" t="str">
        <f t="shared" si="2"/>
        <v>$0.00</v>
      </c>
      <c r="K14" s="8" t="s">
        <v>281</v>
      </c>
      <c r="L14" s="8" t="s">
        <v>276</v>
      </c>
      <c r="M14" s="46" t="s">
        <v>282</v>
      </c>
      <c r="N14" s="16"/>
      <c r="O14" s="14"/>
    </row>
    <row r="15" ht="15.0" customHeight="1">
      <c r="A15" s="85" t="s">
        <v>283</v>
      </c>
      <c r="B15" s="9" t="s">
        <v>284</v>
      </c>
      <c r="C15" s="8" t="s">
        <v>161</v>
      </c>
      <c r="D15" s="9">
        <v>5.0</v>
      </c>
      <c r="E15" s="9">
        <v>5.0</v>
      </c>
      <c r="F15" s="27" t="s">
        <v>285</v>
      </c>
      <c r="G15" s="12" t="str">
        <f t="shared" si="1"/>
        <v>0</v>
      </c>
      <c r="H15" s="13">
        <v>0.749</v>
      </c>
      <c r="I15" s="9">
        <v>1.0</v>
      </c>
      <c r="J15" s="14" t="str">
        <f t="shared" si="2"/>
        <v>$0.00</v>
      </c>
      <c r="K15" s="8" t="s">
        <v>286</v>
      </c>
      <c r="L15" s="8" t="s">
        <v>287</v>
      </c>
      <c r="M15" s="46" t="s">
        <v>288</v>
      </c>
      <c r="N15" s="16"/>
      <c r="O15" s="14"/>
    </row>
    <row r="16" ht="13.5" customHeight="1">
      <c r="A16" s="85" t="s">
        <v>289</v>
      </c>
      <c r="B16" s="9" t="s">
        <v>290</v>
      </c>
      <c r="C16" s="8" t="s">
        <v>161</v>
      </c>
      <c r="D16" s="9">
        <v>0.0</v>
      </c>
      <c r="E16" s="9">
        <v>0.0</v>
      </c>
      <c r="F16" s="27" t="s">
        <v>291</v>
      </c>
      <c r="G16" s="12" t="str">
        <f t="shared" si="1"/>
        <v>0</v>
      </c>
      <c r="H16" s="13">
        <v>1.69</v>
      </c>
      <c r="I16" s="9">
        <v>1.0</v>
      </c>
      <c r="J16" s="14" t="str">
        <f t="shared" si="2"/>
        <v>$0.00</v>
      </c>
      <c r="K16" s="8" t="s">
        <v>292</v>
      </c>
      <c r="L16" s="8" t="s">
        <v>293</v>
      </c>
      <c r="M16" s="46" t="s">
        <v>288</v>
      </c>
      <c r="N16" s="16"/>
      <c r="O16" s="14"/>
    </row>
    <row r="17" ht="13.5" customHeight="1">
      <c r="A17" s="87" t="s">
        <v>294</v>
      </c>
      <c r="B17" s="88" t="s">
        <v>295</v>
      </c>
      <c r="C17" s="89" t="s">
        <v>161</v>
      </c>
      <c r="D17" s="90">
        <v>10.0</v>
      </c>
      <c r="E17" s="90">
        <v>10.0</v>
      </c>
      <c r="F17" s="92" t="s">
        <v>296</v>
      </c>
      <c r="G17" s="12" t="str">
        <f t="shared" si="1"/>
        <v>0</v>
      </c>
      <c r="H17" s="13">
        <v>0.112</v>
      </c>
      <c r="I17" s="9">
        <v>10.0</v>
      </c>
      <c r="J17" s="14" t="str">
        <f t="shared" si="2"/>
        <v>$0.00</v>
      </c>
      <c r="K17" s="88" t="s">
        <v>297</v>
      </c>
      <c r="L17" s="88" t="s">
        <v>298</v>
      </c>
      <c r="M17" s="88" t="s">
        <v>299</v>
      </c>
      <c r="N17" s="16"/>
      <c r="O17" s="14"/>
    </row>
    <row r="18">
      <c r="A18" s="87" t="s">
        <v>300</v>
      </c>
      <c r="B18" s="88" t="s">
        <v>301</v>
      </c>
      <c r="C18" s="89" t="s">
        <v>161</v>
      </c>
      <c r="D18" s="90">
        <v>10.0</v>
      </c>
      <c r="E18" s="90">
        <v>10.0</v>
      </c>
      <c r="F18" s="92" t="s">
        <v>302</v>
      </c>
      <c r="G18" s="12" t="str">
        <f t="shared" si="1"/>
        <v>0</v>
      </c>
      <c r="H18" s="13">
        <v>0.092</v>
      </c>
      <c r="I18" s="9">
        <v>10.0</v>
      </c>
      <c r="J18" s="14" t="str">
        <f t="shared" si="2"/>
        <v>$0.00</v>
      </c>
      <c r="K18" s="88" t="s">
        <v>303</v>
      </c>
      <c r="L18" s="88" t="s">
        <v>304</v>
      </c>
      <c r="M18" s="88" t="s">
        <v>305</v>
      </c>
    </row>
    <row r="19" ht="27.75" customHeight="1">
      <c r="A19" s="87" t="s">
        <v>306</v>
      </c>
      <c r="B19" s="9" t="s">
        <v>307</v>
      </c>
      <c r="C19" s="8" t="s">
        <v>161</v>
      </c>
      <c r="D19" s="9">
        <v>10.0</v>
      </c>
      <c r="E19" s="9">
        <v>10.0</v>
      </c>
      <c r="F19" s="27" t="s">
        <v>308</v>
      </c>
      <c r="G19" s="12" t="str">
        <f t="shared" si="1"/>
        <v>0</v>
      </c>
      <c r="H19" s="13">
        <v>0.097</v>
      </c>
      <c r="I19" s="9">
        <v>10.0</v>
      </c>
      <c r="J19" s="14" t="str">
        <f t="shared" si="2"/>
        <v>$0.00</v>
      </c>
      <c r="K19" s="8" t="s">
        <v>309</v>
      </c>
      <c r="L19" s="8" t="s">
        <v>310</v>
      </c>
      <c r="M19" s="46" t="s">
        <v>311</v>
      </c>
    </row>
    <row r="20" ht="27.75" customHeight="1">
      <c r="A20" s="87" t="s">
        <v>312</v>
      </c>
      <c r="B20" s="88" t="s">
        <v>313</v>
      </c>
      <c r="C20" s="8" t="s">
        <v>161</v>
      </c>
      <c r="D20" s="90">
        <v>10.0</v>
      </c>
      <c r="E20" s="90">
        <v>10.0</v>
      </c>
      <c r="F20" s="92" t="s">
        <v>314</v>
      </c>
      <c r="G20" s="12" t="str">
        <f t="shared" si="1"/>
        <v>0</v>
      </c>
      <c r="H20" s="13">
        <v>0.06</v>
      </c>
      <c r="I20" s="9">
        <v>1.0</v>
      </c>
      <c r="J20" s="14" t="str">
        <f t="shared" si="2"/>
        <v>$0.00</v>
      </c>
      <c r="K20" s="88" t="s">
        <v>315</v>
      </c>
      <c r="L20" s="94"/>
      <c r="M20" s="88" t="s">
        <v>316</v>
      </c>
      <c r="N20" s="16"/>
      <c r="O20" s="14"/>
    </row>
    <row r="21">
      <c r="A21" s="87" t="s">
        <v>317</v>
      </c>
      <c r="B21" s="88" t="s">
        <v>318</v>
      </c>
      <c r="C21" s="8" t="s">
        <v>161</v>
      </c>
      <c r="D21" s="90">
        <v>10.0</v>
      </c>
      <c r="E21" s="90">
        <v>10.0</v>
      </c>
      <c r="F21" s="92" t="s">
        <v>319</v>
      </c>
      <c r="G21" s="12" t="str">
        <f t="shared" si="1"/>
        <v>0</v>
      </c>
      <c r="H21" s="13">
        <v>0.06</v>
      </c>
      <c r="I21" s="9">
        <v>1.0</v>
      </c>
      <c r="J21" s="14" t="str">
        <f t="shared" si="2"/>
        <v>$0.00</v>
      </c>
      <c r="K21" s="88" t="s">
        <v>320</v>
      </c>
      <c r="L21" s="94"/>
      <c r="M21" s="88" t="s">
        <v>321</v>
      </c>
    </row>
    <row r="22">
      <c r="A22" s="87" t="s">
        <v>322</v>
      </c>
      <c r="B22" s="88" t="s">
        <v>323</v>
      </c>
      <c r="C22" s="8" t="s">
        <v>161</v>
      </c>
      <c r="D22" s="90">
        <v>10.0</v>
      </c>
      <c r="E22" s="90">
        <v>10.0</v>
      </c>
      <c r="F22" s="92" t="s">
        <v>324</v>
      </c>
      <c r="G22" s="12" t="str">
        <f t="shared" si="1"/>
        <v>0</v>
      </c>
      <c r="H22" s="13">
        <v>0.09</v>
      </c>
      <c r="I22" s="9">
        <v>1.0</v>
      </c>
      <c r="J22" s="14" t="str">
        <f t="shared" si="2"/>
        <v>$0.00</v>
      </c>
      <c r="K22" s="88" t="s">
        <v>325</v>
      </c>
      <c r="L22" s="94"/>
      <c r="M22" s="88" t="s">
        <v>326</v>
      </c>
    </row>
    <row r="23">
      <c r="A23" s="85" t="s">
        <v>327</v>
      </c>
      <c r="B23" s="8" t="s">
        <v>328</v>
      </c>
      <c r="C23" s="8" t="s">
        <v>161</v>
      </c>
      <c r="D23" s="90">
        <v>10.0</v>
      </c>
      <c r="E23" s="90">
        <v>10.0</v>
      </c>
      <c r="F23" s="27" t="s">
        <v>329</v>
      </c>
      <c r="G23" s="12" t="str">
        <f t="shared" si="1"/>
        <v>0</v>
      </c>
      <c r="H23" s="13">
        <v>0.06</v>
      </c>
      <c r="I23" s="9">
        <v>1.0</v>
      </c>
      <c r="J23" s="14" t="str">
        <f t="shared" si="2"/>
        <v>$0.00</v>
      </c>
      <c r="K23" s="48" t="s">
        <v>330</v>
      </c>
      <c r="L23" s="16"/>
      <c r="M23" s="46" t="s">
        <v>331</v>
      </c>
    </row>
    <row r="24">
      <c r="A24" s="85" t="s">
        <v>332</v>
      </c>
      <c r="B24" s="9" t="s">
        <v>333</v>
      </c>
      <c r="C24" s="8" t="s">
        <v>161</v>
      </c>
      <c r="D24" s="90">
        <v>10.0</v>
      </c>
      <c r="E24" s="90">
        <v>10.0</v>
      </c>
      <c r="F24" s="27" t="s">
        <v>334</v>
      </c>
      <c r="G24" s="12" t="str">
        <f t="shared" si="1"/>
        <v>0</v>
      </c>
      <c r="H24" s="13">
        <v>2.95</v>
      </c>
      <c r="I24" s="9">
        <v>10.0</v>
      </c>
      <c r="J24" s="14" t="str">
        <f t="shared" si="2"/>
        <v>$0.00</v>
      </c>
      <c r="K24" s="48" t="s">
        <v>335</v>
      </c>
      <c r="L24" s="95" t="s">
        <v>336</v>
      </c>
      <c r="M24" s="46" t="s">
        <v>337</v>
      </c>
      <c r="N24" s="16"/>
      <c r="O24" s="14"/>
    </row>
    <row r="25">
      <c r="A25" s="8" t="s">
        <v>338</v>
      </c>
      <c r="B25" s="8" t="s">
        <v>339</v>
      </c>
      <c r="C25" s="8" t="s">
        <v>161</v>
      </c>
      <c r="D25" s="90">
        <v>10.0</v>
      </c>
      <c r="E25" s="90">
        <v>0.0</v>
      </c>
      <c r="F25" s="51" t="s">
        <v>340</v>
      </c>
      <c r="G25" s="12" t="str">
        <f t="shared" si="1"/>
        <v>10</v>
      </c>
      <c r="H25" s="13">
        <v>0.78</v>
      </c>
      <c r="I25" s="9">
        <v>10.0</v>
      </c>
      <c r="J25" s="14" t="str">
        <f t="shared" si="2"/>
        <v>$7.80</v>
      </c>
      <c r="K25" s="80"/>
      <c r="L25" s="16"/>
      <c r="M25" s="14"/>
      <c r="N25" s="16"/>
      <c r="O25" s="14"/>
    </row>
    <row r="26">
      <c r="A26" s="85" t="s">
        <v>341</v>
      </c>
      <c r="B26" s="8" t="s">
        <v>339</v>
      </c>
      <c r="C26" s="8" t="s">
        <v>161</v>
      </c>
      <c r="D26" s="90">
        <v>10.0</v>
      </c>
      <c r="E26" s="90">
        <v>10.0</v>
      </c>
      <c r="F26" s="51" t="s">
        <v>342</v>
      </c>
      <c r="G26" s="12" t="str">
        <f t="shared" si="1"/>
        <v>0</v>
      </c>
      <c r="H26" s="13">
        <v>0.252</v>
      </c>
      <c r="I26" s="9">
        <v>10.0</v>
      </c>
      <c r="J26" s="14" t="str">
        <f t="shared" si="2"/>
        <v>$0.00</v>
      </c>
      <c r="K26" s="80"/>
      <c r="L26" s="16"/>
      <c r="M26" s="14"/>
      <c r="N26" s="16"/>
      <c r="O26" s="14"/>
    </row>
    <row r="27">
      <c r="A27" s="85" t="s">
        <v>343</v>
      </c>
      <c r="B27" s="8" t="s">
        <v>344</v>
      </c>
      <c r="C27" s="8" t="s">
        <v>161</v>
      </c>
      <c r="D27" s="90">
        <v>10.0</v>
      </c>
      <c r="E27" s="90">
        <v>10.0</v>
      </c>
      <c r="F27" s="51" t="s">
        <v>345</v>
      </c>
      <c r="G27" s="12" t="str">
        <f t="shared" si="1"/>
        <v>0</v>
      </c>
      <c r="H27" s="13">
        <v>4.92</v>
      </c>
      <c r="I27" s="9">
        <v>1.0</v>
      </c>
      <c r="J27" s="14" t="str">
        <f t="shared" si="2"/>
        <v>$0.00</v>
      </c>
      <c r="K27" s="48" t="s">
        <v>346</v>
      </c>
      <c r="L27" s="95" t="s">
        <v>347</v>
      </c>
      <c r="M27" s="46" t="s">
        <v>348</v>
      </c>
      <c r="N27" s="16"/>
      <c r="O27" s="14"/>
    </row>
    <row r="28">
      <c r="A28" s="96" t="s">
        <v>349</v>
      </c>
      <c r="B28" s="8" t="s">
        <v>350</v>
      </c>
      <c r="C28" s="8" t="s">
        <v>161</v>
      </c>
      <c r="D28" s="9">
        <v>10.0</v>
      </c>
      <c r="E28" s="9">
        <v>10.0</v>
      </c>
      <c r="F28" s="27" t="s">
        <v>351</v>
      </c>
      <c r="G28" s="12" t="str">
        <f t="shared" si="1"/>
        <v>0</v>
      </c>
      <c r="H28" s="13">
        <v>1.49</v>
      </c>
      <c r="I28" s="9">
        <v>1.0</v>
      </c>
      <c r="J28" s="14" t="str">
        <f t="shared" si="2"/>
        <v>$0.00</v>
      </c>
      <c r="K28" s="8" t="s">
        <v>352</v>
      </c>
      <c r="L28" s="8" t="s">
        <v>270</v>
      </c>
      <c r="M28" s="46" t="s">
        <v>353</v>
      </c>
      <c r="N28" s="16"/>
      <c r="O28" s="14"/>
    </row>
    <row r="29">
      <c r="A29" s="96" t="s">
        <v>354</v>
      </c>
      <c r="B29" s="8" t="s">
        <v>339</v>
      </c>
      <c r="C29" s="8" t="s">
        <v>161</v>
      </c>
      <c r="D29" s="90">
        <v>10.0</v>
      </c>
      <c r="E29" s="90">
        <v>10.0</v>
      </c>
      <c r="F29" s="51" t="s">
        <v>355</v>
      </c>
      <c r="G29" s="12" t="str">
        <f t="shared" si="1"/>
        <v>0</v>
      </c>
      <c r="H29" s="13">
        <v>0.67</v>
      </c>
      <c r="I29" s="9">
        <v>1.0</v>
      </c>
      <c r="J29" s="14" t="str">
        <f t="shared" si="2"/>
        <v>$0.00</v>
      </c>
      <c r="K29" s="48" t="s">
        <v>356</v>
      </c>
      <c r="L29" s="95" t="s">
        <v>357</v>
      </c>
      <c r="M29" s="46" t="s">
        <v>358</v>
      </c>
      <c r="N29" s="16"/>
      <c r="O29" s="14"/>
    </row>
    <row r="30">
      <c r="A30" s="96" t="s">
        <v>359</v>
      </c>
      <c r="B30" s="8" t="s">
        <v>344</v>
      </c>
      <c r="C30" s="8" t="s">
        <v>161</v>
      </c>
      <c r="D30" s="90">
        <v>10.0</v>
      </c>
      <c r="E30" s="90">
        <v>10.0</v>
      </c>
      <c r="F30" s="51" t="s">
        <v>360</v>
      </c>
      <c r="G30" s="12" t="str">
        <f t="shared" si="1"/>
        <v>0</v>
      </c>
      <c r="H30" s="13">
        <v>0.69</v>
      </c>
      <c r="I30" s="9">
        <v>1.0</v>
      </c>
      <c r="J30" s="14" t="str">
        <f t="shared" si="2"/>
        <v>$0.00</v>
      </c>
      <c r="K30" s="48" t="s">
        <v>361</v>
      </c>
      <c r="L30" s="95" t="s">
        <v>362</v>
      </c>
      <c r="M30" s="46" t="s">
        <v>358</v>
      </c>
      <c r="N30" s="16"/>
      <c r="O30" s="14"/>
    </row>
    <row r="31">
      <c r="A31" s="20"/>
      <c r="B31" s="20"/>
      <c r="C31" s="20"/>
      <c r="D31" s="97"/>
      <c r="E31" s="97"/>
      <c r="F31" s="98"/>
      <c r="G31" s="16"/>
      <c r="H31" s="19"/>
      <c r="I31" s="16"/>
      <c r="J31" s="14"/>
      <c r="K31" s="20"/>
      <c r="L31" s="20"/>
      <c r="M31" s="14"/>
      <c r="N31" s="16"/>
      <c r="O31" s="14"/>
    </row>
    <row r="32">
      <c r="A32" s="20"/>
      <c r="B32" s="20"/>
      <c r="C32" s="20"/>
      <c r="D32" s="97"/>
      <c r="E32" s="97"/>
      <c r="F32" s="98"/>
      <c r="G32" s="16"/>
      <c r="H32" s="19"/>
      <c r="I32" s="16"/>
      <c r="J32" s="14"/>
      <c r="K32" s="20"/>
      <c r="L32" s="20"/>
      <c r="M32" s="14"/>
      <c r="N32" s="16"/>
      <c r="O32" s="14"/>
    </row>
    <row r="33">
      <c r="A33" s="20"/>
      <c r="B33" s="16"/>
      <c r="C33" s="20"/>
      <c r="D33" s="16"/>
      <c r="E33" s="16"/>
      <c r="F33" s="60"/>
      <c r="G33" s="16"/>
      <c r="H33" s="67"/>
      <c r="I33" s="99" t="s">
        <v>217</v>
      </c>
      <c r="J33" s="100" t="str">
        <f>sum(J2:J30)</f>
        <v>$76.86</v>
      </c>
      <c r="K33" s="101"/>
      <c r="L33" s="20"/>
      <c r="M33" s="14"/>
      <c r="N33" s="16"/>
      <c r="O33" s="14"/>
    </row>
    <row r="34">
      <c r="A34" s="20"/>
      <c r="B34" s="16"/>
      <c r="C34" s="20"/>
      <c r="D34" s="16"/>
      <c r="E34" s="16"/>
      <c r="F34" s="60"/>
      <c r="G34" s="16"/>
      <c r="H34" s="19"/>
      <c r="I34" s="102"/>
      <c r="J34" s="76" t="s">
        <v>218</v>
      </c>
      <c r="K34" s="20"/>
      <c r="L34" s="20"/>
      <c r="M34" s="14"/>
      <c r="N34" s="16"/>
      <c r="O34" s="49"/>
    </row>
    <row r="35">
      <c r="A35" s="103"/>
      <c r="B35" s="16"/>
      <c r="C35" s="20"/>
      <c r="D35" s="16"/>
      <c r="E35" s="16"/>
      <c r="F35" s="60"/>
      <c r="G35" s="16"/>
      <c r="H35" s="104"/>
      <c r="I35" s="104"/>
      <c r="J35" s="105"/>
      <c r="K35" s="20"/>
      <c r="L35" s="20"/>
      <c r="M35" s="14"/>
      <c r="N35" s="16"/>
      <c r="O35" s="49"/>
    </row>
    <row r="36">
      <c r="A36" s="20"/>
      <c r="B36" s="16"/>
      <c r="C36" s="20"/>
      <c r="D36" s="16"/>
      <c r="E36" s="16"/>
      <c r="F36" s="60"/>
      <c r="G36" s="16"/>
      <c r="H36" s="19"/>
      <c r="I36" s="16"/>
      <c r="J36" s="14"/>
      <c r="K36" s="20"/>
      <c r="L36" s="20"/>
      <c r="M36" s="14"/>
      <c r="N36" s="16"/>
      <c r="O36" s="49"/>
    </row>
    <row r="37">
      <c r="A37" s="20"/>
      <c r="B37" s="16"/>
      <c r="C37" s="20"/>
      <c r="D37" s="16"/>
      <c r="E37" s="16"/>
      <c r="F37" s="54"/>
      <c r="G37" s="16"/>
      <c r="H37" s="19"/>
      <c r="I37" s="16"/>
      <c r="J37" s="14"/>
      <c r="K37" s="20"/>
      <c r="L37" s="20"/>
      <c r="M37" s="14"/>
      <c r="N37" s="16"/>
      <c r="O37" s="49"/>
    </row>
    <row r="38">
      <c r="A38" s="20"/>
      <c r="B38" s="16"/>
      <c r="C38" s="20"/>
      <c r="D38" s="16"/>
      <c r="E38" s="16"/>
      <c r="F38" s="60"/>
      <c r="G38" s="16"/>
      <c r="H38" s="19"/>
      <c r="I38" s="16"/>
      <c r="J38" s="14"/>
      <c r="K38" s="20"/>
      <c r="L38" s="20"/>
      <c r="M38" s="14"/>
      <c r="N38" s="16"/>
      <c r="O38" s="14"/>
    </row>
    <row r="39">
      <c r="A39" s="20"/>
      <c r="B39" s="16"/>
      <c r="C39" s="20"/>
      <c r="D39" s="16"/>
      <c r="E39" s="16"/>
      <c r="F39" s="60"/>
      <c r="G39" s="16"/>
      <c r="H39" s="19"/>
      <c r="I39" s="16"/>
      <c r="J39" s="14"/>
      <c r="K39" s="20"/>
      <c r="L39" s="20"/>
      <c r="M39" s="14"/>
      <c r="N39" s="16"/>
      <c r="O39" s="14"/>
    </row>
    <row r="40">
      <c r="A40" s="20"/>
      <c r="B40" s="16"/>
      <c r="C40" s="20"/>
      <c r="D40" s="16"/>
      <c r="E40" s="16"/>
      <c r="F40" s="60"/>
      <c r="G40" s="16"/>
      <c r="H40" s="19"/>
      <c r="I40" s="16"/>
      <c r="J40" s="14"/>
      <c r="K40" s="20"/>
      <c r="L40" s="20"/>
      <c r="M40" s="14"/>
      <c r="N40" s="16"/>
      <c r="O40" s="14"/>
    </row>
    <row r="41">
      <c r="A41" s="20"/>
      <c r="B41" s="16"/>
      <c r="C41" s="20"/>
      <c r="D41" s="16"/>
      <c r="E41" s="16"/>
      <c r="F41" s="54"/>
      <c r="G41" s="16"/>
      <c r="H41" s="19"/>
      <c r="I41" s="16"/>
      <c r="J41" s="14"/>
      <c r="K41" s="20"/>
      <c r="L41" s="20"/>
      <c r="M41" s="14"/>
      <c r="N41" s="16"/>
      <c r="O41" s="14"/>
    </row>
    <row r="42">
      <c r="A42" s="20"/>
      <c r="B42" s="16"/>
      <c r="C42" s="20"/>
      <c r="D42" s="16"/>
      <c r="E42" s="16"/>
      <c r="F42" s="60"/>
      <c r="G42" s="16"/>
      <c r="H42" s="19"/>
      <c r="I42" s="16"/>
      <c r="J42" s="14"/>
      <c r="K42" s="20"/>
      <c r="L42" s="20"/>
      <c r="M42" s="14"/>
      <c r="N42" s="16"/>
      <c r="O42" s="14"/>
    </row>
    <row r="43">
      <c r="A43" s="20"/>
      <c r="B43" s="16"/>
      <c r="C43" s="20"/>
      <c r="D43" s="16"/>
      <c r="E43" s="16"/>
      <c r="F43" s="60"/>
      <c r="G43" s="16"/>
      <c r="H43" s="19"/>
      <c r="I43" s="16"/>
      <c r="J43" s="14"/>
      <c r="K43" s="20"/>
      <c r="L43" s="20"/>
      <c r="M43" s="14"/>
      <c r="N43" s="16"/>
      <c r="O43" s="14"/>
    </row>
    <row r="44">
      <c r="A44" s="20"/>
      <c r="B44" s="20"/>
      <c r="C44" s="20"/>
      <c r="D44" s="16"/>
      <c r="E44" s="16"/>
      <c r="F44" s="60"/>
      <c r="G44" s="16"/>
      <c r="H44" s="19"/>
      <c r="I44" s="16"/>
      <c r="J44" s="14"/>
      <c r="K44" s="80"/>
      <c r="L44" s="16"/>
      <c r="M44" s="14"/>
      <c r="N44" s="16"/>
      <c r="O44" s="14"/>
    </row>
    <row r="45">
      <c r="A45" s="20"/>
      <c r="B45" s="20"/>
      <c r="C45" s="20"/>
      <c r="D45" s="16"/>
      <c r="E45" s="16"/>
      <c r="F45" s="60"/>
      <c r="G45" s="16"/>
      <c r="H45" s="19"/>
      <c r="I45" s="16"/>
      <c r="J45" s="14"/>
      <c r="K45" s="80"/>
      <c r="L45" s="106"/>
      <c r="M45" s="14"/>
      <c r="N45" s="16"/>
      <c r="O45" s="14"/>
    </row>
    <row r="46">
      <c r="A46" s="20"/>
      <c r="B46" s="16"/>
      <c r="C46" s="20"/>
      <c r="D46" s="16"/>
      <c r="E46" s="16"/>
      <c r="F46" s="60"/>
      <c r="G46" s="16"/>
      <c r="H46" s="19"/>
      <c r="I46" s="16"/>
      <c r="J46" s="14"/>
      <c r="K46" s="20"/>
      <c r="L46" s="20"/>
      <c r="M46" s="14"/>
      <c r="N46" s="16"/>
      <c r="O46" s="14"/>
    </row>
    <row r="47">
      <c r="A47" s="20"/>
      <c r="B47" s="103"/>
      <c r="C47" s="20"/>
      <c r="D47" s="16"/>
      <c r="E47" s="16"/>
      <c r="F47" s="107"/>
      <c r="G47" s="16"/>
      <c r="H47" s="19"/>
      <c r="I47" s="106"/>
      <c r="J47" s="14"/>
      <c r="K47" s="80"/>
      <c r="L47" s="106"/>
      <c r="M47" s="14"/>
      <c r="N47" s="16"/>
      <c r="O47" s="14"/>
    </row>
    <row r="48">
      <c r="A48" s="20"/>
      <c r="B48" s="103"/>
      <c r="C48" s="20"/>
      <c r="D48" s="16"/>
      <c r="E48" s="16"/>
      <c r="F48" s="54"/>
      <c r="G48" s="16"/>
      <c r="H48" s="19"/>
      <c r="I48" s="106"/>
      <c r="J48" s="14"/>
      <c r="K48" s="80"/>
      <c r="L48" s="106"/>
      <c r="M48" s="14"/>
      <c r="N48" s="16"/>
      <c r="O48" s="14"/>
    </row>
    <row r="49">
      <c r="A49" s="20"/>
      <c r="B49" s="103"/>
      <c r="C49" s="20"/>
      <c r="D49" s="16"/>
      <c r="E49" s="16"/>
      <c r="F49" s="54"/>
      <c r="G49" s="16"/>
      <c r="H49" s="19"/>
      <c r="I49" s="106"/>
      <c r="J49" s="14"/>
      <c r="K49" s="80"/>
      <c r="L49" s="106"/>
      <c r="M49" s="14"/>
      <c r="N49" s="16"/>
      <c r="O49" s="14"/>
    </row>
    <row r="50">
      <c r="A50" s="20"/>
      <c r="B50" s="16"/>
      <c r="C50" s="20"/>
      <c r="D50" s="16"/>
      <c r="E50" s="16"/>
      <c r="F50" s="54"/>
      <c r="G50" s="16"/>
      <c r="H50" s="19"/>
      <c r="I50" s="16"/>
      <c r="J50" s="14"/>
      <c r="K50" s="20"/>
      <c r="L50" s="20"/>
      <c r="M50" s="14"/>
      <c r="N50" s="16"/>
      <c r="O50" s="14"/>
    </row>
    <row r="51">
      <c r="A51" s="20"/>
      <c r="B51" s="20"/>
      <c r="C51" s="20"/>
      <c r="D51" s="16"/>
      <c r="E51" s="16"/>
      <c r="F51" s="107"/>
      <c r="G51" s="16"/>
      <c r="H51" s="19"/>
      <c r="I51" s="16"/>
      <c r="J51" s="14"/>
      <c r="K51" s="80"/>
      <c r="L51" s="16"/>
      <c r="M51" s="14"/>
      <c r="N51" s="16"/>
      <c r="O51" s="14"/>
    </row>
    <row r="52">
      <c r="A52" s="20"/>
      <c r="B52" s="20"/>
      <c r="C52" s="20"/>
      <c r="D52" s="16"/>
      <c r="E52" s="16"/>
      <c r="F52" s="107"/>
      <c r="G52" s="16"/>
      <c r="H52" s="19"/>
      <c r="I52" s="16"/>
      <c r="J52" s="14"/>
      <c r="K52" s="80"/>
      <c r="L52" s="16"/>
      <c r="M52" s="14"/>
      <c r="N52" s="16"/>
      <c r="O52" s="14"/>
    </row>
    <row r="53">
      <c r="A53" s="20"/>
      <c r="B53" s="16"/>
      <c r="C53" s="20"/>
      <c r="D53" s="16"/>
      <c r="E53" s="16"/>
      <c r="F53" s="54"/>
      <c r="G53" s="16"/>
      <c r="H53" s="19"/>
      <c r="I53" s="16"/>
      <c r="J53" s="14"/>
      <c r="K53" s="20"/>
      <c r="L53" s="20"/>
      <c r="M53" s="14"/>
      <c r="N53" s="16"/>
      <c r="O53" s="14"/>
    </row>
    <row r="54">
      <c r="A54" s="20"/>
      <c r="B54" s="16"/>
      <c r="C54" s="20"/>
      <c r="D54" s="16"/>
      <c r="E54" s="16"/>
      <c r="F54" s="54"/>
      <c r="G54" s="16"/>
      <c r="H54" s="19"/>
      <c r="I54" s="16"/>
      <c r="J54" s="14"/>
      <c r="K54" s="20"/>
      <c r="L54" s="20"/>
      <c r="M54" s="14"/>
      <c r="N54" s="16"/>
      <c r="O54" s="14"/>
    </row>
    <row r="55">
      <c r="A55" s="20"/>
      <c r="B55" s="16"/>
      <c r="C55" s="20"/>
      <c r="D55" s="16"/>
      <c r="E55" s="16"/>
      <c r="F55" s="54"/>
      <c r="G55" s="16"/>
      <c r="H55" s="19"/>
      <c r="I55" s="16"/>
      <c r="J55" s="14"/>
      <c r="K55" s="20"/>
      <c r="L55" s="20"/>
      <c r="M55" s="14"/>
      <c r="N55" s="16"/>
      <c r="O55" s="14"/>
    </row>
    <row r="56">
      <c r="A56" s="20"/>
      <c r="B56" s="16"/>
      <c r="C56" s="20"/>
      <c r="D56" s="16"/>
      <c r="E56" s="16"/>
      <c r="F56" s="54"/>
      <c r="G56" s="16"/>
      <c r="H56" s="19"/>
      <c r="I56" s="16"/>
      <c r="J56" s="14"/>
      <c r="K56" s="20"/>
      <c r="L56" s="20"/>
      <c r="M56" s="14"/>
      <c r="N56" s="16"/>
      <c r="O56" s="14"/>
    </row>
    <row r="57">
      <c r="A57" s="20"/>
      <c r="B57" s="103"/>
      <c r="C57" s="20"/>
      <c r="D57" s="16"/>
      <c r="E57" s="16"/>
      <c r="F57" s="54"/>
      <c r="G57" s="16"/>
      <c r="H57" s="19"/>
      <c r="I57" s="106"/>
      <c r="J57" s="14"/>
      <c r="K57" s="80"/>
      <c r="L57" s="106"/>
      <c r="M57" s="14"/>
      <c r="N57" s="16"/>
      <c r="O57" s="14"/>
    </row>
    <row r="58">
      <c r="A58" s="20"/>
      <c r="B58" s="16"/>
      <c r="C58" s="20"/>
      <c r="D58" s="16"/>
      <c r="E58" s="16"/>
      <c r="F58" s="54"/>
      <c r="G58" s="16"/>
      <c r="H58" s="19"/>
      <c r="I58" s="16"/>
      <c r="J58" s="14"/>
      <c r="K58" s="20"/>
      <c r="L58" s="20"/>
      <c r="M58" s="14"/>
      <c r="N58" s="16"/>
      <c r="O58" s="14"/>
    </row>
    <row r="59">
      <c r="A59" s="20"/>
      <c r="B59" s="16"/>
      <c r="C59" s="20"/>
      <c r="D59" s="16"/>
      <c r="E59" s="16"/>
      <c r="F59" s="60"/>
      <c r="G59" s="16"/>
      <c r="H59" s="19"/>
      <c r="I59" s="16"/>
      <c r="J59" s="14"/>
      <c r="K59" s="20"/>
      <c r="L59" s="20"/>
      <c r="M59" s="14"/>
      <c r="N59" s="16"/>
      <c r="O59" s="14"/>
    </row>
    <row r="60">
      <c r="A60" s="20"/>
      <c r="B60" s="103"/>
      <c r="C60" s="20"/>
      <c r="D60" s="16"/>
      <c r="E60" s="16"/>
      <c r="F60" s="107"/>
      <c r="G60" s="16"/>
      <c r="H60" s="19"/>
      <c r="I60" s="106"/>
      <c r="J60" s="14"/>
      <c r="K60" s="80"/>
      <c r="L60" s="106"/>
      <c r="M60" s="14"/>
      <c r="N60" s="16"/>
      <c r="O60" s="14"/>
    </row>
    <row r="61">
      <c r="A61" s="20"/>
      <c r="B61" s="16"/>
      <c r="C61" s="20"/>
      <c r="D61" s="16"/>
      <c r="E61" s="16"/>
      <c r="F61" s="54"/>
      <c r="G61" s="16"/>
      <c r="H61" s="19"/>
      <c r="I61" s="16"/>
      <c r="J61" s="14"/>
      <c r="K61" s="20"/>
      <c r="L61" s="20"/>
      <c r="M61" s="14"/>
      <c r="N61" s="16"/>
      <c r="O61" s="14"/>
    </row>
    <row r="62">
      <c r="A62" s="20"/>
      <c r="B62" s="16"/>
      <c r="C62" s="20"/>
      <c r="D62" s="16"/>
      <c r="E62" s="16"/>
      <c r="F62" s="54"/>
      <c r="G62" s="16"/>
      <c r="H62" s="19"/>
      <c r="I62" s="16"/>
      <c r="J62" s="14"/>
      <c r="K62" s="20"/>
      <c r="L62" s="20"/>
      <c r="M62" s="14"/>
      <c r="N62" s="16"/>
      <c r="O62" s="14"/>
    </row>
    <row r="63">
      <c r="A63" s="20"/>
      <c r="B63" s="16"/>
      <c r="C63" s="20"/>
      <c r="D63" s="16"/>
      <c r="E63" s="16"/>
      <c r="F63" s="54"/>
      <c r="G63" s="16"/>
      <c r="H63" s="19"/>
      <c r="I63" s="16"/>
      <c r="J63" s="14"/>
      <c r="K63" s="20"/>
      <c r="L63" s="20"/>
      <c r="M63" s="14"/>
      <c r="N63" s="16"/>
      <c r="O63" s="14"/>
    </row>
    <row r="64">
      <c r="A64" s="20"/>
      <c r="B64" s="16"/>
      <c r="C64" s="20"/>
      <c r="D64" s="16"/>
      <c r="E64" s="16"/>
      <c r="F64" s="54"/>
      <c r="G64" s="16"/>
      <c r="H64" s="19"/>
      <c r="I64" s="16"/>
      <c r="J64" s="14"/>
      <c r="K64" s="20"/>
      <c r="L64" s="20"/>
      <c r="M64" s="14"/>
      <c r="N64" s="16"/>
      <c r="O64" s="14"/>
    </row>
    <row r="65">
      <c r="A65" s="20"/>
      <c r="B65" s="16"/>
      <c r="C65" s="20"/>
      <c r="D65" s="16"/>
      <c r="E65" s="16"/>
      <c r="F65" s="54"/>
      <c r="G65" s="16"/>
      <c r="H65" s="19"/>
      <c r="I65" s="16"/>
      <c r="J65" s="14"/>
      <c r="K65" s="20"/>
      <c r="L65" s="20"/>
      <c r="M65" s="14"/>
      <c r="N65" s="16"/>
      <c r="O65" s="14"/>
    </row>
    <row r="66">
      <c r="A66" s="20"/>
      <c r="B66" s="16"/>
      <c r="C66" s="20"/>
      <c r="D66" s="16"/>
      <c r="E66" s="16"/>
      <c r="F66" s="54"/>
      <c r="G66" s="16"/>
      <c r="H66" s="19"/>
      <c r="I66" s="16"/>
      <c r="J66" s="14"/>
      <c r="K66" s="20"/>
      <c r="L66" s="20"/>
      <c r="M66" s="14"/>
      <c r="N66" s="16"/>
      <c r="O66" s="14"/>
    </row>
    <row r="67">
      <c r="A67" s="20"/>
      <c r="B67" s="16"/>
      <c r="C67" s="20"/>
      <c r="D67" s="16"/>
      <c r="E67" s="16"/>
      <c r="F67" s="54"/>
      <c r="G67" s="16"/>
      <c r="H67" s="19"/>
      <c r="I67" s="16"/>
      <c r="J67" s="14"/>
      <c r="K67" s="20"/>
      <c r="L67" s="20"/>
      <c r="M67" s="14"/>
      <c r="N67" s="16"/>
      <c r="O67" s="14"/>
    </row>
    <row r="68">
      <c r="A68" s="20"/>
      <c r="B68" s="16"/>
      <c r="C68" s="103"/>
      <c r="D68" s="16"/>
      <c r="E68" s="61"/>
      <c r="F68" s="54"/>
      <c r="G68" s="16"/>
      <c r="K68" s="20"/>
      <c r="L68" s="20"/>
      <c r="M68" s="14"/>
      <c r="N68" s="62"/>
      <c r="O68" s="63"/>
    </row>
    <row r="69" ht="13.5" customHeight="1">
      <c r="A69" s="20"/>
      <c r="B69" s="14"/>
      <c r="C69" s="103"/>
      <c r="D69" s="64"/>
      <c r="E69" s="65"/>
      <c r="F69" s="54"/>
      <c r="G69" s="108"/>
      <c r="J69" s="109"/>
      <c r="K69" s="110"/>
      <c r="L69" s="106"/>
      <c r="M69" s="14"/>
      <c r="N69" s="71"/>
      <c r="O69" s="69"/>
    </row>
    <row r="70" ht="13.5" customHeight="1">
      <c r="A70" s="20"/>
      <c r="B70" s="14"/>
      <c r="C70" s="103"/>
      <c r="D70" s="16"/>
      <c r="E70" s="111"/>
      <c r="F70" s="54"/>
      <c r="G70" s="16"/>
      <c r="K70" s="80"/>
      <c r="L70" s="106"/>
      <c r="M70" s="14"/>
      <c r="N70" s="73"/>
      <c r="O70" s="77"/>
    </row>
    <row r="71" ht="13.5" customHeight="1">
      <c r="A71" s="20"/>
      <c r="B71" s="14"/>
      <c r="C71" s="103"/>
      <c r="D71" s="106"/>
      <c r="E71" s="106"/>
      <c r="F71" s="54"/>
      <c r="G71" s="104"/>
      <c r="K71" s="80"/>
      <c r="L71" s="81"/>
      <c r="M71" s="14"/>
      <c r="N71" s="7"/>
      <c r="O71" s="7"/>
    </row>
    <row r="72" ht="13.5" customHeight="1">
      <c r="A72" s="20"/>
      <c r="B72" s="14"/>
      <c r="C72" s="103"/>
      <c r="D72" s="106"/>
      <c r="E72" s="106"/>
      <c r="F72" s="54"/>
      <c r="G72" s="16"/>
      <c r="H72" s="16"/>
      <c r="I72" s="16"/>
      <c r="J72" s="54"/>
      <c r="K72" s="80"/>
      <c r="L72" s="81"/>
      <c r="M72" s="14"/>
      <c r="N72" s="7"/>
      <c r="O72" s="7"/>
    </row>
    <row r="73" ht="13.5" customHeight="1">
      <c r="A73" s="20"/>
      <c r="B73" s="14"/>
      <c r="C73" s="103"/>
      <c r="D73" s="106"/>
      <c r="E73" s="106"/>
      <c r="F73" s="54"/>
      <c r="G73" s="16"/>
      <c r="H73" s="16"/>
      <c r="I73" s="16"/>
      <c r="J73" s="54"/>
      <c r="K73" s="80"/>
      <c r="L73" s="81"/>
      <c r="M73" s="14"/>
      <c r="N73" s="7"/>
      <c r="O73" s="7"/>
    </row>
    <row r="74" ht="13.5" customHeight="1">
      <c r="A74" s="20"/>
      <c r="B74" s="14"/>
      <c r="C74" s="103"/>
      <c r="D74" s="106"/>
      <c r="E74" s="106"/>
      <c r="F74" s="54"/>
      <c r="G74" s="16"/>
      <c r="H74" s="16"/>
      <c r="I74" s="16"/>
      <c r="J74" s="54"/>
      <c r="K74" s="80"/>
      <c r="L74" s="81"/>
      <c r="M74" s="14"/>
      <c r="N74" s="7"/>
      <c r="O74" s="7"/>
    </row>
    <row r="75" ht="13.5" customHeight="1">
      <c r="A75" s="20"/>
      <c r="B75" s="14"/>
      <c r="C75" s="103"/>
      <c r="D75" s="106"/>
      <c r="E75" s="106"/>
      <c r="F75" s="54"/>
      <c r="G75" s="16"/>
      <c r="H75" s="16"/>
      <c r="I75" s="16"/>
      <c r="J75" s="54"/>
      <c r="K75" s="80"/>
      <c r="L75" s="81"/>
      <c r="M75" s="14"/>
      <c r="N75" s="7"/>
      <c r="O75" s="7"/>
    </row>
    <row r="76" ht="13.5" customHeight="1">
      <c r="A76" s="20"/>
      <c r="B76" s="14"/>
      <c r="C76" s="103"/>
      <c r="D76" s="106"/>
      <c r="E76" s="106"/>
      <c r="F76" s="54"/>
      <c r="G76" s="16"/>
      <c r="H76" s="16"/>
      <c r="I76" s="16"/>
      <c r="J76" s="54"/>
      <c r="K76" s="80"/>
      <c r="L76" s="81"/>
      <c r="M76" s="14"/>
      <c r="N76" s="7"/>
      <c r="O76" s="7"/>
    </row>
    <row r="77" ht="13.5" customHeight="1">
      <c r="A77" s="20"/>
      <c r="B77" s="14"/>
      <c r="C77" s="103"/>
      <c r="D77" s="106"/>
      <c r="E77" s="106"/>
      <c r="F77" s="54"/>
      <c r="G77" s="16"/>
      <c r="H77" s="16"/>
      <c r="I77" s="16"/>
      <c r="J77" s="54"/>
      <c r="K77" s="80"/>
      <c r="L77" s="81"/>
      <c r="M77" s="14"/>
      <c r="N77" s="7"/>
      <c r="O77" s="7"/>
    </row>
    <row r="78" ht="13.5" customHeight="1">
      <c r="A78" s="20"/>
      <c r="B78" s="14"/>
      <c r="C78" s="103"/>
      <c r="D78" s="106"/>
      <c r="E78" s="106"/>
      <c r="F78" s="54"/>
      <c r="G78" s="16"/>
      <c r="H78" s="16"/>
      <c r="I78" s="16"/>
      <c r="J78" s="54"/>
      <c r="K78" s="80"/>
      <c r="L78" s="81"/>
      <c r="M78" s="14"/>
      <c r="N78" s="7"/>
      <c r="O78" s="7"/>
    </row>
    <row r="79" ht="13.5" customHeight="1">
      <c r="A79" s="20"/>
      <c r="B79" s="14"/>
      <c r="C79" s="103"/>
      <c r="D79" s="106"/>
      <c r="E79" s="106"/>
      <c r="F79" s="54"/>
      <c r="G79" s="16"/>
      <c r="H79" s="16"/>
      <c r="I79" s="16"/>
      <c r="J79" s="54"/>
      <c r="K79" s="80"/>
      <c r="L79" s="81"/>
      <c r="M79" s="14"/>
      <c r="N79" s="7"/>
      <c r="O79" s="7"/>
    </row>
    <row r="80" ht="13.5" customHeight="1">
      <c r="A80" s="20"/>
      <c r="B80" s="14"/>
      <c r="C80" s="103"/>
      <c r="D80" s="106"/>
      <c r="E80" s="106"/>
      <c r="F80" s="54"/>
      <c r="G80" s="16"/>
      <c r="H80" s="16"/>
      <c r="I80" s="16"/>
      <c r="J80" s="54"/>
      <c r="K80" s="80"/>
      <c r="L80" s="81"/>
      <c r="M80" s="14"/>
      <c r="N80" s="7"/>
      <c r="O80" s="7"/>
    </row>
    <row r="81" ht="13.5" customHeight="1">
      <c r="A81" s="20"/>
      <c r="B81" s="14"/>
      <c r="C81" s="103"/>
      <c r="D81" s="106"/>
      <c r="E81" s="106"/>
      <c r="F81" s="54"/>
      <c r="G81" s="16"/>
      <c r="H81" s="16"/>
      <c r="I81" s="16"/>
      <c r="J81" s="54"/>
      <c r="K81" s="80"/>
      <c r="L81" s="81"/>
      <c r="M81" s="14"/>
      <c r="N81" s="7"/>
      <c r="O81" s="7"/>
    </row>
    <row r="82" ht="13.5" customHeight="1">
      <c r="A82" s="20"/>
      <c r="B82" s="14"/>
      <c r="C82" s="103"/>
      <c r="D82" s="106"/>
      <c r="E82" s="106"/>
      <c r="F82" s="54"/>
      <c r="G82" s="16"/>
      <c r="H82" s="16"/>
      <c r="I82" s="16"/>
      <c r="J82" s="54"/>
      <c r="K82" s="80"/>
      <c r="L82" s="81"/>
      <c r="M82" s="14"/>
      <c r="N82" s="7"/>
      <c r="O82" s="7"/>
    </row>
    <row r="83" ht="13.5" customHeight="1">
      <c r="A83" s="20"/>
      <c r="B83" s="14"/>
      <c r="C83" s="103"/>
      <c r="D83" s="106"/>
      <c r="E83" s="106"/>
      <c r="F83" s="54"/>
      <c r="G83" s="16"/>
      <c r="H83" s="16"/>
      <c r="I83" s="16"/>
      <c r="J83" s="54"/>
      <c r="K83" s="80"/>
      <c r="L83" s="81"/>
      <c r="M83" s="14"/>
      <c r="N83" s="7"/>
      <c r="O83" s="7"/>
    </row>
    <row r="84" ht="13.5" customHeight="1">
      <c r="A84" s="20"/>
      <c r="B84" s="14"/>
      <c r="C84" s="103"/>
      <c r="D84" s="106"/>
      <c r="E84" s="106"/>
      <c r="F84" s="54"/>
      <c r="G84" s="16"/>
      <c r="H84" s="16"/>
      <c r="I84" s="16"/>
      <c r="J84" s="54"/>
      <c r="K84" s="80"/>
      <c r="L84" s="81"/>
      <c r="M84" s="14"/>
      <c r="N84" s="7"/>
      <c r="O84" s="7"/>
    </row>
    <row r="85" ht="13.5" customHeight="1">
      <c r="A85" s="20"/>
      <c r="B85" s="14"/>
      <c r="C85" s="103"/>
      <c r="D85" s="106"/>
      <c r="E85" s="106"/>
      <c r="F85" s="54"/>
      <c r="G85" s="16"/>
      <c r="H85" s="16"/>
      <c r="I85" s="16"/>
      <c r="J85" s="54"/>
      <c r="K85" s="80"/>
      <c r="L85" s="81"/>
      <c r="M85" s="14"/>
      <c r="N85" s="7"/>
      <c r="O85" s="7"/>
    </row>
    <row r="86" ht="13.5" customHeight="1">
      <c r="A86" s="20"/>
      <c r="B86" s="14"/>
      <c r="C86" s="103"/>
      <c r="D86" s="106"/>
      <c r="E86" s="106"/>
      <c r="F86" s="54"/>
      <c r="G86" s="16"/>
      <c r="H86" s="16"/>
      <c r="I86" s="16"/>
      <c r="J86" s="54"/>
      <c r="K86" s="80"/>
      <c r="L86" s="81"/>
      <c r="M86" s="14"/>
      <c r="N86" s="7"/>
      <c r="O86" s="7"/>
    </row>
    <row r="87" ht="13.5" customHeight="1">
      <c r="A87" s="20"/>
      <c r="B87" s="14"/>
      <c r="C87" s="103"/>
      <c r="D87" s="106"/>
      <c r="E87" s="106"/>
      <c r="F87" s="54"/>
      <c r="G87" s="16"/>
      <c r="H87" s="16"/>
      <c r="I87" s="16"/>
      <c r="J87" s="54"/>
      <c r="K87" s="80"/>
      <c r="L87" s="81"/>
      <c r="M87" s="14"/>
      <c r="N87" s="7"/>
      <c r="O87" s="7"/>
    </row>
    <row r="88" ht="13.5" customHeight="1">
      <c r="A88" s="20"/>
      <c r="B88" s="14"/>
      <c r="C88" s="103"/>
      <c r="D88" s="106"/>
      <c r="E88" s="106"/>
      <c r="F88" s="54"/>
      <c r="G88" s="16"/>
      <c r="H88" s="16"/>
      <c r="I88" s="16"/>
      <c r="J88" s="54"/>
      <c r="K88" s="80"/>
      <c r="L88" s="81"/>
      <c r="M88" s="14"/>
      <c r="N88" s="7"/>
      <c r="O88" s="7"/>
    </row>
    <row r="89" ht="13.5" customHeight="1">
      <c r="A89" s="20"/>
      <c r="B89" s="14"/>
      <c r="C89" s="103"/>
      <c r="D89" s="106"/>
      <c r="E89" s="106"/>
      <c r="F89" s="54"/>
      <c r="G89" s="16"/>
      <c r="H89" s="16"/>
      <c r="I89" s="16"/>
      <c r="J89" s="54"/>
      <c r="K89" s="80"/>
      <c r="L89" s="81"/>
      <c r="M89" s="14"/>
      <c r="N89" s="7"/>
      <c r="O89" s="7"/>
    </row>
    <row r="90" ht="13.5" customHeight="1">
      <c r="A90" s="20"/>
      <c r="B90" s="14"/>
      <c r="C90" s="103"/>
      <c r="D90" s="106"/>
      <c r="E90" s="106"/>
      <c r="F90" s="54"/>
      <c r="G90" s="16"/>
      <c r="H90" s="16"/>
      <c r="I90" s="16"/>
      <c r="J90" s="54"/>
      <c r="K90" s="80"/>
      <c r="L90" s="81"/>
      <c r="M90" s="14"/>
      <c r="N90" s="7"/>
      <c r="O90" s="7"/>
    </row>
    <row r="91" ht="13.5" customHeight="1">
      <c r="A91" s="20"/>
      <c r="B91" s="14"/>
      <c r="C91" s="103"/>
      <c r="D91" s="106"/>
      <c r="E91" s="106"/>
      <c r="F91" s="54"/>
      <c r="G91" s="16"/>
      <c r="H91" s="16"/>
      <c r="I91" s="16"/>
      <c r="J91" s="54"/>
      <c r="K91" s="80"/>
      <c r="L91" s="81"/>
      <c r="M91" s="14"/>
      <c r="N91" s="7"/>
      <c r="O91" s="7"/>
    </row>
    <row r="92" ht="13.5" customHeight="1">
      <c r="A92" s="20"/>
      <c r="B92" s="14"/>
      <c r="C92" s="103"/>
      <c r="D92" s="106"/>
      <c r="E92" s="106"/>
      <c r="F92" s="54"/>
      <c r="G92" s="16"/>
      <c r="H92" s="16"/>
      <c r="I92" s="16"/>
      <c r="J92" s="54"/>
      <c r="K92" s="80"/>
      <c r="L92" s="81"/>
      <c r="M92" s="14"/>
      <c r="N92" s="7"/>
      <c r="O92" s="7"/>
    </row>
    <row r="93" ht="13.5" customHeight="1">
      <c r="A93" s="103"/>
      <c r="B93" s="14"/>
      <c r="C93" s="103"/>
      <c r="D93" s="106"/>
      <c r="E93" s="106"/>
      <c r="F93" s="54"/>
      <c r="G93" s="16"/>
      <c r="H93" s="106"/>
      <c r="I93" s="106"/>
      <c r="J93" s="103"/>
      <c r="K93" s="112"/>
      <c r="L93" s="106"/>
      <c r="M93" s="14"/>
      <c r="N93" s="7"/>
      <c r="O93" s="7"/>
    </row>
    <row r="94" ht="13.5" customHeight="1">
      <c r="A94" s="103"/>
      <c r="B94" s="14"/>
      <c r="C94" s="103"/>
      <c r="D94" s="106"/>
      <c r="E94" s="106"/>
      <c r="F94" s="54"/>
      <c r="G94" s="16"/>
      <c r="H94" s="106"/>
      <c r="I94" s="106"/>
      <c r="J94" s="103"/>
      <c r="K94" s="112"/>
      <c r="L94" s="106"/>
      <c r="M94" s="14"/>
      <c r="N94" s="7"/>
      <c r="O94" s="7"/>
    </row>
    <row r="95" ht="13.5" customHeight="1">
      <c r="A95" s="103"/>
      <c r="B95" s="14"/>
      <c r="C95" s="103"/>
      <c r="D95" s="106"/>
      <c r="E95" s="106"/>
      <c r="F95" s="54"/>
      <c r="G95" s="16"/>
      <c r="H95" s="106"/>
      <c r="I95" s="106"/>
      <c r="J95" s="103"/>
      <c r="K95" s="112"/>
      <c r="L95" s="106"/>
      <c r="M95" s="14"/>
      <c r="N95" s="7"/>
      <c r="O95" s="7"/>
    </row>
    <row r="96" ht="13.5" customHeight="1">
      <c r="A96" s="103"/>
      <c r="B96" s="14"/>
      <c r="C96" s="103"/>
      <c r="D96" s="106"/>
      <c r="E96" s="106"/>
      <c r="F96" s="54"/>
      <c r="G96" s="16"/>
      <c r="H96" s="106"/>
      <c r="I96" s="106"/>
      <c r="J96" s="103"/>
      <c r="K96" s="112"/>
      <c r="L96" s="106"/>
      <c r="M96" s="14"/>
      <c r="N96" s="7"/>
      <c r="O96" s="7"/>
    </row>
    <row r="97" ht="13.5" customHeight="1">
      <c r="A97" s="103"/>
      <c r="B97" s="14"/>
      <c r="C97" s="103"/>
      <c r="D97" s="106"/>
      <c r="E97" s="106"/>
      <c r="F97" s="54"/>
      <c r="G97" s="16"/>
      <c r="H97" s="106"/>
      <c r="I97" s="106"/>
      <c r="J97" s="103"/>
      <c r="K97" s="112"/>
      <c r="L97" s="106"/>
      <c r="M97" s="14"/>
      <c r="N97" s="7"/>
      <c r="O97" s="7"/>
    </row>
    <row r="98" ht="13.5" customHeight="1">
      <c r="A98" s="103"/>
      <c r="B98" s="14"/>
      <c r="C98" s="103"/>
      <c r="D98" s="106"/>
      <c r="E98" s="106"/>
      <c r="F98" s="54"/>
      <c r="G98" s="16"/>
      <c r="H98" s="106"/>
      <c r="I98" s="106"/>
      <c r="J98" s="103"/>
      <c r="K98" s="112"/>
      <c r="L98" s="106"/>
      <c r="M98" s="14"/>
      <c r="N98" s="7"/>
      <c r="O98" s="7"/>
    </row>
    <row r="99" ht="13.5" customHeight="1">
      <c r="A99" s="103"/>
      <c r="B99" s="14"/>
      <c r="C99" s="103"/>
      <c r="D99" s="106"/>
      <c r="E99" s="106"/>
      <c r="F99" s="54"/>
      <c r="G99" s="16"/>
      <c r="H99" s="106"/>
      <c r="I99" s="106"/>
      <c r="J99" s="103"/>
      <c r="K99" s="112"/>
      <c r="L99" s="106"/>
      <c r="M99" s="14"/>
      <c r="N99" s="7"/>
      <c r="O99" s="7"/>
    </row>
    <row r="100" ht="13.5" customHeight="1">
      <c r="A100" s="103"/>
      <c r="B100" s="14"/>
      <c r="C100" s="103"/>
      <c r="D100" s="106"/>
      <c r="E100" s="106"/>
      <c r="F100" s="54"/>
      <c r="G100" s="16"/>
      <c r="H100" s="106"/>
      <c r="I100" s="106"/>
      <c r="J100" s="103"/>
      <c r="K100" s="112"/>
      <c r="L100" s="106"/>
      <c r="M100" s="14"/>
      <c r="N100" s="7"/>
      <c r="O100" s="7"/>
    </row>
    <row r="101" ht="13.5" customHeight="1">
      <c r="A101" s="103"/>
      <c r="B101" s="14"/>
      <c r="C101" s="103"/>
      <c r="D101" s="106"/>
      <c r="E101" s="106"/>
      <c r="F101" s="54"/>
      <c r="G101" s="16"/>
      <c r="H101" s="106"/>
      <c r="I101" s="106"/>
      <c r="J101" s="103"/>
      <c r="K101" s="112"/>
      <c r="L101" s="106"/>
      <c r="M101" s="14"/>
      <c r="N101" s="7"/>
      <c r="O101" s="7"/>
    </row>
    <row r="102" ht="13.5" customHeight="1">
      <c r="A102" s="103"/>
      <c r="B102" s="14"/>
      <c r="C102" s="103"/>
      <c r="D102" s="106"/>
      <c r="E102" s="106"/>
      <c r="F102" s="54"/>
      <c r="G102" s="16"/>
      <c r="H102" s="106"/>
      <c r="I102" s="106"/>
      <c r="J102" s="103"/>
      <c r="K102" s="112"/>
      <c r="L102" s="106"/>
      <c r="M102" s="14"/>
      <c r="N102" s="7"/>
      <c r="O102" s="7"/>
    </row>
    <row r="103" ht="13.5" customHeight="1">
      <c r="A103" s="103"/>
      <c r="B103" s="14"/>
      <c r="C103" s="103"/>
      <c r="D103" s="106"/>
      <c r="E103" s="106"/>
      <c r="F103" s="54"/>
      <c r="G103" s="16"/>
      <c r="H103" s="106"/>
      <c r="I103" s="106"/>
      <c r="J103" s="103"/>
      <c r="K103" s="112"/>
      <c r="L103" s="106"/>
      <c r="M103" s="14"/>
      <c r="N103" s="7"/>
      <c r="O103" s="7"/>
    </row>
    <row r="104" ht="13.5" customHeight="1">
      <c r="A104" s="103"/>
      <c r="B104" s="14"/>
      <c r="C104" s="103"/>
      <c r="D104" s="106"/>
      <c r="E104" s="106"/>
      <c r="F104" s="54"/>
      <c r="G104" s="16"/>
      <c r="H104" s="106"/>
      <c r="I104" s="106"/>
      <c r="J104" s="103"/>
      <c r="K104" s="112"/>
      <c r="L104" s="106"/>
      <c r="M104" s="14"/>
      <c r="N104" s="7"/>
      <c r="O104" s="7"/>
    </row>
    <row r="105" ht="13.5" customHeight="1">
      <c r="A105" s="103"/>
      <c r="B105" s="14"/>
      <c r="C105" s="103"/>
      <c r="D105" s="106"/>
      <c r="E105" s="106"/>
      <c r="F105" s="54"/>
      <c r="G105" s="16"/>
      <c r="H105" s="106"/>
      <c r="I105" s="106"/>
      <c r="J105" s="103"/>
      <c r="K105" s="112"/>
      <c r="L105" s="106"/>
      <c r="M105" s="14"/>
      <c r="N105" s="7"/>
      <c r="O105" s="7"/>
    </row>
    <row r="106" ht="13.5" customHeight="1">
      <c r="A106" s="103"/>
      <c r="B106" s="14"/>
      <c r="C106" s="103"/>
      <c r="D106" s="106"/>
      <c r="E106" s="106"/>
      <c r="F106" s="54"/>
      <c r="G106" s="16"/>
      <c r="H106" s="106"/>
      <c r="I106" s="106"/>
      <c r="J106" s="103"/>
      <c r="K106" s="112"/>
      <c r="L106" s="106"/>
      <c r="M106" s="14"/>
      <c r="N106" s="7"/>
      <c r="O106" s="7"/>
    </row>
    <row r="107" ht="13.5" customHeight="1">
      <c r="A107" s="103"/>
      <c r="B107" s="14"/>
      <c r="C107" s="103"/>
      <c r="D107" s="106"/>
      <c r="E107" s="106"/>
      <c r="F107" s="54"/>
      <c r="G107" s="16"/>
      <c r="H107" s="106"/>
      <c r="I107" s="106"/>
      <c r="J107" s="103"/>
      <c r="K107" s="112"/>
      <c r="L107" s="106"/>
      <c r="M107" s="14"/>
      <c r="N107" s="7"/>
      <c r="O107" s="7"/>
    </row>
    <row r="108" ht="13.5" customHeight="1">
      <c r="A108" s="103"/>
      <c r="B108" s="14"/>
      <c r="C108" s="103"/>
      <c r="D108" s="106"/>
      <c r="E108" s="106"/>
      <c r="F108" s="54"/>
      <c r="G108" s="16"/>
      <c r="H108" s="106"/>
      <c r="I108" s="106"/>
      <c r="J108" s="103"/>
      <c r="K108" s="112"/>
      <c r="L108" s="106"/>
      <c r="M108" s="14"/>
      <c r="N108" s="7"/>
      <c r="O108" s="7"/>
    </row>
    <row r="109" ht="13.5" customHeight="1">
      <c r="A109" s="103"/>
      <c r="B109" s="14"/>
      <c r="C109" s="103"/>
      <c r="D109" s="106"/>
      <c r="E109" s="106"/>
      <c r="F109" s="54"/>
      <c r="G109" s="16"/>
      <c r="H109" s="106"/>
      <c r="I109" s="106"/>
      <c r="J109" s="103"/>
      <c r="K109" s="112"/>
      <c r="L109" s="106"/>
      <c r="M109" s="14"/>
      <c r="N109" s="7"/>
      <c r="O109" s="7"/>
    </row>
    <row r="110" ht="13.5" customHeight="1">
      <c r="A110" s="103"/>
      <c r="B110" s="14"/>
      <c r="C110" s="103"/>
      <c r="D110" s="106"/>
      <c r="E110" s="106"/>
      <c r="F110" s="54"/>
      <c r="G110" s="16"/>
      <c r="H110" s="106"/>
      <c r="I110" s="106"/>
      <c r="J110" s="103"/>
      <c r="K110" s="112"/>
      <c r="L110" s="106"/>
      <c r="M110" s="14"/>
      <c r="N110" s="7"/>
      <c r="O110" s="7"/>
    </row>
    <row r="111" ht="13.5" customHeight="1">
      <c r="A111" s="103"/>
      <c r="B111" s="14"/>
      <c r="C111" s="103"/>
      <c r="D111" s="106"/>
      <c r="E111" s="106"/>
      <c r="F111" s="54"/>
      <c r="G111" s="16"/>
      <c r="H111" s="106"/>
      <c r="I111" s="106"/>
      <c r="J111" s="103"/>
      <c r="K111" s="112"/>
      <c r="L111" s="106"/>
      <c r="M111" s="14"/>
      <c r="N111" s="7"/>
      <c r="O111" s="7"/>
    </row>
    <row r="112" ht="13.5" customHeight="1">
      <c r="A112" s="103"/>
      <c r="B112" s="14"/>
      <c r="C112" s="103"/>
      <c r="D112" s="106"/>
      <c r="E112" s="106"/>
      <c r="F112" s="54"/>
      <c r="G112" s="16"/>
      <c r="H112" s="106"/>
      <c r="I112" s="106"/>
      <c r="J112" s="103"/>
      <c r="K112" s="112"/>
      <c r="L112" s="106"/>
      <c r="M112" s="14"/>
      <c r="N112" s="7"/>
      <c r="O112" s="7"/>
    </row>
    <row r="113" ht="13.5" customHeight="1">
      <c r="A113" s="103"/>
      <c r="B113" s="14"/>
      <c r="C113" s="103"/>
      <c r="D113" s="106"/>
      <c r="E113" s="106"/>
      <c r="F113" s="54"/>
      <c r="G113" s="16"/>
      <c r="H113" s="106"/>
      <c r="I113" s="106"/>
      <c r="J113" s="103"/>
      <c r="K113" s="112"/>
      <c r="L113" s="106"/>
      <c r="M113" s="14"/>
      <c r="N113" s="7"/>
      <c r="O113" s="7"/>
    </row>
    <row r="114" ht="13.5" customHeight="1">
      <c r="A114" s="103"/>
      <c r="B114" s="14"/>
      <c r="C114" s="103"/>
      <c r="D114" s="106"/>
      <c r="E114" s="106"/>
      <c r="F114" s="54"/>
      <c r="G114" s="16"/>
      <c r="H114" s="106"/>
      <c r="I114" s="106"/>
      <c r="J114" s="103"/>
      <c r="K114" s="112"/>
      <c r="L114" s="106"/>
      <c r="M114" s="14"/>
      <c r="N114" s="7"/>
      <c r="O114" s="7"/>
    </row>
    <row r="115" ht="13.5" customHeight="1">
      <c r="A115" s="103"/>
      <c r="B115" s="14"/>
      <c r="C115" s="103"/>
      <c r="D115" s="106"/>
      <c r="E115" s="106"/>
      <c r="F115" s="54"/>
      <c r="G115" s="16"/>
      <c r="H115" s="106"/>
      <c r="I115" s="106"/>
      <c r="J115" s="103"/>
      <c r="K115" s="112"/>
      <c r="L115" s="106"/>
      <c r="M115" s="14"/>
      <c r="N115" s="7"/>
      <c r="O115" s="7"/>
    </row>
    <row r="116" ht="13.5" customHeight="1">
      <c r="A116" s="103"/>
      <c r="B116" s="14"/>
      <c r="C116" s="103"/>
      <c r="D116" s="106"/>
      <c r="E116" s="106"/>
      <c r="F116" s="54"/>
      <c r="G116" s="16"/>
      <c r="H116" s="106"/>
      <c r="I116" s="106"/>
      <c r="J116" s="103"/>
      <c r="K116" s="112"/>
      <c r="L116" s="106"/>
      <c r="M116" s="14"/>
      <c r="N116" s="7"/>
      <c r="O116" s="7"/>
    </row>
    <row r="117" ht="13.5" customHeight="1">
      <c r="A117" s="103"/>
      <c r="B117" s="14"/>
      <c r="C117" s="103"/>
      <c r="D117" s="106"/>
      <c r="E117" s="106"/>
      <c r="F117" s="54"/>
      <c r="G117" s="16"/>
      <c r="H117" s="106"/>
      <c r="I117" s="106"/>
      <c r="J117" s="103"/>
      <c r="K117" s="112"/>
      <c r="L117" s="106"/>
      <c r="M117" s="14"/>
      <c r="N117" s="7"/>
      <c r="O117" s="7"/>
    </row>
    <row r="118" ht="13.5" customHeight="1">
      <c r="A118" s="103"/>
      <c r="B118" s="14"/>
      <c r="C118" s="103"/>
      <c r="D118" s="106"/>
      <c r="E118" s="106"/>
      <c r="F118" s="54"/>
      <c r="G118" s="16"/>
      <c r="H118" s="106"/>
      <c r="I118" s="106"/>
      <c r="J118" s="103"/>
      <c r="K118" s="112"/>
      <c r="L118" s="106"/>
      <c r="M118" s="14"/>
      <c r="N118" s="7"/>
      <c r="O118" s="7"/>
    </row>
    <row r="119" ht="13.5" customHeight="1">
      <c r="A119" s="103"/>
      <c r="B119" s="14"/>
      <c r="C119" s="103"/>
      <c r="D119" s="106"/>
      <c r="E119" s="106"/>
      <c r="F119" s="54"/>
      <c r="G119" s="16"/>
      <c r="H119" s="106"/>
      <c r="I119" s="106"/>
      <c r="J119" s="103"/>
      <c r="K119" s="112"/>
      <c r="L119" s="106"/>
      <c r="M119" s="14"/>
      <c r="N119" s="7"/>
      <c r="O119" s="7"/>
    </row>
    <row r="120" ht="13.5" customHeight="1">
      <c r="A120" s="103"/>
      <c r="B120" s="14"/>
      <c r="C120" s="103"/>
      <c r="D120" s="106"/>
      <c r="E120" s="106"/>
      <c r="F120" s="54"/>
      <c r="G120" s="16"/>
      <c r="H120" s="106"/>
      <c r="I120" s="106"/>
      <c r="J120" s="103"/>
      <c r="K120" s="112"/>
      <c r="L120" s="106"/>
      <c r="M120" s="14"/>
      <c r="N120" s="7"/>
      <c r="O120" s="7"/>
    </row>
    <row r="121" ht="13.5" customHeight="1">
      <c r="A121" s="103"/>
      <c r="B121" s="14"/>
      <c r="C121" s="103"/>
      <c r="D121" s="106"/>
      <c r="E121" s="106"/>
      <c r="F121" s="54"/>
      <c r="G121" s="16"/>
      <c r="H121" s="106"/>
      <c r="I121" s="106"/>
      <c r="J121" s="103"/>
      <c r="K121" s="112"/>
      <c r="L121" s="106"/>
      <c r="M121" s="14"/>
      <c r="N121" s="7"/>
      <c r="O121" s="7"/>
    </row>
    <row r="122" ht="13.5" customHeight="1">
      <c r="A122" s="103"/>
      <c r="B122" s="14"/>
      <c r="C122" s="103"/>
      <c r="D122" s="106"/>
      <c r="E122" s="106"/>
      <c r="F122" s="54"/>
      <c r="G122" s="16"/>
      <c r="H122" s="106"/>
      <c r="I122" s="106"/>
      <c r="J122" s="103"/>
      <c r="K122" s="112"/>
      <c r="L122" s="106"/>
      <c r="M122" s="14"/>
      <c r="N122" s="7"/>
      <c r="O122" s="7"/>
    </row>
    <row r="123" ht="13.5" customHeight="1">
      <c r="A123" s="103"/>
      <c r="B123" s="14"/>
      <c r="C123" s="103"/>
      <c r="D123" s="106"/>
      <c r="E123" s="106"/>
      <c r="F123" s="54"/>
      <c r="G123" s="16"/>
      <c r="H123" s="106"/>
      <c r="I123" s="106"/>
      <c r="J123" s="103"/>
      <c r="K123" s="112"/>
      <c r="L123" s="106"/>
      <c r="M123" s="14"/>
      <c r="N123" s="7"/>
      <c r="O123" s="7"/>
    </row>
    <row r="124" ht="13.5" customHeight="1">
      <c r="A124" s="103"/>
      <c r="B124" s="14"/>
      <c r="C124" s="103"/>
      <c r="D124" s="106"/>
      <c r="E124" s="106"/>
      <c r="F124" s="54"/>
      <c r="G124" s="16"/>
      <c r="H124" s="106"/>
      <c r="I124" s="106"/>
      <c r="J124" s="103"/>
      <c r="K124" s="112"/>
      <c r="L124" s="106"/>
      <c r="M124" s="14"/>
      <c r="N124" s="7"/>
      <c r="O124" s="7"/>
    </row>
    <row r="125" ht="13.5" customHeight="1">
      <c r="A125" s="103"/>
      <c r="B125" s="14"/>
      <c r="C125" s="103"/>
      <c r="D125" s="106"/>
      <c r="E125" s="106"/>
      <c r="F125" s="54"/>
      <c r="G125" s="16"/>
      <c r="H125" s="106"/>
      <c r="I125" s="106"/>
      <c r="J125" s="103"/>
      <c r="K125" s="112"/>
      <c r="L125" s="106"/>
      <c r="M125" s="14"/>
      <c r="N125" s="7"/>
      <c r="O125" s="7"/>
    </row>
    <row r="126" ht="13.5" customHeight="1">
      <c r="A126" s="103"/>
      <c r="B126" s="14"/>
      <c r="C126" s="103"/>
      <c r="D126" s="106"/>
      <c r="E126" s="106"/>
      <c r="F126" s="54"/>
      <c r="G126" s="16"/>
      <c r="H126" s="106"/>
      <c r="I126" s="106"/>
      <c r="J126" s="103"/>
      <c r="K126" s="112"/>
      <c r="L126" s="106"/>
      <c r="M126" s="14"/>
      <c r="N126" s="7"/>
      <c r="O126" s="7"/>
    </row>
    <row r="127" ht="13.5" customHeight="1">
      <c r="A127" s="103"/>
      <c r="B127" s="14"/>
      <c r="C127" s="103"/>
      <c r="D127" s="106"/>
      <c r="E127" s="106"/>
      <c r="F127" s="54"/>
      <c r="G127" s="16"/>
      <c r="H127" s="106"/>
      <c r="I127" s="106"/>
      <c r="J127" s="103"/>
      <c r="K127" s="112"/>
      <c r="L127" s="106"/>
      <c r="M127" s="14"/>
      <c r="N127" s="7"/>
      <c r="O127" s="7"/>
    </row>
    <row r="128" ht="13.5" customHeight="1">
      <c r="A128" s="103"/>
      <c r="B128" s="14"/>
      <c r="C128" s="103"/>
      <c r="D128" s="106"/>
      <c r="E128" s="106"/>
      <c r="F128" s="54"/>
      <c r="G128" s="16"/>
      <c r="H128" s="106"/>
      <c r="I128" s="106"/>
      <c r="J128" s="103"/>
      <c r="K128" s="112"/>
      <c r="L128" s="106"/>
      <c r="M128" s="14"/>
      <c r="N128" s="7"/>
      <c r="O128" s="7"/>
    </row>
    <row r="129" ht="13.5" customHeight="1">
      <c r="A129" s="103"/>
      <c r="B129" s="14"/>
      <c r="C129" s="103"/>
      <c r="D129" s="106"/>
      <c r="E129" s="106"/>
      <c r="F129" s="54"/>
      <c r="G129" s="16"/>
      <c r="H129" s="106"/>
      <c r="I129" s="106"/>
      <c r="J129" s="103"/>
      <c r="K129" s="112"/>
      <c r="L129" s="106"/>
      <c r="M129" s="14"/>
      <c r="N129" s="7"/>
      <c r="O129" s="7"/>
    </row>
    <row r="130" ht="13.5" customHeight="1">
      <c r="A130" s="103"/>
      <c r="B130" s="14"/>
      <c r="C130" s="103"/>
      <c r="D130" s="106"/>
      <c r="E130" s="106"/>
      <c r="F130" s="54"/>
      <c r="G130" s="16"/>
      <c r="H130" s="106"/>
      <c r="I130" s="106"/>
      <c r="J130" s="103"/>
      <c r="K130" s="112"/>
      <c r="L130" s="106"/>
      <c r="M130" s="14"/>
      <c r="N130" s="7"/>
      <c r="O130" s="7"/>
    </row>
    <row r="131" ht="13.5" customHeight="1">
      <c r="A131" s="103"/>
      <c r="B131" s="14"/>
      <c r="C131" s="103"/>
      <c r="D131" s="106"/>
      <c r="E131" s="106"/>
      <c r="F131" s="54"/>
      <c r="G131" s="16"/>
      <c r="H131" s="106"/>
      <c r="I131" s="106"/>
      <c r="J131" s="103"/>
      <c r="K131" s="112"/>
      <c r="L131" s="106"/>
      <c r="M131" s="14"/>
      <c r="N131" s="7"/>
      <c r="O131" s="7"/>
    </row>
    <row r="132" ht="13.5" customHeight="1">
      <c r="A132" s="103"/>
      <c r="B132" s="14"/>
      <c r="C132" s="103"/>
      <c r="D132" s="106"/>
      <c r="E132" s="106"/>
      <c r="F132" s="54"/>
      <c r="G132" s="16"/>
      <c r="H132" s="106"/>
      <c r="I132" s="106"/>
      <c r="J132" s="103"/>
      <c r="K132" s="112"/>
      <c r="L132" s="106"/>
      <c r="M132" s="14"/>
      <c r="N132" s="7"/>
      <c r="O132" s="7"/>
    </row>
    <row r="133" ht="13.5" customHeight="1">
      <c r="A133" s="103"/>
      <c r="B133" s="14"/>
      <c r="C133" s="103"/>
      <c r="D133" s="106"/>
      <c r="E133" s="106"/>
      <c r="F133" s="54"/>
      <c r="G133" s="16"/>
      <c r="H133" s="106"/>
      <c r="I133" s="106"/>
      <c r="J133" s="103"/>
      <c r="K133" s="112"/>
      <c r="L133" s="106"/>
      <c r="M133" s="14"/>
      <c r="N133" s="7"/>
      <c r="O133" s="7"/>
    </row>
    <row r="134" ht="13.5" customHeight="1">
      <c r="A134" s="103"/>
      <c r="B134" s="14"/>
      <c r="C134" s="103"/>
      <c r="D134" s="106"/>
      <c r="E134" s="106"/>
      <c r="F134" s="54"/>
      <c r="G134" s="16"/>
      <c r="H134" s="106"/>
      <c r="I134" s="106"/>
      <c r="J134" s="103"/>
      <c r="K134" s="112"/>
      <c r="L134" s="106"/>
      <c r="M134" s="14"/>
      <c r="N134" s="7"/>
      <c r="O134" s="7"/>
    </row>
    <row r="135" ht="13.5" customHeight="1">
      <c r="A135" s="103"/>
      <c r="B135" s="14"/>
      <c r="C135" s="103"/>
      <c r="D135" s="106"/>
      <c r="E135" s="106"/>
      <c r="F135" s="54"/>
      <c r="G135" s="16"/>
      <c r="H135" s="106"/>
      <c r="I135" s="106"/>
      <c r="J135" s="103"/>
      <c r="K135" s="112"/>
      <c r="L135" s="106"/>
      <c r="M135" s="14"/>
      <c r="N135" s="7"/>
      <c r="O135" s="7"/>
    </row>
    <row r="136" ht="13.5" customHeight="1">
      <c r="A136" s="103"/>
      <c r="B136" s="14"/>
      <c r="C136" s="103"/>
      <c r="D136" s="106"/>
      <c r="E136" s="106"/>
      <c r="F136" s="54"/>
      <c r="G136" s="16"/>
      <c r="H136" s="106"/>
      <c r="I136" s="106"/>
      <c r="J136" s="103"/>
      <c r="K136" s="112"/>
      <c r="L136" s="106"/>
      <c r="M136" s="14"/>
      <c r="N136" s="7"/>
      <c r="O136" s="7"/>
    </row>
    <row r="137" ht="13.5" customHeight="1">
      <c r="A137" s="103"/>
      <c r="B137" s="14"/>
      <c r="C137" s="103"/>
      <c r="D137" s="106"/>
      <c r="E137" s="106"/>
      <c r="F137" s="54"/>
      <c r="G137" s="16"/>
      <c r="H137" s="106"/>
      <c r="I137" s="106"/>
      <c r="J137" s="103"/>
      <c r="K137" s="112"/>
      <c r="L137" s="106"/>
      <c r="M137" s="14"/>
      <c r="N137" s="7"/>
      <c r="O137" s="7"/>
    </row>
    <row r="138" ht="13.5" customHeight="1">
      <c r="A138" s="103"/>
      <c r="B138" s="14"/>
      <c r="C138" s="103"/>
      <c r="D138" s="106"/>
      <c r="E138" s="106"/>
      <c r="F138" s="54"/>
      <c r="G138" s="16"/>
      <c r="H138" s="106"/>
      <c r="I138" s="106"/>
      <c r="J138" s="103"/>
      <c r="K138" s="112"/>
      <c r="L138" s="106"/>
      <c r="M138" s="14"/>
      <c r="N138" s="7"/>
      <c r="O138" s="7"/>
    </row>
    <row r="139" ht="13.5" customHeight="1">
      <c r="A139" s="103"/>
      <c r="B139" s="14"/>
      <c r="C139" s="103"/>
      <c r="D139" s="106"/>
      <c r="E139" s="106"/>
      <c r="F139" s="54"/>
      <c r="G139" s="16"/>
      <c r="H139" s="106"/>
      <c r="I139" s="106"/>
      <c r="J139" s="103"/>
      <c r="K139" s="112"/>
      <c r="L139" s="106"/>
      <c r="M139" s="14"/>
      <c r="N139" s="7"/>
      <c r="O139" s="7"/>
    </row>
    <row r="140" ht="13.5" customHeight="1">
      <c r="A140" s="103"/>
      <c r="B140" s="14"/>
      <c r="C140" s="103"/>
      <c r="D140" s="106"/>
      <c r="E140" s="106"/>
      <c r="F140" s="54"/>
      <c r="G140" s="16"/>
      <c r="H140" s="106"/>
      <c r="I140" s="106"/>
      <c r="J140" s="103"/>
      <c r="K140" s="112"/>
      <c r="L140" s="106"/>
      <c r="M140" s="14"/>
      <c r="N140" s="7"/>
      <c r="O140" s="7"/>
    </row>
    <row r="141" ht="13.5" customHeight="1">
      <c r="A141" s="103"/>
      <c r="B141" s="14"/>
      <c r="C141" s="103"/>
      <c r="D141" s="106"/>
      <c r="E141" s="106"/>
      <c r="F141" s="54"/>
      <c r="G141" s="16"/>
      <c r="H141" s="106"/>
      <c r="I141" s="106"/>
      <c r="J141" s="103"/>
      <c r="K141" s="112"/>
      <c r="L141" s="106"/>
      <c r="M141" s="14"/>
      <c r="N141" s="7"/>
      <c r="O141" s="7"/>
    </row>
    <row r="142" ht="13.5" customHeight="1">
      <c r="A142" s="103"/>
      <c r="B142" s="14"/>
      <c r="C142" s="103"/>
      <c r="D142" s="106"/>
      <c r="E142" s="106"/>
      <c r="F142" s="54"/>
      <c r="G142" s="16"/>
      <c r="H142" s="106"/>
      <c r="I142" s="106"/>
      <c r="J142" s="103"/>
      <c r="K142" s="112"/>
      <c r="L142" s="106"/>
      <c r="M142" s="14"/>
      <c r="N142" s="7"/>
      <c r="O142" s="7"/>
    </row>
    <row r="143" ht="13.5" customHeight="1">
      <c r="A143" s="103"/>
      <c r="B143" s="14"/>
      <c r="C143" s="103"/>
      <c r="D143" s="106"/>
      <c r="E143" s="106"/>
      <c r="F143" s="54"/>
      <c r="G143" s="16"/>
      <c r="H143" s="106"/>
      <c r="I143" s="106"/>
      <c r="J143" s="103"/>
      <c r="K143" s="112"/>
      <c r="L143" s="106"/>
      <c r="M143" s="14"/>
      <c r="N143" s="7"/>
      <c r="O143" s="7"/>
    </row>
    <row r="144" ht="13.5" customHeight="1">
      <c r="A144" s="103"/>
      <c r="B144" s="14"/>
      <c r="C144" s="103"/>
      <c r="D144" s="106"/>
      <c r="E144" s="106"/>
      <c r="F144" s="54"/>
      <c r="G144" s="16"/>
      <c r="H144" s="106"/>
      <c r="I144" s="106"/>
      <c r="J144" s="103"/>
      <c r="K144" s="112"/>
      <c r="L144" s="106"/>
      <c r="M144" s="14"/>
      <c r="N144" s="7"/>
      <c r="O144" s="7"/>
    </row>
    <row r="145" ht="13.5" customHeight="1">
      <c r="A145" s="103"/>
      <c r="B145" s="14"/>
      <c r="C145" s="103"/>
      <c r="D145" s="106"/>
      <c r="E145" s="106"/>
      <c r="F145" s="54"/>
      <c r="G145" s="16"/>
      <c r="H145" s="106"/>
      <c r="I145" s="106"/>
      <c r="J145" s="103"/>
      <c r="K145" s="112"/>
      <c r="L145" s="106"/>
      <c r="M145" s="14"/>
      <c r="N145" s="7"/>
      <c r="O145" s="7"/>
    </row>
    <row r="146" ht="13.5" customHeight="1">
      <c r="A146" s="103"/>
      <c r="B146" s="14"/>
      <c r="C146" s="103"/>
      <c r="D146" s="106"/>
      <c r="E146" s="106"/>
      <c r="F146" s="54"/>
      <c r="G146" s="16"/>
      <c r="H146" s="106"/>
      <c r="I146" s="106"/>
      <c r="J146" s="103"/>
      <c r="K146" s="112"/>
      <c r="L146" s="106"/>
      <c r="M146" s="14"/>
      <c r="N146" s="7"/>
      <c r="O146" s="7"/>
    </row>
    <row r="147" ht="13.5" customHeight="1">
      <c r="A147" s="103"/>
      <c r="B147" s="14"/>
      <c r="C147" s="103"/>
      <c r="D147" s="106"/>
      <c r="E147" s="106"/>
      <c r="F147" s="54"/>
      <c r="G147" s="16"/>
      <c r="H147" s="106"/>
      <c r="I147" s="106"/>
      <c r="J147" s="103"/>
      <c r="K147" s="112"/>
      <c r="L147" s="106"/>
      <c r="M147" s="14"/>
      <c r="N147" s="7"/>
      <c r="O147" s="7"/>
    </row>
    <row r="148" ht="13.5" customHeight="1">
      <c r="A148" s="103"/>
      <c r="B148" s="14"/>
      <c r="C148" s="103"/>
      <c r="D148" s="106"/>
      <c r="E148" s="106"/>
      <c r="F148" s="54"/>
      <c r="G148" s="16"/>
      <c r="H148" s="106"/>
      <c r="I148" s="106"/>
      <c r="J148" s="103"/>
      <c r="K148" s="112"/>
      <c r="L148" s="106"/>
      <c r="M148" s="14"/>
      <c r="N148" s="7"/>
      <c r="O148" s="7"/>
    </row>
    <row r="149" ht="13.5" customHeight="1">
      <c r="A149" s="103"/>
      <c r="B149" s="14"/>
      <c r="C149" s="103"/>
      <c r="D149" s="106"/>
      <c r="E149" s="106"/>
      <c r="F149" s="54"/>
      <c r="G149" s="16"/>
      <c r="H149" s="106"/>
      <c r="I149" s="106"/>
      <c r="J149" s="103"/>
      <c r="K149" s="112"/>
      <c r="L149" s="106"/>
      <c r="M149" s="14"/>
      <c r="N149" s="7"/>
      <c r="O149" s="7"/>
    </row>
    <row r="150" ht="13.5" customHeight="1">
      <c r="A150" s="103"/>
      <c r="B150" s="14"/>
      <c r="C150" s="103"/>
      <c r="D150" s="106"/>
      <c r="E150" s="106"/>
      <c r="F150" s="54"/>
      <c r="G150" s="16"/>
      <c r="H150" s="106"/>
      <c r="I150" s="106"/>
      <c r="J150" s="103"/>
      <c r="K150" s="112"/>
      <c r="L150" s="106"/>
      <c r="M150" s="14"/>
      <c r="N150" s="7"/>
      <c r="O150" s="7"/>
    </row>
    <row r="151" ht="13.5" customHeight="1">
      <c r="A151" s="103"/>
      <c r="B151" s="14"/>
      <c r="C151" s="103"/>
      <c r="D151" s="106"/>
      <c r="E151" s="106"/>
      <c r="F151" s="54"/>
      <c r="G151" s="16"/>
      <c r="H151" s="106"/>
      <c r="I151" s="106"/>
      <c r="J151" s="103"/>
      <c r="K151" s="112"/>
      <c r="L151" s="106"/>
      <c r="M151" s="14"/>
      <c r="N151" s="7"/>
      <c r="O151" s="7"/>
    </row>
    <row r="152" ht="13.5" customHeight="1">
      <c r="A152" s="103"/>
      <c r="B152" s="14"/>
      <c r="C152" s="103"/>
      <c r="D152" s="106"/>
      <c r="E152" s="106"/>
      <c r="F152" s="54"/>
      <c r="G152" s="16"/>
      <c r="H152" s="106"/>
      <c r="I152" s="106"/>
      <c r="J152" s="103"/>
      <c r="K152" s="112"/>
      <c r="L152" s="106"/>
      <c r="M152" s="14"/>
      <c r="N152" s="7"/>
      <c r="O152" s="7"/>
    </row>
    <row r="153" ht="13.5" customHeight="1">
      <c r="A153" s="103"/>
      <c r="B153" s="14"/>
      <c r="C153" s="103"/>
      <c r="D153" s="106"/>
      <c r="E153" s="106"/>
      <c r="F153" s="54"/>
      <c r="G153" s="16"/>
      <c r="H153" s="106"/>
      <c r="I153" s="106"/>
      <c r="J153" s="103"/>
      <c r="K153" s="112"/>
      <c r="L153" s="106"/>
      <c r="M153" s="14"/>
      <c r="N153" s="7"/>
      <c r="O153" s="7"/>
    </row>
    <row r="154" ht="13.5" customHeight="1">
      <c r="A154" s="103"/>
      <c r="B154" s="14"/>
      <c r="C154" s="103"/>
      <c r="D154" s="106"/>
      <c r="E154" s="106"/>
      <c r="F154" s="54"/>
      <c r="G154" s="16"/>
      <c r="H154" s="106"/>
      <c r="I154" s="106"/>
      <c r="J154" s="103"/>
      <c r="K154" s="112"/>
      <c r="L154" s="106"/>
      <c r="M154" s="14"/>
      <c r="N154" s="7"/>
      <c r="O154" s="7"/>
    </row>
    <row r="155" ht="13.5" customHeight="1">
      <c r="A155" s="103"/>
      <c r="B155" s="14"/>
      <c r="C155" s="103"/>
      <c r="D155" s="106"/>
      <c r="E155" s="106"/>
      <c r="F155" s="54"/>
      <c r="G155" s="16"/>
      <c r="H155" s="106"/>
      <c r="I155" s="106"/>
      <c r="J155" s="103"/>
      <c r="K155" s="112"/>
      <c r="L155" s="106"/>
      <c r="M155" s="14"/>
      <c r="N155" s="7"/>
      <c r="O155" s="7"/>
    </row>
    <row r="156" ht="13.5" customHeight="1">
      <c r="A156" s="103"/>
      <c r="B156" s="14"/>
      <c r="C156" s="103"/>
      <c r="D156" s="106"/>
      <c r="E156" s="106"/>
      <c r="F156" s="54"/>
      <c r="G156" s="16"/>
      <c r="H156" s="106"/>
      <c r="I156" s="106"/>
      <c r="J156" s="103"/>
      <c r="K156" s="112"/>
      <c r="L156" s="106"/>
      <c r="M156" s="14"/>
      <c r="N156" s="7"/>
      <c r="O156" s="7"/>
    </row>
    <row r="157" ht="13.5" customHeight="1">
      <c r="A157" s="103"/>
      <c r="B157" s="14"/>
      <c r="C157" s="103"/>
      <c r="D157" s="106"/>
      <c r="E157" s="106"/>
      <c r="F157" s="54"/>
      <c r="G157" s="16"/>
      <c r="H157" s="106"/>
      <c r="I157" s="106"/>
      <c r="J157" s="103"/>
      <c r="K157" s="112"/>
      <c r="L157" s="106"/>
      <c r="M157" s="14"/>
      <c r="N157" s="7"/>
      <c r="O157" s="7"/>
    </row>
    <row r="158" ht="13.5" customHeight="1">
      <c r="A158" s="103"/>
      <c r="B158" s="14"/>
      <c r="C158" s="103"/>
      <c r="D158" s="106"/>
      <c r="E158" s="106"/>
      <c r="F158" s="54"/>
      <c r="G158" s="16"/>
      <c r="H158" s="106"/>
      <c r="I158" s="106"/>
      <c r="J158" s="103"/>
      <c r="K158" s="112"/>
      <c r="L158" s="106"/>
      <c r="M158" s="14"/>
      <c r="N158" s="7"/>
      <c r="O158" s="7"/>
    </row>
    <row r="159" ht="13.5" customHeight="1">
      <c r="A159" s="103"/>
      <c r="B159" s="14"/>
      <c r="C159" s="103"/>
      <c r="D159" s="106"/>
      <c r="E159" s="106"/>
      <c r="F159" s="54"/>
      <c r="G159" s="16"/>
      <c r="H159" s="106"/>
      <c r="I159" s="106"/>
      <c r="J159" s="103"/>
      <c r="K159" s="112"/>
      <c r="L159" s="106"/>
      <c r="M159" s="14"/>
      <c r="N159" s="7"/>
      <c r="O159" s="7"/>
    </row>
    <row r="160" ht="13.5" customHeight="1">
      <c r="A160" s="103"/>
      <c r="B160" s="14"/>
      <c r="C160" s="103"/>
      <c r="D160" s="106"/>
      <c r="E160" s="106"/>
      <c r="F160" s="54"/>
      <c r="G160" s="16"/>
      <c r="H160" s="106"/>
      <c r="I160" s="106"/>
      <c r="J160" s="103"/>
      <c r="K160" s="112"/>
      <c r="L160" s="106"/>
      <c r="M160" s="14"/>
      <c r="N160" s="7"/>
      <c r="O160" s="7"/>
    </row>
    <row r="161" ht="13.5" customHeight="1">
      <c r="A161" s="103"/>
      <c r="B161" s="14"/>
      <c r="C161" s="103"/>
      <c r="D161" s="106"/>
      <c r="E161" s="106"/>
      <c r="F161" s="54"/>
      <c r="G161" s="16"/>
      <c r="H161" s="106"/>
      <c r="I161" s="106"/>
      <c r="J161" s="103"/>
      <c r="K161" s="112"/>
      <c r="L161" s="106"/>
      <c r="M161" s="14"/>
      <c r="N161" s="7"/>
      <c r="O161" s="7"/>
    </row>
    <row r="162" ht="13.5" customHeight="1">
      <c r="A162" s="103"/>
      <c r="B162" s="14"/>
      <c r="C162" s="103"/>
      <c r="D162" s="106"/>
      <c r="E162" s="106"/>
      <c r="F162" s="54"/>
      <c r="G162" s="16"/>
      <c r="H162" s="106"/>
      <c r="I162" s="106"/>
      <c r="J162" s="103"/>
      <c r="K162" s="112"/>
      <c r="L162" s="106"/>
      <c r="M162" s="14"/>
      <c r="N162" s="7"/>
      <c r="O162" s="7"/>
    </row>
    <row r="163" ht="13.5" customHeight="1">
      <c r="A163" s="103"/>
      <c r="B163" s="14"/>
      <c r="C163" s="103"/>
      <c r="D163" s="106"/>
      <c r="E163" s="106"/>
      <c r="F163" s="54"/>
      <c r="G163" s="16"/>
      <c r="H163" s="106"/>
      <c r="I163" s="106"/>
      <c r="J163" s="103"/>
      <c r="K163" s="112"/>
      <c r="L163" s="106"/>
      <c r="M163" s="14"/>
      <c r="N163" s="7"/>
      <c r="O163" s="7"/>
    </row>
    <row r="164" ht="13.5" customHeight="1">
      <c r="A164" s="103"/>
      <c r="B164" s="14"/>
      <c r="C164" s="103"/>
      <c r="D164" s="106"/>
      <c r="E164" s="106"/>
      <c r="F164" s="54"/>
      <c r="G164" s="16"/>
      <c r="H164" s="106"/>
      <c r="I164" s="106"/>
      <c r="J164" s="103"/>
      <c r="K164" s="112"/>
      <c r="L164" s="106"/>
      <c r="M164" s="14"/>
      <c r="N164" s="7"/>
      <c r="O164" s="7"/>
    </row>
    <row r="165" ht="13.5" customHeight="1">
      <c r="A165" s="103"/>
      <c r="B165" s="14"/>
      <c r="C165" s="103"/>
      <c r="D165" s="106"/>
      <c r="E165" s="106"/>
      <c r="F165" s="54"/>
      <c r="G165" s="16"/>
      <c r="H165" s="106"/>
      <c r="I165" s="106"/>
      <c r="J165" s="103"/>
      <c r="K165" s="112"/>
      <c r="L165" s="106"/>
      <c r="M165" s="14"/>
      <c r="N165" s="7"/>
      <c r="O165" s="7"/>
    </row>
    <row r="166" ht="13.5" customHeight="1">
      <c r="A166" s="103"/>
      <c r="B166" s="14"/>
      <c r="C166" s="103"/>
      <c r="D166" s="106"/>
      <c r="E166" s="106"/>
      <c r="F166" s="54"/>
      <c r="G166" s="16"/>
      <c r="H166" s="106"/>
      <c r="I166" s="106"/>
      <c r="J166" s="103"/>
      <c r="K166" s="112"/>
      <c r="L166" s="106"/>
      <c r="M166" s="14"/>
      <c r="N166" s="7"/>
      <c r="O166" s="7"/>
    </row>
    <row r="167" ht="13.5" customHeight="1">
      <c r="A167" s="103"/>
      <c r="B167" s="14"/>
      <c r="C167" s="103"/>
      <c r="D167" s="106"/>
      <c r="E167" s="106"/>
      <c r="F167" s="54"/>
      <c r="G167" s="16"/>
      <c r="H167" s="106"/>
      <c r="I167" s="106"/>
      <c r="J167" s="103"/>
      <c r="K167" s="112"/>
      <c r="L167" s="106"/>
      <c r="M167" s="14"/>
      <c r="N167" s="7"/>
      <c r="O167" s="7"/>
    </row>
    <row r="168" ht="13.5" customHeight="1">
      <c r="A168" s="103"/>
      <c r="B168" s="14"/>
      <c r="C168" s="103"/>
      <c r="D168" s="106"/>
      <c r="E168" s="106"/>
      <c r="F168" s="54"/>
      <c r="G168" s="16"/>
      <c r="H168" s="106"/>
      <c r="I168" s="106"/>
      <c r="J168" s="103"/>
      <c r="K168" s="112"/>
      <c r="L168" s="106"/>
      <c r="M168" s="14"/>
      <c r="N168" s="7"/>
      <c r="O168" s="7"/>
    </row>
    <row r="169" ht="13.5" customHeight="1">
      <c r="A169" s="103"/>
      <c r="B169" s="14"/>
      <c r="C169" s="103"/>
      <c r="D169" s="106"/>
      <c r="E169" s="106"/>
      <c r="F169" s="54"/>
      <c r="G169" s="16"/>
      <c r="H169" s="106"/>
      <c r="I169" s="106"/>
      <c r="J169" s="103"/>
      <c r="K169" s="112"/>
      <c r="L169" s="106"/>
      <c r="M169" s="14"/>
      <c r="N169" s="7"/>
      <c r="O169" s="7"/>
    </row>
    <row r="170" ht="13.5" customHeight="1">
      <c r="A170" s="103"/>
      <c r="B170" s="14"/>
      <c r="C170" s="103"/>
      <c r="D170" s="106"/>
      <c r="E170" s="106"/>
      <c r="F170" s="54"/>
      <c r="G170" s="16"/>
      <c r="H170" s="106"/>
      <c r="I170" s="106"/>
      <c r="J170" s="103"/>
      <c r="K170" s="112"/>
      <c r="L170" s="106"/>
      <c r="M170" s="14"/>
      <c r="N170" s="7"/>
      <c r="O170" s="7"/>
    </row>
    <row r="171" ht="13.5" customHeight="1">
      <c r="A171" s="103"/>
      <c r="B171" s="14"/>
      <c r="C171" s="103"/>
      <c r="D171" s="106"/>
      <c r="E171" s="106"/>
      <c r="F171" s="54"/>
      <c r="G171" s="16"/>
      <c r="H171" s="106"/>
      <c r="I171" s="106"/>
      <c r="J171" s="103"/>
      <c r="K171" s="112"/>
      <c r="L171" s="106"/>
      <c r="M171" s="14"/>
      <c r="N171" s="7"/>
      <c r="O171" s="7"/>
    </row>
    <row r="172" ht="13.5" customHeight="1">
      <c r="A172" s="103"/>
      <c r="B172" s="14"/>
      <c r="C172" s="103"/>
      <c r="D172" s="106"/>
      <c r="E172" s="106"/>
      <c r="F172" s="54"/>
      <c r="G172" s="16"/>
      <c r="H172" s="106"/>
      <c r="I172" s="106"/>
      <c r="J172" s="103"/>
      <c r="K172" s="112"/>
      <c r="L172" s="106"/>
      <c r="M172" s="14"/>
      <c r="N172" s="7"/>
      <c r="O172" s="7"/>
    </row>
    <row r="173" ht="13.5" customHeight="1">
      <c r="A173" s="103"/>
      <c r="B173" s="14"/>
      <c r="C173" s="103"/>
      <c r="D173" s="106"/>
      <c r="E173" s="106"/>
      <c r="F173" s="54"/>
      <c r="G173" s="16"/>
      <c r="H173" s="106"/>
      <c r="I173" s="106"/>
      <c r="J173" s="103"/>
      <c r="K173" s="112"/>
      <c r="L173" s="106"/>
      <c r="M173" s="14"/>
      <c r="N173" s="7"/>
      <c r="O173" s="7"/>
    </row>
    <row r="174" ht="13.5" customHeight="1">
      <c r="A174" s="103"/>
      <c r="B174" s="14"/>
      <c r="C174" s="103"/>
      <c r="D174" s="106"/>
      <c r="E174" s="106"/>
      <c r="F174" s="54"/>
      <c r="G174" s="16"/>
      <c r="H174" s="106"/>
      <c r="I174" s="106"/>
      <c r="J174" s="103"/>
      <c r="K174" s="112"/>
      <c r="L174" s="106"/>
      <c r="M174" s="14"/>
      <c r="N174" s="7"/>
      <c r="O174" s="7"/>
    </row>
    <row r="175" ht="13.5" customHeight="1">
      <c r="A175" s="103"/>
      <c r="B175" s="14"/>
      <c r="C175" s="103"/>
      <c r="D175" s="106"/>
      <c r="E175" s="106"/>
      <c r="F175" s="54"/>
      <c r="G175" s="16"/>
      <c r="H175" s="106"/>
      <c r="I175" s="106"/>
      <c r="J175" s="103"/>
      <c r="K175" s="112"/>
      <c r="L175" s="106"/>
      <c r="M175" s="14"/>
      <c r="N175" s="7"/>
      <c r="O175" s="7"/>
    </row>
    <row r="176" ht="13.5" customHeight="1">
      <c r="A176" s="103"/>
      <c r="B176" s="14"/>
      <c r="C176" s="103"/>
      <c r="D176" s="106"/>
      <c r="E176" s="106"/>
      <c r="F176" s="54"/>
      <c r="G176" s="16"/>
      <c r="H176" s="106"/>
      <c r="I176" s="106"/>
      <c r="J176" s="103"/>
      <c r="K176" s="112"/>
      <c r="L176" s="106"/>
      <c r="M176" s="14"/>
      <c r="N176" s="7"/>
      <c r="O176" s="7"/>
    </row>
    <row r="177" ht="13.5" customHeight="1">
      <c r="A177" s="103"/>
      <c r="B177" s="14"/>
      <c r="C177" s="103"/>
      <c r="D177" s="106"/>
      <c r="E177" s="106"/>
      <c r="F177" s="54"/>
      <c r="G177" s="16"/>
      <c r="H177" s="106"/>
      <c r="I177" s="106"/>
      <c r="J177" s="103"/>
      <c r="K177" s="112"/>
      <c r="L177" s="106"/>
      <c r="M177" s="14"/>
      <c r="N177" s="7"/>
      <c r="O177" s="7"/>
    </row>
    <row r="178" ht="13.5" customHeight="1">
      <c r="A178" s="103"/>
      <c r="B178" s="14"/>
      <c r="C178" s="103"/>
      <c r="D178" s="106"/>
      <c r="E178" s="106"/>
      <c r="F178" s="54"/>
      <c r="G178" s="16"/>
      <c r="H178" s="106"/>
      <c r="I178" s="106"/>
      <c r="J178" s="103"/>
      <c r="K178" s="112"/>
      <c r="L178" s="106"/>
      <c r="M178" s="14"/>
      <c r="N178" s="7"/>
      <c r="O178" s="7"/>
    </row>
    <row r="179" ht="13.5" customHeight="1">
      <c r="A179" s="103"/>
      <c r="B179" s="14"/>
      <c r="C179" s="103"/>
      <c r="D179" s="106"/>
      <c r="E179" s="106"/>
      <c r="F179" s="54"/>
      <c r="G179" s="16"/>
      <c r="H179" s="106"/>
      <c r="I179" s="106"/>
      <c r="J179" s="103"/>
      <c r="K179" s="112"/>
      <c r="L179" s="106"/>
      <c r="M179" s="14"/>
      <c r="N179" s="7"/>
      <c r="O179" s="7"/>
    </row>
    <row r="180" ht="13.5" customHeight="1">
      <c r="A180" s="103"/>
      <c r="B180" s="14"/>
      <c r="C180" s="103"/>
      <c r="D180" s="106"/>
      <c r="E180" s="106"/>
      <c r="F180" s="54"/>
      <c r="G180" s="16"/>
      <c r="H180" s="106"/>
      <c r="I180" s="106"/>
      <c r="J180" s="103"/>
      <c r="K180" s="112"/>
      <c r="L180" s="106"/>
      <c r="M180" s="14"/>
      <c r="N180" s="7"/>
      <c r="O180" s="7"/>
    </row>
    <row r="181" ht="13.5" customHeight="1">
      <c r="A181" s="103"/>
      <c r="B181" s="14"/>
      <c r="C181" s="103"/>
      <c r="D181" s="106"/>
      <c r="E181" s="106"/>
      <c r="F181" s="54"/>
      <c r="G181" s="16"/>
      <c r="H181" s="106"/>
      <c r="I181" s="106"/>
      <c r="J181" s="103"/>
      <c r="K181" s="112"/>
      <c r="L181" s="106"/>
      <c r="M181" s="14"/>
      <c r="N181" s="7"/>
      <c r="O181" s="7"/>
    </row>
    <row r="182" ht="13.5" customHeight="1">
      <c r="A182" s="103"/>
      <c r="B182" s="14"/>
      <c r="C182" s="103"/>
      <c r="D182" s="106"/>
      <c r="E182" s="106"/>
      <c r="F182" s="54"/>
      <c r="G182" s="16"/>
      <c r="H182" s="106"/>
      <c r="I182" s="106"/>
      <c r="J182" s="103"/>
      <c r="K182" s="112"/>
      <c r="L182" s="106"/>
      <c r="M182" s="14"/>
      <c r="N182" s="7"/>
      <c r="O182" s="7"/>
    </row>
    <row r="183" ht="13.5" customHeight="1">
      <c r="A183" s="103"/>
      <c r="B183" s="14"/>
      <c r="C183" s="103"/>
      <c r="D183" s="106"/>
      <c r="E183" s="106"/>
      <c r="F183" s="54"/>
      <c r="G183" s="16"/>
      <c r="H183" s="106"/>
      <c r="I183" s="106"/>
      <c r="J183" s="103"/>
      <c r="K183" s="112"/>
      <c r="L183" s="106"/>
      <c r="M183" s="14"/>
      <c r="N183" s="7"/>
      <c r="O183" s="7"/>
    </row>
    <row r="184" ht="13.5" customHeight="1">
      <c r="A184" s="103"/>
      <c r="B184" s="14"/>
      <c r="C184" s="103"/>
      <c r="D184" s="106"/>
      <c r="E184" s="106"/>
      <c r="F184" s="54"/>
      <c r="G184" s="16"/>
      <c r="H184" s="106"/>
      <c r="I184" s="106"/>
      <c r="J184" s="103"/>
      <c r="K184" s="112"/>
      <c r="L184" s="106"/>
      <c r="M184" s="14"/>
      <c r="N184" s="7"/>
      <c r="O184" s="7"/>
    </row>
    <row r="185" ht="13.5" customHeight="1">
      <c r="A185" s="103"/>
      <c r="B185" s="14"/>
      <c r="C185" s="103"/>
      <c r="D185" s="106"/>
      <c r="E185" s="106"/>
      <c r="F185" s="54"/>
      <c r="G185" s="16"/>
      <c r="H185" s="106"/>
      <c r="I185" s="106"/>
      <c r="J185" s="103"/>
      <c r="K185" s="112"/>
      <c r="L185" s="106"/>
      <c r="M185" s="14"/>
      <c r="N185" s="7"/>
      <c r="O185" s="7"/>
    </row>
    <row r="186" ht="13.5" customHeight="1">
      <c r="A186" s="103"/>
      <c r="B186" s="14"/>
      <c r="C186" s="103"/>
      <c r="D186" s="106"/>
      <c r="E186" s="106"/>
      <c r="F186" s="54"/>
      <c r="G186" s="16"/>
      <c r="H186" s="106"/>
      <c r="I186" s="106"/>
      <c r="J186" s="103"/>
      <c r="K186" s="112"/>
      <c r="L186" s="106"/>
      <c r="M186" s="14"/>
      <c r="N186" s="7"/>
      <c r="O186" s="7"/>
    </row>
    <row r="187" ht="13.5" customHeight="1">
      <c r="A187" s="103"/>
      <c r="B187" s="14"/>
      <c r="C187" s="103"/>
      <c r="D187" s="106"/>
      <c r="E187" s="106"/>
      <c r="F187" s="54"/>
      <c r="G187" s="16"/>
      <c r="H187" s="106"/>
      <c r="I187" s="106"/>
      <c r="J187" s="103"/>
      <c r="K187" s="112"/>
      <c r="L187" s="106"/>
      <c r="M187" s="14"/>
      <c r="N187" s="7"/>
      <c r="O187" s="7"/>
    </row>
    <row r="188" ht="13.5" customHeight="1">
      <c r="A188" s="103"/>
      <c r="B188" s="14"/>
      <c r="C188" s="103"/>
      <c r="D188" s="106"/>
      <c r="E188" s="106"/>
      <c r="F188" s="54"/>
      <c r="G188" s="16"/>
      <c r="H188" s="106"/>
      <c r="I188" s="106"/>
      <c r="J188" s="103"/>
      <c r="K188" s="112"/>
      <c r="L188" s="106"/>
      <c r="M188" s="14"/>
      <c r="N188" s="7"/>
      <c r="O188" s="7"/>
    </row>
    <row r="189" ht="13.5" customHeight="1">
      <c r="A189" s="103"/>
      <c r="B189" s="14"/>
      <c r="C189" s="103"/>
      <c r="D189" s="106"/>
      <c r="E189" s="106"/>
      <c r="F189" s="54"/>
      <c r="G189" s="16"/>
      <c r="H189" s="106"/>
      <c r="I189" s="106"/>
      <c r="J189" s="103"/>
      <c r="K189" s="112"/>
      <c r="L189" s="106"/>
      <c r="M189" s="14"/>
      <c r="N189" s="7"/>
      <c r="O189" s="7"/>
    </row>
    <row r="190" ht="13.5" customHeight="1">
      <c r="A190" s="103"/>
      <c r="B190" s="14"/>
      <c r="C190" s="103"/>
      <c r="D190" s="106"/>
      <c r="E190" s="106"/>
      <c r="F190" s="54"/>
      <c r="G190" s="16"/>
      <c r="H190" s="106"/>
      <c r="I190" s="106"/>
      <c r="J190" s="103"/>
      <c r="K190" s="112"/>
      <c r="L190" s="106"/>
      <c r="M190" s="14"/>
      <c r="N190" s="7"/>
      <c r="O190" s="7"/>
    </row>
    <row r="191" ht="13.5" customHeight="1">
      <c r="A191" s="103"/>
      <c r="B191" s="14"/>
      <c r="C191" s="103"/>
      <c r="D191" s="106"/>
      <c r="E191" s="106"/>
      <c r="F191" s="54"/>
      <c r="G191" s="16"/>
      <c r="H191" s="106"/>
      <c r="I191" s="106"/>
      <c r="J191" s="103"/>
      <c r="K191" s="112"/>
      <c r="L191" s="106"/>
      <c r="M191" s="14"/>
      <c r="N191" s="7"/>
      <c r="O191" s="7"/>
    </row>
    <row r="192" ht="13.5" customHeight="1">
      <c r="A192" s="103"/>
      <c r="B192" s="14"/>
      <c r="C192" s="103"/>
      <c r="D192" s="106"/>
      <c r="E192" s="106"/>
      <c r="F192" s="54"/>
      <c r="G192" s="16"/>
      <c r="H192" s="106"/>
      <c r="I192" s="106"/>
      <c r="J192" s="103"/>
      <c r="K192" s="112"/>
      <c r="L192" s="106"/>
      <c r="M192" s="14"/>
      <c r="N192" s="7"/>
      <c r="O192" s="7"/>
    </row>
    <row r="193" ht="13.5" customHeight="1">
      <c r="A193" s="103"/>
      <c r="B193" s="14"/>
      <c r="C193" s="103"/>
      <c r="D193" s="106"/>
      <c r="E193" s="106"/>
      <c r="F193" s="54"/>
      <c r="G193" s="16"/>
      <c r="H193" s="106"/>
      <c r="I193" s="106"/>
      <c r="J193" s="103"/>
      <c r="K193" s="112"/>
      <c r="L193" s="106"/>
      <c r="M193" s="14"/>
      <c r="N193" s="7"/>
      <c r="O193" s="7"/>
    </row>
    <row r="194" ht="13.5" customHeight="1">
      <c r="A194" s="103"/>
      <c r="B194" s="14"/>
      <c r="C194" s="103"/>
      <c r="D194" s="106"/>
      <c r="E194" s="106"/>
      <c r="F194" s="54"/>
      <c r="G194" s="16"/>
      <c r="H194" s="106"/>
      <c r="I194" s="106"/>
      <c r="J194" s="103"/>
      <c r="K194" s="112"/>
      <c r="L194" s="106"/>
      <c r="M194" s="14"/>
      <c r="N194" s="7"/>
      <c r="O194" s="7"/>
    </row>
    <row r="195" ht="13.5" customHeight="1">
      <c r="A195" s="103"/>
      <c r="B195" s="14"/>
      <c r="C195" s="103"/>
      <c r="D195" s="106"/>
      <c r="E195" s="106"/>
      <c r="F195" s="54"/>
      <c r="G195" s="16"/>
      <c r="H195" s="106"/>
      <c r="I195" s="106"/>
      <c r="J195" s="103"/>
      <c r="K195" s="112"/>
      <c r="L195" s="106"/>
      <c r="M195" s="14"/>
      <c r="N195" s="7"/>
      <c r="O195" s="7"/>
    </row>
    <row r="196" ht="13.5" customHeight="1">
      <c r="A196" s="103"/>
      <c r="B196" s="14"/>
      <c r="C196" s="103"/>
      <c r="D196" s="106"/>
      <c r="E196" s="106"/>
      <c r="F196" s="54"/>
      <c r="G196" s="16"/>
      <c r="H196" s="106"/>
      <c r="I196" s="106"/>
      <c r="J196" s="103"/>
      <c r="K196" s="112"/>
      <c r="L196" s="106"/>
      <c r="M196" s="14"/>
      <c r="N196" s="7"/>
      <c r="O196" s="7"/>
    </row>
    <row r="197" ht="13.5" customHeight="1">
      <c r="A197" s="103"/>
      <c r="B197" s="14"/>
      <c r="C197" s="103"/>
      <c r="D197" s="106"/>
      <c r="E197" s="106"/>
      <c r="F197" s="54"/>
      <c r="G197" s="16"/>
      <c r="H197" s="106"/>
      <c r="I197" s="106"/>
      <c r="J197" s="103"/>
      <c r="K197" s="112"/>
      <c r="L197" s="106"/>
      <c r="M197" s="14"/>
      <c r="N197" s="7"/>
      <c r="O197" s="7"/>
    </row>
    <row r="198" ht="13.5" customHeight="1">
      <c r="A198" s="103"/>
      <c r="B198" s="14"/>
      <c r="C198" s="103"/>
      <c r="D198" s="106"/>
      <c r="E198" s="106"/>
      <c r="F198" s="54"/>
      <c r="G198" s="16"/>
      <c r="H198" s="106"/>
      <c r="I198" s="106"/>
      <c r="J198" s="103"/>
      <c r="K198" s="112"/>
      <c r="L198" s="106"/>
      <c r="M198" s="14"/>
      <c r="N198" s="7"/>
      <c r="O198" s="7"/>
    </row>
    <row r="199" ht="13.5" customHeight="1">
      <c r="A199" s="103"/>
      <c r="B199" s="14"/>
      <c r="C199" s="103"/>
      <c r="D199" s="106"/>
      <c r="E199" s="106"/>
      <c r="F199" s="54"/>
      <c r="G199" s="16"/>
      <c r="H199" s="106"/>
      <c r="I199" s="106"/>
      <c r="J199" s="103"/>
      <c r="K199" s="112"/>
      <c r="L199" s="106"/>
      <c r="M199" s="14"/>
      <c r="N199" s="7"/>
      <c r="O199" s="7"/>
    </row>
    <row r="200" ht="13.5" customHeight="1">
      <c r="A200" s="103"/>
      <c r="B200" s="14"/>
      <c r="C200" s="103"/>
      <c r="D200" s="106"/>
      <c r="E200" s="106"/>
      <c r="F200" s="54"/>
      <c r="G200" s="16"/>
      <c r="H200" s="106"/>
      <c r="I200" s="106"/>
      <c r="J200" s="103"/>
      <c r="K200" s="112"/>
      <c r="L200" s="106"/>
      <c r="M200" s="14"/>
      <c r="N200" s="7"/>
      <c r="O200" s="7"/>
    </row>
    <row r="201" ht="13.5" customHeight="1">
      <c r="A201" s="103"/>
      <c r="B201" s="14"/>
      <c r="C201" s="103"/>
      <c r="D201" s="106"/>
      <c r="E201" s="106"/>
      <c r="F201" s="54"/>
      <c r="G201" s="16"/>
      <c r="H201" s="106"/>
      <c r="I201" s="106"/>
      <c r="J201" s="103"/>
      <c r="K201" s="112"/>
      <c r="L201" s="106"/>
      <c r="M201" s="14"/>
      <c r="N201" s="7"/>
      <c r="O201" s="7"/>
    </row>
    <row r="202" ht="13.5" customHeight="1">
      <c r="A202" s="103"/>
      <c r="B202" s="14"/>
      <c r="C202" s="103"/>
      <c r="D202" s="106"/>
      <c r="E202" s="106"/>
      <c r="F202" s="54"/>
      <c r="G202" s="16"/>
      <c r="H202" s="106"/>
      <c r="I202" s="106"/>
      <c r="J202" s="103"/>
      <c r="K202" s="112"/>
      <c r="L202" s="106"/>
      <c r="M202" s="14"/>
      <c r="N202" s="7"/>
      <c r="O202" s="7"/>
    </row>
    <row r="203" ht="13.5" customHeight="1">
      <c r="A203" s="103"/>
      <c r="B203" s="14"/>
      <c r="C203" s="103"/>
      <c r="D203" s="106"/>
      <c r="E203" s="106"/>
      <c r="F203" s="54"/>
      <c r="G203" s="16"/>
      <c r="H203" s="106"/>
      <c r="I203" s="106"/>
      <c r="J203" s="103"/>
      <c r="K203" s="112"/>
      <c r="L203" s="106"/>
      <c r="M203" s="14"/>
      <c r="N203" s="7"/>
      <c r="O203" s="7"/>
    </row>
    <row r="204" ht="13.5" customHeight="1">
      <c r="A204" s="103"/>
      <c r="B204" s="14"/>
      <c r="C204" s="103"/>
      <c r="D204" s="106"/>
      <c r="E204" s="106"/>
      <c r="F204" s="54"/>
      <c r="G204" s="16"/>
      <c r="H204" s="106"/>
      <c r="I204" s="106"/>
      <c r="J204" s="103"/>
      <c r="K204" s="112"/>
      <c r="L204" s="106"/>
      <c r="M204" s="14"/>
      <c r="N204" s="7"/>
      <c r="O204" s="7"/>
    </row>
    <row r="205" ht="13.5" customHeight="1">
      <c r="A205" s="103"/>
      <c r="B205" s="14"/>
      <c r="C205" s="103"/>
      <c r="D205" s="106"/>
      <c r="E205" s="106"/>
      <c r="F205" s="54"/>
      <c r="G205" s="16"/>
      <c r="H205" s="106"/>
      <c r="I205" s="106"/>
      <c r="J205" s="103"/>
      <c r="K205" s="112"/>
      <c r="L205" s="106"/>
      <c r="M205" s="14"/>
      <c r="N205" s="7"/>
      <c r="O205" s="7"/>
    </row>
    <row r="206" ht="13.5" customHeight="1">
      <c r="A206" s="103"/>
      <c r="B206" s="14"/>
      <c r="C206" s="103"/>
      <c r="D206" s="106"/>
      <c r="E206" s="106"/>
      <c r="F206" s="54"/>
      <c r="G206" s="16"/>
      <c r="H206" s="106"/>
      <c r="I206" s="106"/>
      <c r="J206" s="103"/>
      <c r="K206" s="112"/>
      <c r="L206" s="106"/>
      <c r="M206" s="14"/>
      <c r="N206" s="7"/>
      <c r="O206" s="7"/>
    </row>
    <row r="207" ht="13.5" customHeight="1">
      <c r="A207" s="103"/>
      <c r="B207" s="14"/>
      <c r="C207" s="103"/>
      <c r="D207" s="106"/>
      <c r="E207" s="106"/>
      <c r="F207" s="54"/>
      <c r="G207" s="16"/>
      <c r="H207" s="106"/>
      <c r="I207" s="106"/>
      <c r="J207" s="103"/>
      <c r="K207" s="112"/>
      <c r="L207" s="106"/>
      <c r="M207" s="14"/>
      <c r="N207" s="7"/>
      <c r="O207" s="7"/>
    </row>
    <row r="208" ht="13.5" customHeight="1">
      <c r="A208" s="103"/>
      <c r="B208" s="14"/>
      <c r="C208" s="103"/>
      <c r="D208" s="106"/>
      <c r="E208" s="106"/>
      <c r="F208" s="54"/>
      <c r="G208" s="16"/>
      <c r="H208" s="106"/>
      <c r="I208" s="106"/>
      <c r="J208" s="103"/>
      <c r="K208" s="112"/>
      <c r="L208" s="106"/>
      <c r="M208" s="14"/>
      <c r="N208" s="7"/>
      <c r="O208" s="7"/>
    </row>
    <row r="209" ht="13.5" customHeight="1">
      <c r="A209" s="103"/>
      <c r="B209" s="14"/>
      <c r="C209" s="103"/>
      <c r="D209" s="106"/>
      <c r="E209" s="106"/>
      <c r="F209" s="54"/>
      <c r="G209" s="16"/>
      <c r="H209" s="106"/>
      <c r="I209" s="106"/>
      <c r="J209" s="103"/>
      <c r="K209" s="112"/>
      <c r="L209" s="106"/>
      <c r="M209" s="14"/>
      <c r="N209" s="7"/>
      <c r="O209" s="7"/>
    </row>
    <row r="210" ht="13.5" customHeight="1">
      <c r="A210" s="103"/>
      <c r="B210" s="14"/>
      <c r="C210" s="103"/>
      <c r="D210" s="106"/>
      <c r="E210" s="106"/>
      <c r="F210" s="54"/>
      <c r="G210" s="16"/>
      <c r="H210" s="106"/>
      <c r="I210" s="106"/>
      <c r="J210" s="103"/>
      <c r="K210" s="112"/>
      <c r="L210" s="106"/>
      <c r="M210" s="14"/>
      <c r="N210" s="7"/>
      <c r="O210" s="7"/>
    </row>
    <row r="211" ht="13.5" customHeight="1">
      <c r="A211" s="103"/>
      <c r="B211" s="14"/>
      <c r="C211" s="103"/>
      <c r="D211" s="106"/>
      <c r="E211" s="106"/>
      <c r="F211" s="54"/>
      <c r="G211" s="16"/>
      <c r="H211" s="106"/>
      <c r="I211" s="106"/>
      <c r="J211" s="103"/>
      <c r="K211" s="112"/>
      <c r="L211" s="106"/>
      <c r="M211" s="14"/>
      <c r="N211" s="7"/>
      <c r="O211" s="7"/>
    </row>
    <row r="212" ht="13.5" customHeight="1">
      <c r="A212" s="103"/>
      <c r="B212" s="14"/>
      <c r="C212" s="103"/>
      <c r="D212" s="106"/>
      <c r="E212" s="106"/>
      <c r="F212" s="54"/>
      <c r="G212" s="16"/>
      <c r="H212" s="106"/>
      <c r="I212" s="106"/>
      <c r="J212" s="103"/>
      <c r="K212" s="112"/>
      <c r="L212" s="106"/>
      <c r="M212" s="14"/>
      <c r="N212" s="7"/>
      <c r="O212" s="7"/>
    </row>
    <row r="213" ht="13.5" customHeight="1">
      <c r="A213" s="103"/>
      <c r="B213" s="14"/>
      <c r="C213" s="103"/>
      <c r="D213" s="106"/>
      <c r="E213" s="106"/>
      <c r="F213" s="54"/>
      <c r="G213" s="16"/>
      <c r="H213" s="106"/>
      <c r="I213" s="106"/>
      <c r="J213" s="103"/>
      <c r="K213" s="112"/>
      <c r="L213" s="106"/>
      <c r="M213" s="14"/>
      <c r="N213" s="7"/>
      <c r="O213" s="7"/>
    </row>
    <row r="214" ht="13.5" customHeight="1">
      <c r="A214" s="103"/>
      <c r="B214" s="14"/>
      <c r="C214" s="103"/>
      <c r="D214" s="106"/>
      <c r="E214" s="106"/>
      <c r="F214" s="54"/>
      <c r="G214" s="16"/>
      <c r="H214" s="106"/>
      <c r="I214" s="106"/>
      <c r="J214" s="103"/>
      <c r="K214" s="112"/>
      <c r="L214" s="106"/>
      <c r="M214" s="14"/>
      <c r="N214" s="7"/>
      <c r="O214" s="7"/>
    </row>
    <row r="215" ht="13.5" customHeight="1">
      <c r="A215" s="103"/>
      <c r="B215" s="14"/>
      <c r="C215" s="103"/>
      <c r="D215" s="106"/>
      <c r="E215" s="106"/>
      <c r="F215" s="54"/>
      <c r="G215" s="16"/>
      <c r="H215" s="106"/>
      <c r="I215" s="106"/>
      <c r="J215" s="103"/>
      <c r="K215" s="112"/>
      <c r="L215" s="106"/>
      <c r="M215" s="14"/>
      <c r="N215" s="7"/>
      <c r="O215" s="7"/>
    </row>
    <row r="216" ht="13.5" customHeight="1">
      <c r="A216" s="103"/>
      <c r="B216" s="14"/>
      <c r="C216" s="103"/>
      <c r="D216" s="106"/>
      <c r="E216" s="106"/>
      <c r="F216" s="54"/>
      <c r="G216" s="16"/>
      <c r="H216" s="106"/>
      <c r="I216" s="106"/>
      <c r="J216" s="103"/>
      <c r="K216" s="112"/>
      <c r="L216" s="106"/>
      <c r="M216" s="14"/>
      <c r="N216" s="7"/>
      <c r="O216" s="7"/>
    </row>
    <row r="217" ht="13.5" customHeight="1">
      <c r="A217" s="103"/>
      <c r="B217" s="14"/>
      <c r="C217" s="103"/>
      <c r="D217" s="106"/>
      <c r="E217" s="106"/>
      <c r="F217" s="54"/>
      <c r="G217" s="16"/>
      <c r="H217" s="106"/>
      <c r="I217" s="106"/>
      <c r="J217" s="103"/>
      <c r="K217" s="112"/>
      <c r="L217" s="106"/>
      <c r="M217" s="14"/>
      <c r="N217" s="7"/>
      <c r="O217" s="7"/>
    </row>
    <row r="218" ht="13.5" customHeight="1">
      <c r="A218" s="103"/>
      <c r="B218" s="14"/>
      <c r="C218" s="103"/>
      <c r="D218" s="106"/>
      <c r="E218" s="106"/>
      <c r="F218" s="54"/>
      <c r="G218" s="16"/>
      <c r="H218" s="106"/>
      <c r="I218" s="106"/>
      <c r="J218" s="103"/>
      <c r="K218" s="112"/>
      <c r="L218" s="106"/>
      <c r="M218" s="14"/>
      <c r="N218" s="7"/>
      <c r="O218" s="7"/>
    </row>
    <row r="219" ht="13.5" customHeight="1">
      <c r="A219" s="103"/>
      <c r="B219" s="14"/>
      <c r="C219" s="103"/>
      <c r="D219" s="106"/>
      <c r="E219" s="106"/>
      <c r="F219" s="54"/>
      <c r="G219" s="16"/>
      <c r="H219" s="106"/>
      <c r="I219" s="106"/>
      <c r="J219" s="103"/>
      <c r="K219" s="112"/>
      <c r="L219" s="106"/>
      <c r="M219" s="14"/>
      <c r="N219" s="7"/>
      <c r="O219" s="7"/>
    </row>
    <row r="220" ht="13.5" customHeight="1">
      <c r="A220" s="103"/>
      <c r="B220" s="14"/>
      <c r="C220" s="103"/>
      <c r="D220" s="106"/>
      <c r="E220" s="106"/>
      <c r="F220" s="54"/>
      <c r="G220" s="16"/>
      <c r="H220" s="106"/>
      <c r="I220" s="106"/>
      <c r="J220" s="103"/>
      <c r="K220" s="112"/>
      <c r="L220" s="106"/>
      <c r="M220" s="14"/>
      <c r="N220" s="7"/>
      <c r="O220" s="7"/>
    </row>
    <row r="221" ht="13.5" customHeight="1">
      <c r="A221" s="103"/>
      <c r="B221" s="14"/>
      <c r="C221" s="103"/>
      <c r="D221" s="106"/>
      <c r="E221" s="106"/>
      <c r="F221" s="54"/>
      <c r="G221" s="16"/>
      <c r="H221" s="106"/>
      <c r="I221" s="106"/>
      <c r="J221" s="103"/>
      <c r="K221" s="112"/>
      <c r="L221" s="106"/>
      <c r="M221" s="14"/>
      <c r="N221" s="7"/>
      <c r="O221" s="7"/>
    </row>
    <row r="222" ht="13.5" customHeight="1">
      <c r="A222" s="103"/>
      <c r="B222" s="14"/>
      <c r="C222" s="103"/>
      <c r="D222" s="106"/>
      <c r="E222" s="106"/>
      <c r="F222" s="54"/>
      <c r="G222" s="16"/>
      <c r="H222" s="106"/>
      <c r="I222" s="106"/>
      <c r="J222" s="103"/>
      <c r="K222" s="112"/>
      <c r="L222" s="106"/>
      <c r="M222" s="14"/>
      <c r="N222" s="7"/>
      <c r="O222" s="7"/>
    </row>
    <row r="223" ht="13.5" customHeight="1">
      <c r="A223" s="103"/>
      <c r="B223" s="14"/>
      <c r="C223" s="103"/>
      <c r="D223" s="106"/>
      <c r="E223" s="106"/>
      <c r="F223" s="54"/>
      <c r="G223" s="16"/>
      <c r="H223" s="106"/>
      <c r="I223" s="106"/>
      <c r="J223" s="103"/>
      <c r="K223" s="112"/>
      <c r="L223" s="106"/>
      <c r="M223" s="14"/>
      <c r="N223" s="7"/>
      <c r="O223" s="7"/>
    </row>
    <row r="224" ht="13.5" customHeight="1">
      <c r="A224" s="103"/>
      <c r="B224" s="14"/>
      <c r="C224" s="103"/>
      <c r="D224" s="106"/>
      <c r="E224" s="106"/>
      <c r="F224" s="54"/>
      <c r="G224" s="16"/>
      <c r="H224" s="106"/>
      <c r="I224" s="106"/>
      <c r="J224" s="103"/>
      <c r="K224" s="112"/>
      <c r="L224" s="106"/>
      <c r="M224" s="14"/>
      <c r="N224" s="7"/>
      <c r="O224" s="7"/>
    </row>
    <row r="225" ht="13.5" customHeight="1">
      <c r="A225" s="103"/>
      <c r="B225" s="14"/>
      <c r="C225" s="103"/>
      <c r="D225" s="106"/>
      <c r="E225" s="106"/>
      <c r="F225" s="54"/>
      <c r="G225" s="16"/>
      <c r="H225" s="106"/>
      <c r="I225" s="106"/>
      <c r="J225" s="103"/>
      <c r="K225" s="112"/>
      <c r="L225" s="106"/>
      <c r="M225" s="14"/>
      <c r="N225" s="7"/>
      <c r="O225" s="7"/>
    </row>
    <row r="226" ht="13.5" customHeight="1">
      <c r="A226" s="103"/>
      <c r="B226" s="14"/>
      <c r="C226" s="103"/>
      <c r="D226" s="106"/>
      <c r="E226" s="106"/>
      <c r="F226" s="54"/>
      <c r="G226" s="16"/>
      <c r="H226" s="106"/>
      <c r="I226" s="106"/>
      <c r="J226" s="103"/>
      <c r="K226" s="112"/>
      <c r="L226" s="106"/>
      <c r="M226" s="14"/>
      <c r="N226" s="7"/>
      <c r="O226" s="7"/>
    </row>
    <row r="227" ht="13.5" customHeight="1">
      <c r="A227" s="103"/>
      <c r="B227" s="103"/>
      <c r="C227" s="103"/>
      <c r="D227" s="106"/>
      <c r="E227" s="106"/>
      <c r="F227" s="54"/>
      <c r="G227" s="16"/>
      <c r="H227" s="106"/>
      <c r="I227" s="106"/>
      <c r="J227" s="103"/>
      <c r="K227" s="112"/>
      <c r="L227" s="106"/>
      <c r="M227" s="105"/>
      <c r="N227" s="7"/>
      <c r="O227" s="7"/>
    </row>
  </sheetData>
  <autoFilter ref="$A$1:$M$63"/>
  <conditionalFormatting sqref="G1:G227">
    <cfRule type="cellIs" dxfId="0" priority="1" operator="greaterThan">
      <formula>0</formula>
    </cfRule>
  </conditionalFormatting>
  <hyperlinks>
    <hyperlink r:id="rId1" location="8068k33/=ol8js3" ref="F2"/>
    <hyperlink r:id="rId2" location="7119k73/=ojvxie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7.57"/>
    <col customWidth="1" min="2" max="2" width="12.29"/>
    <col customWidth="1" min="3" max="3" width="16.29"/>
    <col customWidth="1" min="4" max="5" width="12.14"/>
    <col customWidth="1" min="6" max="6" width="24.86"/>
    <col customWidth="1" min="7" max="7" width="13.57"/>
    <col customWidth="1" min="8" max="10" width="12.86"/>
    <col customWidth="1" min="11" max="11" width="36.86"/>
    <col customWidth="1" min="12" max="12" width="30.86"/>
    <col customWidth="1" min="13" max="13" width="42.14"/>
    <col customWidth="1" min="14" max="15" width="12.14"/>
  </cols>
  <sheetData>
    <row r="1" ht="28.5" customHeight="1">
      <c r="A1" s="2" t="s">
        <v>219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6" t="s">
        <v>9</v>
      </c>
      <c r="L1" s="2" t="s">
        <v>10</v>
      </c>
      <c r="M1" s="6" t="s">
        <v>11</v>
      </c>
      <c r="N1" s="83"/>
      <c r="O1" s="83"/>
    </row>
    <row r="2" ht="15.0" customHeight="1">
      <c r="A2" s="85" t="s">
        <v>250</v>
      </c>
      <c r="B2" s="9" t="s">
        <v>251</v>
      </c>
      <c r="C2" s="8" t="s">
        <v>161</v>
      </c>
      <c r="D2" s="9">
        <v>20.0</v>
      </c>
      <c r="E2" s="9">
        <v>20.0</v>
      </c>
      <c r="F2" s="27" t="s">
        <v>252</v>
      </c>
      <c r="G2" s="12" t="str">
        <f t="shared" ref="G2:G8" si="1">if(D2-E2&gt;0,D2-E2,0)</f>
        <v>0</v>
      </c>
      <c r="H2" s="13">
        <v>2.11</v>
      </c>
      <c r="I2" s="9">
        <v>1.0</v>
      </c>
      <c r="J2" s="14" t="str">
        <f t="shared" ref="J2:J8" si="2">IF(ISNUMBER(I2),((H2)*G2),(G2*H2))</f>
        <v>$0.00</v>
      </c>
      <c r="K2" s="8" t="s">
        <v>253</v>
      </c>
      <c r="L2" s="8" t="s">
        <v>254</v>
      </c>
      <c r="M2" s="46" t="s">
        <v>255</v>
      </c>
      <c r="N2" s="16"/>
      <c r="O2" s="14"/>
    </row>
    <row r="3" ht="15.0" customHeight="1">
      <c r="A3" s="85" t="s">
        <v>256</v>
      </c>
      <c r="B3" s="9" t="s">
        <v>257</v>
      </c>
      <c r="C3" s="8" t="s">
        <v>161</v>
      </c>
      <c r="D3" s="9">
        <v>20.0</v>
      </c>
      <c r="E3" s="9">
        <v>20.0</v>
      </c>
      <c r="F3" s="27" t="s">
        <v>258</v>
      </c>
      <c r="G3" s="12" t="str">
        <f t="shared" si="1"/>
        <v>0</v>
      </c>
      <c r="H3" s="13">
        <v>0.59</v>
      </c>
      <c r="I3" s="9">
        <v>1.0</v>
      </c>
      <c r="J3" s="14" t="str">
        <f t="shared" si="2"/>
        <v>$0.00</v>
      </c>
      <c r="K3" s="8" t="s">
        <v>259</v>
      </c>
      <c r="L3" s="8" t="s">
        <v>254</v>
      </c>
      <c r="M3" s="46" t="s">
        <v>255</v>
      </c>
      <c r="N3" s="16"/>
      <c r="O3" s="14"/>
    </row>
    <row r="4" ht="15.0" customHeight="1">
      <c r="A4" s="85" t="s">
        <v>283</v>
      </c>
      <c r="B4" s="9" t="s">
        <v>284</v>
      </c>
      <c r="C4" s="8" t="s">
        <v>161</v>
      </c>
      <c r="D4" s="9">
        <v>5.0</v>
      </c>
      <c r="E4" s="9">
        <v>5.0</v>
      </c>
      <c r="F4" s="27" t="s">
        <v>285</v>
      </c>
      <c r="G4" s="12" t="str">
        <f t="shared" si="1"/>
        <v>0</v>
      </c>
      <c r="H4" s="13">
        <v>0.749</v>
      </c>
      <c r="I4" s="9">
        <v>1.0</v>
      </c>
      <c r="J4" s="14" t="str">
        <f t="shared" si="2"/>
        <v>$0.00</v>
      </c>
      <c r="K4" s="8" t="s">
        <v>286</v>
      </c>
      <c r="L4" s="8" t="s">
        <v>287</v>
      </c>
      <c r="M4" s="46" t="s">
        <v>288</v>
      </c>
      <c r="N4" s="16"/>
      <c r="O4" s="14"/>
    </row>
    <row r="5" ht="27.75" customHeight="1">
      <c r="A5" s="87" t="s">
        <v>312</v>
      </c>
      <c r="B5" s="88" t="s">
        <v>313</v>
      </c>
      <c r="C5" s="8" t="s">
        <v>161</v>
      </c>
      <c r="D5" s="90">
        <v>10.0</v>
      </c>
      <c r="E5" s="90">
        <v>10.0</v>
      </c>
      <c r="F5" s="92" t="s">
        <v>314</v>
      </c>
      <c r="G5" s="12" t="str">
        <f t="shared" si="1"/>
        <v>0</v>
      </c>
      <c r="H5" s="13">
        <v>0.06</v>
      </c>
      <c r="I5" s="9">
        <v>1.0</v>
      </c>
      <c r="J5" s="14" t="str">
        <f t="shared" si="2"/>
        <v>$0.00</v>
      </c>
      <c r="K5" s="88" t="s">
        <v>315</v>
      </c>
      <c r="L5" s="94"/>
      <c r="M5" s="88" t="s">
        <v>316</v>
      </c>
      <c r="N5" s="16"/>
      <c r="O5" s="14"/>
    </row>
    <row r="6">
      <c r="A6" s="85" t="s">
        <v>327</v>
      </c>
      <c r="B6" s="8" t="s">
        <v>328</v>
      </c>
      <c r="C6" s="8" t="s">
        <v>161</v>
      </c>
      <c r="D6" s="90">
        <v>10.0</v>
      </c>
      <c r="E6" s="90">
        <v>10.0</v>
      </c>
      <c r="F6" s="27" t="s">
        <v>329</v>
      </c>
      <c r="G6" s="12" t="str">
        <f t="shared" si="1"/>
        <v>0</v>
      </c>
      <c r="H6" s="13">
        <v>0.06</v>
      </c>
      <c r="I6" s="9">
        <v>1.0</v>
      </c>
      <c r="J6" s="14" t="str">
        <f t="shared" si="2"/>
        <v>$0.00</v>
      </c>
      <c r="K6" s="48" t="s">
        <v>330</v>
      </c>
      <c r="L6" s="16"/>
      <c r="M6" s="46" t="s">
        <v>331</v>
      </c>
    </row>
    <row r="7">
      <c r="A7" s="8" t="s">
        <v>338</v>
      </c>
      <c r="B7" s="8" t="s">
        <v>339</v>
      </c>
      <c r="C7" s="8" t="s">
        <v>161</v>
      </c>
      <c r="D7" s="90">
        <v>10.0</v>
      </c>
      <c r="E7" s="90">
        <v>0.0</v>
      </c>
      <c r="F7" s="51" t="s">
        <v>340</v>
      </c>
      <c r="G7" s="12" t="str">
        <f t="shared" si="1"/>
        <v>10</v>
      </c>
      <c r="H7" s="13">
        <v>0.78</v>
      </c>
      <c r="I7" s="9">
        <v>10.0</v>
      </c>
      <c r="J7" s="14" t="str">
        <f t="shared" si="2"/>
        <v>$7.80</v>
      </c>
      <c r="K7" s="80"/>
      <c r="L7" s="16"/>
      <c r="M7" s="14"/>
      <c r="N7" s="16"/>
      <c r="O7" s="14"/>
    </row>
    <row r="8">
      <c r="A8" s="85" t="s">
        <v>341</v>
      </c>
      <c r="B8" s="8" t="s">
        <v>339</v>
      </c>
      <c r="C8" s="8" t="s">
        <v>161</v>
      </c>
      <c r="D8" s="90">
        <v>10.0</v>
      </c>
      <c r="E8" s="90">
        <v>10.0</v>
      </c>
      <c r="F8" s="51" t="s">
        <v>342</v>
      </c>
      <c r="G8" s="12" t="str">
        <f t="shared" si="1"/>
        <v>0</v>
      </c>
      <c r="H8" s="13">
        <v>0.252</v>
      </c>
      <c r="I8" s="9">
        <v>10.0</v>
      </c>
      <c r="J8" s="14" t="str">
        <f t="shared" si="2"/>
        <v>$0.00</v>
      </c>
      <c r="K8" s="80"/>
      <c r="L8" s="16"/>
      <c r="M8" s="14"/>
      <c r="N8" s="16"/>
      <c r="O8" s="14"/>
    </row>
    <row r="9">
      <c r="A9" s="20"/>
      <c r="B9" s="20"/>
      <c r="C9" s="20"/>
      <c r="D9" s="97"/>
      <c r="E9" s="97"/>
      <c r="F9" s="98"/>
      <c r="G9" s="16"/>
      <c r="H9" s="19"/>
      <c r="I9" s="16"/>
      <c r="J9" s="14"/>
      <c r="K9" s="20"/>
      <c r="L9" s="20"/>
      <c r="M9" s="14"/>
      <c r="N9" s="16"/>
      <c r="O9" s="14"/>
    </row>
    <row r="10">
      <c r="A10" s="20"/>
      <c r="B10" s="20"/>
      <c r="C10" s="20"/>
      <c r="D10" s="97"/>
      <c r="E10" s="97"/>
      <c r="F10" s="98"/>
      <c r="G10" s="16"/>
      <c r="H10" s="19"/>
      <c r="I10" s="16"/>
      <c r="J10" s="14"/>
      <c r="K10" s="20"/>
      <c r="L10" s="20"/>
      <c r="M10" s="14"/>
      <c r="N10" s="16"/>
      <c r="O10" s="14"/>
    </row>
    <row r="11">
      <c r="A11" s="20"/>
      <c r="B11" s="16"/>
      <c r="C11" s="20"/>
      <c r="D11" s="16"/>
      <c r="E11" s="16"/>
      <c r="F11" s="60"/>
      <c r="G11" s="16"/>
      <c r="H11" s="67"/>
      <c r="I11" s="99" t="s">
        <v>217</v>
      </c>
      <c r="J11" s="100" t="str">
        <f>sum(J2:J8)</f>
        <v>$7.80</v>
      </c>
      <c r="K11" s="101"/>
      <c r="L11" s="20"/>
      <c r="M11" s="14"/>
      <c r="N11" s="16"/>
      <c r="O11" s="14"/>
    </row>
    <row r="12">
      <c r="A12" s="20"/>
      <c r="B12" s="16"/>
      <c r="C12" s="20"/>
      <c r="D12" s="16"/>
      <c r="E12" s="16"/>
      <c r="F12" s="60"/>
      <c r="G12" s="16"/>
      <c r="H12" s="19"/>
      <c r="I12" s="102"/>
      <c r="J12" s="76" t="s">
        <v>218</v>
      </c>
      <c r="K12" s="20"/>
      <c r="L12" s="20"/>
      <c r="M12" s="14"/>
      <c r="N12" s="16"/>
      <c r="O12" s="49"/>
    </row>
    <row r="13">
      <c r="A13" s="103"/>
      <c r="B13" s="16"/>
      <c r="C13" s="20"/>
      <c r="D13" s="16"/>
      <c r="E13" s="16"/>
      <c r="F13" s="60"/>
      <c r="G13" s="16"/>
      <c r="H13" s="104"/>
      <c r="I13" s="104"/>
      <c r="J13" s="105"/>
      <c r="K13" s="20"/>
      <c r="L13" s="20"/>
      <c r="M13" s="14"/>
      <c r="N13" s="16"/>
      <c r="O13" s="49"/>
    </row>
    <row r="14">
      <c r="A14" s="20"/>
      <c r="B14" s="16"/>
      <c r="C14" s="20"/>
      <c r="D14" s="16"/>
      <c r="E14" s="16"/>
      <c r="F14" s="60"/>
      <c r="G14" s="16"/>
      <c r="H14" s="19"/>
      <c r="I14" s="16"/>
      <c r="J14" s="14"/>
      <c r="K14" s="20"/>
      <c r="L14" s="20"/>
      <c r="M14" s="14"/>
      <c r="N14" s="16"/>
      <c r="O14" s="49"/>
    </row>
    <row r="15">
      <c r="A15" s="20"/>
      <c r="B15" s="16"/>
      <c r="C15" s="20"/>
      <c r="D15" s="16"/>
      <c r="E15" s="16"/>
      <c r="F15" s="54"/>
      <c r="G15" s="16"/>
      <c r="H15" s="19"/>
      <c r="I15" s="16"/>
      <c r="J15" s="14"/>
      <c r="K15" s="20"/>
      <c r="L15" s="20"/>
      <c r="M15" s="14"/>
      <c r="N15" s="16"/>
      <c r="O15" s="49"/>
    </row>
    <row r="16">
      <c r="A16" s="20"/>
      <c r="B16" s="16"/>
      <c r="C16" s="20"/>
      <c r="D16" s="16"/>
      <c r="E16" s="16"/>
      <c r="F16" s="60"/>
      <c r="G16" s="16"/>
      <c r="H16" s="19"/>
      <c r="I16" s="16"/>
      <c r="J16" s="14"/>
      <c r="K16" s="20"/>
      <c r="L16" s="20"/>
      <c r="M16" s="14"/>
      <c r="N16" s="16"/>
      <c r="O16" s="14"/>
    </row>
    <row r="17">
      <c r="A17" s="20"/>
      <c r="B17" s="16"/>
      <c r="C17" s="20"/>
      <c r="D17" s="16"/>
      <c r="E17" s="16"/>
      <c r="F17" s="60"/>
      <c r="G17" s="16"/>
      <c r="H17" s="19"/>
      <c r="I17" s="16"/>
      <c r="J17" s="14"/>
      <c r="K17" s="20"/>
      <c r="L17" s="20"/>
      <c r="M17" s="14"/>
      <c r="N17" s="16"/>
      <c r="O17" s="14"/>
    </row>
    <row r="18">
      <c r="A18" s="20"/>
      <c r="B18" s="16"/>
      <c r="C18" s="20"/>
      <c r="D18" s="16"/>
      <c r="E18" s="16"/>
      <c r="F18" s="60"/>
      <c r="G18" s="16"/>
      <c r="H18" s="19"/>
      <c r="I18" s="16"/>
      <c r="J18" s="14"/>
      <c r="K18" s="20"/>
      <c r="L18" s="20"/>
      <c r="M18" s="14"/>
      <c r="N18" s="16"/>
      <c r="O18" s="14"/>
    </row>
    <row r="19">
      <c r="A19" s="20"/>
      <c r="B19" s="16"/>
      <c r="C19" s="20"/>
      <c r="D19" s="16"/>
      <c r="E19" s="16"/>
      <c r="F19" s="54"/>
      <c r="G19" s="16"/>
      <c r="H19" s="19"/>
      <c r="I19" s="16"/>
      <c r="J19" s="14"/>
      <c r="K19" s="20"/>
      <c r="L19" s="20"/>
      <c r="M19" s="14"/>
      <c r="N19" s="16"/>
      <c r="O19" s="14"/>
    </row>
    <row r="20">
      <c r="A20" s="20"/>
      <c r="B20" s="16"/>
      <c r="C20" s="20"/>
      <c r="D20" s="16"/>
      <c r="E20" s="16"/>
      <c r="F20" s="60"/>
      <c r="G20" s="16"/>
      <c r="H20" s="19"/>
      <c r="I20" s="16"/>
      <c r="J20" s="14"/>
      <c r="K20" s="20"/>
      <c r="L20" s="20"/>
      <c r="M20" s="14"/>
      <c r="N20" s="16"/>
      <c r="O20" s="14"/>
    </row>
    <row r="21">
      <c r="A21" s="20"/>
      <c r="B21" s="16"/>
      <c r="C21" s="20"/>
      <c r="D21" s="16"/>
      <c r="E21" s="16"/>
      <c r="F21" s="60"/>
      <c r="G21" s="16"/>
      <c r="H21" s="19"/>
      <c r="I21" s="16"/>
      <c r="J21" s="14"/>
      <c r="K21" s="20"/>
      <c r="L21" s="20"/>
      <c r="M21" s="14"/>
      <c r="N21" s="16"/>
      <c r="O21" s="14"/>
    </row>
    <row r="22">
      <c r="A22" s="20"/>
      <c r="B22" s="20"/>
      <c r="C22" s="20"/>
      <c r="D22" s="16"/>
      <c r="E22" s="16"/>
      <c r="F22" s="60"/>
      <c r="G22" s="16"/>
      <c r="H22" s="19"/>
      <c r="I22" s="16"/>
      <c r="J22" s="14"/>
      <c r="K22" s="80"/>
      <c r="L22" s="16"/>
      <c r="M22" s="14"/>
      <c r="N22" s="16"/>
      <c r="O22" s="14"/>
    </row>
    <row r="23">
      <c r="A23" s="20"/>
      <c r="B23" s="20"/>
      <c r="C23" s="20"/>
      <c r="D23" s="16"/>
      <c r="E23" s="16"/>
      <c r="F23" s="60"/>
      <c r="G23" s="16"/>
      <c r="H23" s="19"/>
      <c r="I23" s="16"/>
      <c r="J23" s="14"/>
      <c r="K23" s="80"/>
      <c r="L23" s="106"/>
      <c r="M23" s="14"/>
      <c r="N23" s="16"/>
      <c r="O23" s="14"/>
    </row>
    <row r="24">
      <c r="A24" s="20"/>
      <c r="B24" s="16"/>
      <c r="C24" s="20"/>
      <c r="D24" s="16"/>
      <c r="E24" s="16"/>
      <c r="F24" s="60"/>
      <c r="G24" s="16"/>
      <c r="H24" s="19"/>
      <c r="I24" s="16"/>
      <c r="J24" s="14"/>
      <c r="K24" s="20"/>
      <c r="L24" s="20"/>
      <c r="M24" s="14"/>
      <c r="N24" s="16"/>
      <c r="O24" s="14"/>
    </row>
    <row r="25">
      <c r="A25" s="20"/>
      <c r="B25" s="103"/>
      <c r="C25" s="20"/>
      <c r="D25" s="16"/>
      <c r="E25" s="16"/>
      <c r="F25" s="107"/>
      <c r="G25" s="16"/>
      <c r="H25" s="19"/>
      <c r="I25" s="106"/>
      <c r="J25" s="14"/>
      <c r="K25" s="80"/>
      <c r="L25" s="106"/>
      <c r="M25" s="14"/>
      <c r="N25" s="16"/>
      <c r="O25" s="14"/>
    </row>
    <row r="26">
      <c r="A26" s="20"/>
      <c r="B26" s="103"/>
      <c r="C26" s="20"/>
      <c r="D26" s="16"/>
      <c r="E26" s="16"/>
      <c r="F26" s="54"/>
      <c r="G26" s="16"/>
      <c r="H26" s="19"/>
      <c r="I26" s="106"/>
      <c r="J26" s="14"/>
      <c r="K26" s="80"/>
      <c r="L26" s="106"/>
      <c r="M26" s="14"/>
      <c r="N26" s="16"/>
      <c r="O26" s="14"/>
    </row>
    <row r="27">
      <c r="A27" s="20"/>
      <c r="B27" s="103"/>
      <c r="C27" s="20"/>
      <c r="D27" s="16"/>
      <c r="E27" s="16"/>
      <c r="F27" s="54"/>
      <c r="G27" s="16"/>
      <c r="H27" s="19"/>
      <c r="I27" s="106"/>
      <c r="J27" s="14"/>
      <c r="K27" s="80"/>
      <c r="L27" s="106"/>
      <c r="M27" s="14"/>
      <c r="N27" s="16"/>
      <c r="O27" s="14"/>
    </row>
    <row r="28">
      <c r="A28" s="20"/>
      <c r="B28" s="16"/>
      <c r="C28" s="20"/>
      <c r="D28" s="16"/>
      <c r="E28" s="16"/>
      <c r="F28" s="54"/>
      <c r="G28" s="16"/>
      <c r="H28" s="19"/>
      <c r="I28" s="16"/>
      <c r="J28" s="14"/>
      <c r="K28" s="20"/>
      <c r="L28" s="20"/>
      <c r="M28" s="14"/>
      <c r="N28" s="16"/>
      <c r="O28" s="14"/>
    </row>
    <row r="29">
      <c r="A29" s="20"/>
      <c r="B29" s="20"/>
      <c r="C29" s="20"/>
      <c r="D29" s="16"/>
      <c r="E29" s="16"/>
      <c r="F29" s="107"/>
      <c r="G29" s="16"/>
      <c r="H29" s="19"/>
      <c r="I29" s="16"/>
      <c r="J29" s="14"/>
      <c r="K29" s="80"/>
      <c r="L29" s="16"/>
      <c r="M29" s="14"/>
      <c r="N29" s="16"/>
      <c r="O29" s="14"/>
    </row>
    <row r="30">
      <c r="A30" s="20"/>
      <c r="B30" s="20"/>
      <c r="C30" s="20"/>
      <c r="D30" s="16"/>
      <c r="E30" s="16"/>
      <c r="F30" s="107"/>
      <c r="G30" s="16"/>
      <c r="H30" s="19"/>
      <c r="I30" s="16"/>
      <c r="J30" s="14"/>
      <c r="K30" s="80"/>
      <c r="L30" s="16"/>
      <c r="M30" s="14"/>
      <c r="N30" s="16"/>
      <c r="O30" s="14"/>
    </row>
    <row r="31">
      <c r="A31" s="20"/>
      <c r="B31" s="16"/>
      <c r="C31" s="20"/>
      <c r="D31" s="16"/>
      <c r="E31" s="16"/>
      <c r="F31" s="54"/>
      <c r="G31" s="16"/>
      <c r="H31" s="19"/>
      <c r="I31" s="16"/>
      <c r="J31" s="14"/>
      <c r="K31" s="20"/>
      <c r="L31" s="20"/>
      <c r="M31" s="14"/>
      <c r="N31" s="16"/>
      <c r="O31" s="14"/>
    </row>
    <row r="32">
      <c r="A32" s="20"/>
      <c r="B32" s="16"/>
      <c r="C32" s="20"/>
      <c r="D32" s="16"/>
      <c r="E32" s="16"/>
      <c r="F32" s="54"/>
      <c r="G32" s="16"/>
      <c r="H32" s="19"/>
      <c r="I32" s="16"/>
      <c r="J32" s="14"/>
      <c r="K32" s="20"/>
      <c r="L32" s="20"/>
      <c r="M32" s="14"/>
      <c r="N32" s="16"/>
      <c r="O32" s="14"/>
    </row>
    <row r="33">
      <c r="A33" s="20"/>
      <c r="B33" s="16"/>
      <c r="C33" s="20"/>
      <c r="D33" s="16"/>
      <c r="E33" s="16"/>
      <c r="F33" s="54"/>
      <c r="G33" s="16"/>
      <c r="H33" s="19"/>
      <c r="I33" s="16"/>
      <c r="J33" s="14"/>
      <c r="K33" s="20"/>
      <c r="L33" s="20"/>
      <c r="M33" s="14"/>
      <c r="N33" s="16"/>
      <c r="O33" s="14"/>
    </row>
    <row r="34">
      <c r="A34" s="20"/>
      <c r="B34" s="16"/>
      <c r="C34" s="20"/>
      <c r="D34" s="16"/>
      <c r="E34" s="16"/>
      <c r="F34" s="54"/>
      <c r="G34" s="16"/>
      <c r="H34" s="19"/>
      <c r="I34" s="16"/>
      <c r="J34" s="14"/>
      <c r="K34" s="20"/>
      <c r="L34" s="20"/>
      <c r="M34" s="14"/>
      <c r="N34" s="16"/>
      <c r="O34" s="14"/>
    </row>
    <row r="35">
      <c r="A35" s="20"/>
      <c r="B35" s="103"/>
      <c r="C35" s="20"/>
      <c r="D35" s="16"/>
      <c r="E35" s="16"/>
      <c r="F35" s="54"/>
      <c r="G35" s="16"/>
      <c r="H35" s="19"/>
      <c r="I35" s="106"/>
      <c r="J35" s="14"/>
      <c r="K35" s="80"/>
      <c r="L35" s="106"/>
      <c r="M35" s="14"/>
      <c r="N35" s="16"/>
      <c r="O35" s="14"/>
    </row>
    <row r="36">
      <c r="A36" s="20"/>
      <c r="B36" s="16"/>
      <c r="C36" s="20"/>
      <c r="D36" s="16"/>
      <c r="E36" s="16"/>
      <c r="F36" s="54"/>
      <c r="G36" s="16"/>
      <c r="H36" s="19"/>
      <c r="I36" s="16"/>
      <c r="J36" s="14"/>
      <c r="K36" s="20"/>
      <c r="L36" s="20"/>
      <c r="M36" s="14"/>
      <c r="N36" s="16"/>
      <c r="O36" s="14"/>
    </row>
    <row r="37">
      <c r="A37" s="20"/>
      <c r="B37" s="16"/>
      <c r="C37" s="20"/>
      <c r="D37" s="16"/>
      <c r="E37" s="16"/>
      <c r="F37" s="60"/>
      <c r="G37" s="16"/>
      <c r="H37" s="19"/>
      <c r="I37" s="16"/>
      <c r="J37" s="14"/>
      <c r="K37" s="20"/>
      <c r="L37" s="20"/>
      <c r="M37" s="14"/>
      <c r="N37" s="16"/>
      <c r="O37" s="14"/>
    </row>
    <row r="38">
      <c r="A38" s="20"/>
      <c r="B38" s="103"/>
      <c r="C38" s="20"/>
      <c r="D38" s="16"/>
      <c r="E38" s="16"/>
      <c r="F38" s="107"/>
      <c r="G38" s="16"/>
      <c r="H38" s="19"/>
      <c r="I38" s="106"/>
      <c r="J38" s="14"/>
      <c r="K38" s="80"/>
      <c r="L38" s="106"/>
      <c r="M38" s="14"/>
      <c r="N38" s="16"/>
      <c r="O38" s="14"/>
    </row>
    <row r="39">
      <c r="A39" s="20"/>
      <c r="B39" s="16"/>
      <c r="C39" s="20"/>
      <c r="D39" s="16"/>
      <c r="E39" s="16"/>
      <c r="F39" s="54"/>
      <c r="G39" s="16"/>
      <c r="H39" s="19"/>
      <c r="I39" s="16"/>
      <c r="J39" s="14"/>
      <c r="K39" s="20"/>
      <c r="L39" s="20"/>
      <c r="M39" s="14"/>
      <c r="N39" s="16"/>
      <c r="O39" s="14"/>
    </row>
    <row r="40">
      <c r="A40" s="20"/>
      <c r="B40" s="16"/>
      <c r="C40" s="20"/>
      <c r="D40" s="16"/>
      <c r="E40" s="16"/>
      <c r="F40" s="54"/>
      <c r="G40" s="16"/>
      <c r="H40" s="19"/>
      <c r="I40" s="16"/>
      <c r="J40" s="14"/>
      <c r="K40" s="20"/>
      <c r="L40" s="20"/>
      <c r="M40" s="14"/>
      <c r="N40" s="16"/>
      <c r="O40" s="14"/>
    </row>
    <row r="41">
      <c r="A41" s="20"/>
      <c r="B41" s="16"/>
      <c r="C41" s="20"/>
      <c r="D41" s="16"/>
      <c r="E41" s="16"/>
      <c r="F41" s="54"/>
      <c r="G41" s="16"/>
      <c r="H41" s="19"/>
      <c r="I41" s="16"/>
      <c r="J41" s="14"/>
      <c r="K41" s="20"/>
      <c r="L41" s="20"/>
      <c r="M41" s="14"/>
      <c r="N41" s="16"/>
      <c r="O41" s="14"/>
    </row>
    <row r="42">
      <c r="A42" s="20"/>
      <c r="B42" s="16"/>
      <c r="C42" s="20"/>
      <c r="D42" s="16"/>
      <c r="E42" s="16"/>
      <c r="F42" s="54"/>
      <c r="G42" s="16"/>
      <c r="H42" s="19"/>
      <c r="I42" s="16"/>
      <c r="J42" s="14"/>
      <c r="K42" s="20"/>
      <c r="L42" s="20"/>
      <c r="M42" s="14"/>
      <c r="N42" s="16"/>
      <c r="O42" s="14"/>
    </row>
    <row r="43">
      <c r="A43" s="20"/>
      <c r="B43" s="16"/>
      <c r="C43" s="20"/>
      <c r="D43" s="16"/>
      <c r="E43" s="16"/>
      <c r="F43" s="54"/>
      <c r="G43" s="16"/>
      <c r="H43" s="19"/>
      <c r="I43" s="16"/>
      <c r="J43" s="14"/>
      <c r="K43" s="20"/>
      <c r="L43" s="20"/>
      <c r="M43" s="14"/>
      <c r="N43" s="16"/>
      <c r="O43" s="14"/>
    </row>
    <row r="44">
      <c r="A44" s="20"/>
      <c r="B44" s="16"/>
      <c r="C44" s="20"/>
      <c r="D44" s="16"/>
      <c r="E44" s="16"/>
      <c r="F44" s="54"/>
      <c r="G44" s="16"/>
      <c r="H44" s="19"/>
      <c r="I44" s="16"/>
      <c r="J44" s="14"/>
      <c r="K44" s="20"/>
      <c r="L44" s="20"/>
      <c r="M44" s="14"/>
      <c r="N44" s="16"/>
      <c r="O44" s="14"/>
    </row>
    <row r="45">
      <c r="A45" s="20"/>
      <c r="B45" s="16"/>
      <c r="C45" s="20"/>
      <c r="D45" s="16"/>
      <c r="E45" s="16"/>
      <c r="F45" s="54"/>
      <c r="G45" s="16"/>
      <c r="H45" s="19"/>
      <c r="I45" s="16"/>
      <c r="J45" s="14"/>
      <c r="K45" s="20"/>
      <c r="L45" s="20"/>
      <c r="M45" s="14"/>
      <c r="N45" s="16"/>
      <c r="O45" s="14"/>
    </row>
    <row r="46">
      <c r="A46" s="20"/>
      <c r="B46" s="16"/>
      <c r="C46" s="103"/>
      <c r="D46" s="16"/>
      <c r="E46" s="61"/>
      <c r="F46" s="54"/>
      <c r="G46" s="16"/>
      <c r="K46" s="20"/>
      <c r="L46" s="20"/>
      <c r="M46" s="14"/>
      <c r="N46" s="62"/>
      <c r="O46" s="63"/>
    </row>
    <row r="47" ht="13.5" customHeight="1">
      <c r="A47" s="20"/>
      <c r="B47" s="14"/>
      <c r="C47" s="103"/>
      <c r="D47" s="64"/>
      <c r="E47" s="65"/>
      <c r="F47" s="54"/>
      <c r="G47" s="108"/>
      <c r="J47" s="109"/>
      <c r="K47" s="110"/>
      <c r="L47" s="106"/>
      <c r="M47" s="14"/>
      <c r="N47" s="71"/>
      <c r="O47" s="69"/>
    </row>
    <row r="48" ht="13.5" customHeight="1">
      <c r="A48" s="20"/>
      <c r="B48" s="14"/>
      <c r="C48" s="103"/>
      <c r="D48" s="16"/>
      <c r="E48" s="111"/>
      <c r="F48" s="54"/>
      <c r="G48" s="16"/>
      <c r="K48" s="80"/>
      <c r="L48" s="106"/>
      <c r="M48" s="14"/>
      <c r="N48" s="73"/>
      <c r="O48" s="77"/>
    </row>
    <row r="49" ht="13.5" customHeight="1">
      <c r="A49" s="20"/>
      <c r="B49" s="14"/>
      <c r="C49" s="103"/>
      <c r="D49" s="106"/>
      <c r="E49" s="106"/>
      <c r="F49" s="54"/>
      <c r="G49" s="104"/>
      <c r="K49" s="80"/>
      <c r="L49" s="81"/>
      <c r="M49" s="14"/>
      <c r="N49" s="7"/>
      <c r="O49" s="7"/>
    </row>
    <row r="50" ht="13.5" customHeight="1">
      <c r="A50" s="20"/>
      <c r="B50" s="14"/>
      <c r="C50" s="103"/>
      <c r="D50" s="106"/>
      <c r="E50" s="106"/>
      <c r="F50" s="54"/>
      <c r="G50" s="16"/>
      <c r="H50" s="16"/>
      <c r="I50" s="16"/>
      <c r="J50" s="54"/>
      <c r="K50" s="80"/>
      <c r="L50" s="81"/>
      <c r="M50" s="14"/>
      <c r="N50" s="7"/>
      <c r="O50" s="7"/>
    </row>
    <row r="51" ht="13.5" customHeight="1">
      <c r="A51" s="20"/>
      <c r="B51" s="14"/>
      <c r="C51" s="103"/>
      <c r="D51" s="106"/>
      <c r="E51" s="106"/>
      <c r="F51" s="54"/>
      <c r="G51" s="16"/>
      <c r="H51" s="16"/>
      <c r="I51" s="16"/>
      <c r="J51" s="54"/>
      <c r="K51" s="80"/>
      <c r="L51" s="81"/>
      <c r="M51" s="14"/>
      <c r="N51" s="7"/>
      <c r="O51" s="7"/>
    </row>
    <row r="52" ht="13.5" customHeight="1">
      <c r="A52" s="20"/>
      <c r="B52" s="14"/>
      <c r="C52" s="103"/>
      <c r="D52" s="106"/>
      <c r="E52" s="106"/>
      <c r="F52" s="54"/>
      <c r="G52" s="16"/>
      <c r="H52" s="16"/>
      <c r="I52" s="16"/>
      <c r="J52" s="54"/>
      <c r="K52" s="80"/>
      <c r="L52" s="81"/>
      <c r="M52" s="14"/>
      <c r="N52" s="7"/>
      <c r="O52" s="7"/>
    </row>
    <row r="53" ht="13.5" customHeight="1">
      <c r="A53" s="20"/>
      <c r="B53" s="14"/>
      <c r="C53" s="103"/>
      <c r="D53" s="106"/>
      <c r="E53" s="106"/>
      <c r="F53" s="54"/>
      <c r="G53" s="16"/>
      <c r="H53" s="16"/>
      <c r="I53" s="16"/>
      <c r="J53" s="54"/>
      <c r="K53" s="80"/>
      <c r="L53" s="81"/>
      <c r="M53" s="14"/>
      <c r="N53" s="7"/>
      <c r="O53" s="7"/>
    </row>
    <row r="54" ht="13.5" customHeight="1">
      <c r="A54" s="20"/>
      <c r="B54" s="14"/>
      <c r="C54" s="103"/>
      <c r="D54" s="106"/>
      <c r="E54" s="106"/>
      <c r="F54" s="54"/>
      <c r="G54" s="16"/>
      <c r="H54" s="16"/>
      <c r="I54" s="16"/>
      <c r="J54" s="54"/>
      <c r="K54" s="80"/>
      <c r="L54" s="81"/>
      <c r="M54" s="14"/>
      <c r="N54" s="7"/>
      <c r="O54" s="7"/>
    </row>
    <row r="55" ht="13.5" customHeight="1">
      <c r="A55" s="20"/>
      <c r="B55" s="14"/>
      <c r="C55" s="103"/>
      <c r="D55" s="106"/>
      <c r="E55" s="106"/>
      <c r="F55" s="54"/>
      <c r="G55" s="16"/>
      <c r="H55" s="16"/>
      <c r="I55" s="16"/>
      <c r="J55" s="54"/>
      <c r="K55" s="80"/>
      <c r="L55" s="81"/>
      <c r="M55" s="14"/>
      <c r="N55" s="7"/>
      <c r="O55" s="7"/>
    </row>
    <row r="56" ht="13.5" customHeight="1">
      <c r="A56" s="20"/>
      <c r="B56" s="14"/>
      <c r="C56" s="103"/>
      <c r="D56" s="106"/>
      <c r="E56" s="106"/>
      <c r="F56" s="54"/>
      <c r="G56" s="16"/>
      <c r="H56" s="16"/>
      <c r="I56" s="16"/>
      <c r="J56" s="54"/>
      <c r="K56" s="80"/>
      <c r="L56" s="81"/>
      <c r="M56" s="14"/>
      <c r="N56" s="7"/>
      <c r="O56" s="7"/>
    </row>
    <row r="57" ht="13.5" customHeight="1">
      <c r="A57" s="20"/>
      <c r="B57" s="14"/>
      <c r="C57" s="103"/>
      <c r="D57" s="106"/>
      <c r="E57" s="106"/>
      <c r="F57" s="54"/>
      <c r="G57" s="16"/>
      <c r="H57" s="16"/>
      <c r="I57" s="16"/>
      <c r="J57" s="54"/>
      <c r="K57" s="80"/>
      <c r="L57" s="81"/>
      <c r="M57" s="14"/>
      <c r="N57" s="7"/>
      <c r="O57" s="7"/>
    </row>
    <row r="58" ht="13.5" customHeight="1">
      <c r="A58" s="20"/>
      <c r="B58" s="14"/>
      <c r="C58" s="103"/>
      <c r="D58" s="106"/>
      <c r="E58" s="106"/>
      <c r="F58" s="54"/>
      <c r="G58" s="16"/>
      <c r="H58" s="16"/>
      <c r="I58" s="16"/>
      <c r="J58" s="54"/>
      <c r="K58" s="80"/>
      <c r="L58" s="81"/>
      <c r="M58" s="14"/>
      <c r="N58" s="7"/>
      <c r="O58" s="7"/>
    </row>
    <row r="59" ht="13.5" customHeight="1">
      <c r="A59" s="20"/>
      <c r="B59" s="14"/>
      <c r="C59" s="103"/>
      <c r="D59" s="106"/>
      <c r="E59" s="106"/>
      <c r="F59" s="54"/>
      <c r="G59" s="16"/>
      <c r="H59" s="16"/>
      <c r="I59" s="16"/>
      <c r="J59" s="54"/>
      <c r="K59" s="80"/>
      <c r="L59" s="81"/>
      <c r="M59" s="14"/>
      <c r="N59" s="7"/>
      <c r="O59" s="7"/>
    </row>
    <row r="60" ht="13.5" customHeight="1">
      <c r="A60" s="20"/>
      <c r="B60" s="14"/>
      <c r="C60" s="103"/>
      <c r="D60" s="106"/>
      <c r="E60" s="106"/>
      <c r="F60" s="54"/>
      <c r="G60" s="16"/>
      <c r="H60" s="16"/>
      <c r="I60" s="16"/>
      <c r="J60" s="54"/>
      <c r="K60" s="80"/>
      <c r="L60" s="81"/>
      <c r="M60" s="14"/>
      <c r="N60" s="7"/>
      <c r="O60" s="7"/>
    </row>
    <row r="61" ht="13.5" customHeight="1">
      <c r="A61" s="20"/>
      <c r="B61" s="14"/>
      <c r="C61" s="103"/>
      <c r="D61" s="106"/>
      <c r="E61" s="106"/>
      <c r="F61" s="54"/>
      <c r="G61" s="16"/>
      <c r="H61" s="16"/>
      <c r="I61" s="16"/>
      <c r="J61" s="54"/>
      <c r="K61" s="80"/>
      <c r="L61" s="81"/>
      <c r="M61" s="14"/>
      <c r="N61" s="7"/>
      <c r="O61" s="7"/>
    </row>
    <row r="62" ht="13.5" customHeight="1">
      <c r="A62" s="20"/>
      <c r="B62" s="14"/>
      <c r="C62" s="103"/>
      <c r="D62" s="106"/>
      <c r="E62" s="106"/>
      <c r="F62" s="54"/>
      <c r="G62" s="16"/>
      <c r="H62" s="16"/>
      <c r="I62" s="16"/>
      <c r="J62" s="54"/>
      <c r="K62" s="80"/>
      <c r="L62" s="81"/>
      <c r="M62" s="14"/>
      <c r="N62" s="7"/>
      <c r="O62" s="7"/>
    </row>
    <row r="63" ht="13.5" customHeight="1">
      <c r="A63" s="20"/>
      <c r="B63" s="14"/>
      <c r="C63" s="103"/>
      <c r="D63" s="106"/>
      <c r="E63" s="106"/>
      <c r="F63" s="54"/>
      <c r="G63" s="16"/>
      <c r="H63" s="16"/>
      <c r="I63" s="16"/>
      <c r="J63" s="54"/>
      <c r="K63" s="80"/>
      <c r="L63" s="81"/>
      <c r="M63" s="14"/>
      <c r="N63" s="7"/>
      <c r="O63" s="7"/>
    </row>
    <row r="64" ht="13.5" customHeight="1">
      <c r="A64" s="20"/>
      <c r="B64" s="14"/>
      <c r="C64" s="103"/>
      <c r="D64" s="106"/>
      <c r="E64" s="106"/>
      <c r="F64" s="54"/>
      <c r="G64" s="16"/>
      <c r="H64" s="16"/>
      <c r="I64" s="16"/>
      <c r="J64" s="54"/>
      <c r="K64" s="80"/>
      <c r="L64" s="81"/>
      <c r="M64" s="14"/>
      <c r="N64" s="7"/>
      <c r="O64" s="7"/>
    </row>
    <row r="65" ht="13.5" customHeight="1">
      <c r="A65" s="20"/>
      <c r="B65" s="14"/>
      <c r="C65" s="103"/>
      <c r="D65" s="106"/>
      <c r="E65" s="106"/>
      <c r="F65" s="54"/>
      <c r="G65" s="16"/>
      <c r="H65" s="16"/>
      <c r="I65" s="16"/>
      <c r="J65" s="54"/>
      <c r="K65" s="80"/>
      <c r="L65" s="81"/>
      <c r="M65" s="14"/>
      <c r="N65" s="7"/>
      <c r="O65" s="7"/>
    </row>
    <row r="66" ht="13.5" customHeight="1">
      <c r="A66" s="20"/>
      <c r="B66" s="14"/>
      <c r="C66" s="103"/>
      <c r="D66" s="106"/>
      <c r="E66" s="106"/>
      <c r="F66" s="54"/>
      <c r="G66" s="16"/>
      <c r="H66" s="16"/>
      <c r="I66" s="16"/>
      <c r="J66" s="54"/>
      <c r="K66" s="80"/>
      <c r="L66" s="81"/>
      <c r="M66" s="14"/>
      <c r="N66" s="7"/>
      <c r="O66" s="7"/>
    </row>
    <row r="67" ht="13.5" customHeight="1">
      <c r="A67" s="20"/>
      <c r="B67" s="14"/>
      <c r="C67" s="103"/>
      <c r="D67" s="106"/>
      <c r="E67" s="106"/>
      <c r="F67" s="54"/>
      <c r="G67" s="16"/>
      <c r="H67" s="16"/>
      <c r="I67" s="16"/>
      <c r="J67" s="54"/>
      <c r="K67" s="80"/>
      <c r="L67" s="81"/>
      <c r="M67" s="14"/>
      <c r="N67" s="7"/>
      <c r="O67" s="7"/>
    </row>
    <row r="68" ht="13.5" customHeight="1">
      <c r="A68" s="20"/>
      <c r="B68" s="14"/>
      <c r="C68" s="103"/>
      <c r="D68" s="106"/>
      <c r="E68" s="106"/>
      <c r="F68" s="54"/>
      <c r="G68" s="16"/>
      <c r="H68" s="16"/>
      <c r="I68" s="16"/>
      <c r="J68" s="54"/>
      <c r="K68" s="80"/>
      <c r="L68" s="81"/>
      <c r="M68" s="14"/>
      <c r="N68" s="7"/>
      <c r="O68" s="7"/>
    </row>
    <row r="69" ht="13.5" customHeight="1">
      <c r="A69" s="20"/>
      <c r="B69" s="14"/>
      <c r="C69" s="103"/>
      <c r="D69" s="106"/>
      <c r="E69" s="106"/>
      <c r="F69" s="54"/>
      <c r="G69" s="16"/>
      <c r="H69" s="16"/>
      <c r="I69" s="16"/>
      <c r="J69" s="54"/>
      <c r="K69" s="80"/>
      <c r="L69" s="81"/>
      <c r="M69" s="14"/>
      <c r="N69" s="7"/>
      <c r="O69" s="7"/>
    </row>
    <row r="70" ht="13.5" customHeight="1">
      <c r="A70" s="20"/>
      <c r="B70" s="14"/>
      <c r="C70" s="103"/>
      <c r="D70" s="106"/>
      <c r="E70" s="106"/>
      <c r="F70" s="54"/>
      <c r="G70" s="16"/>
      <c r="H70" s="16"/>
      <c r="I70" s="16"/>
      <c r="J70" s="54"/>
      <c r="K70" s="80"/>
      <c r="L70" s="81"/>
      <c r="M70" s="14"/>
      <c r="N70" s="7"/>
      <c r="O70" s="7"/>
    </row>
    <row r="71" ht="13.5" customHeight="1">
      <c r="A71" s="103"/>
      <c r="B71" s="14"/>
      <c r="C71" s="103"/>
      <c r="D71" s="106"/>
      <c r="E71" s="106"/>
      <c r="F71" s="54"/>
      <c r="G71" s="16"/>
      <c r="H71" s="106"/>
      <c r="I71" s="106"/>
      <c r="J71" s="103"/>
      <c r="K71" s="112"/>
      <c r="L71" s="106"/>
      <c r="M71" s="14"/>
      <c r="N71" s="7"/>
      <c r="O71" s="7"/>
    </row>
    <row r="72" ht="13.5" customHeight="1">
      <c r="A72" s="103"/>
      <c r="B72" s="14"/>
      <c r="C72" s="103"/>
      <c r="D72" s="106"/>
      <c r="E72" s="106"/>
      <c r="F72" s="54"/>
      <c r="G72" s="16"/>
      <c r="H72" s="106"/>
      <c r="I72" s="106"/>
      <c r="J72" s="103"/>
      <c r="K72" s="112"/>
      <c r="L72" s="106"/>
      <c r="M72" s="14"/>
      <c r="N72" s="7"/>
      <c r="O72" s="7"/>
    </row>
    <row r="73" ht="13.5" customHeight="1">
      <c r="A73" s="103"/>
      <c r="B73" s="14"/>
      <c r="C73" s="103"/>
      <c r="D73" s="106"/>
      <c r="E73" s="106"/>
      <c r="F73" s="54"/>
      <c r="G73" s="16"/>
      <c r="H73" s="106"/>
      <c r="I73" s="106"/>
      <c r="J73" s="103"/>
      <c r="K73" s="112"/>
      <c r="L73" s="106"/>
      <c r="M73" s="14"/>
      <c r="N73" s="7"/>
      <c r="O73" s="7"/>
    </row>
    <row r="74" ht="13.5" customHeight="1">
      <c r="A74" s="103"/>
      <c r="B74" s="14"/>
      <c r="C74" s="103"/>
      <c r="D74" s="106"/>
      <c r="E74" s="106"/>
      <c r="F74" s="54"/>
      <c r="G74" s="16"/>
      <c r="H74" s="106"/>
      <c r="I74" s="106"/>
      <c r="J74" s="103"/>
      <c r="K74" s="112"/>
      <c r="L74" s="106"/>
      <c r="M74" s="14"/>
      <c r="N74" s="7"/>
      <c r="O74" s="7"/>
    </row>
    <row r="75" ht="13.5" customHeight="1">
      <c r="A75" s="103"/>
      <c r="B75" s="14"/>
      <c r="C75" s="103"/>
      <c r="D75" s="106"/>
      <c r="E75" s="106"/>
      <c r="F75" s="54"/>
      <c r="G75" s="16"/>
      <c r="H75" s="106"/>
      <c r="I75" s="106"/>
      <c r="J75" s="103"/>
      <c r="K75" s="112"/>
      <c r="L75" s="106"/>
      <c r="M75" s="14"/>
      <c r="N75" s="7"/>
      <c r="O75" s="7"/>
    </row>
    <row r="76" ht="13.5" customHeight="1">
      <c r="A76" s="103"/>
      <c r="B76" s="14"/>
      <c r="C76" s="103"/>
      <c r="D76" s="106"/>
      <c r="E76" s="106"/>
      <c r="F76" s="54"/>
      <c r="G76" s="16"/>
      <c r="H76" s="106"/>
      <c r="I76" s="106"/>
      <c r="J76" s="103"/>
      <c r="K76" s="112"/>
      <c r="L76" s="106"/>
      <c r="M76" s="14"/>
      <c r="N76" s="7"/>
      <c r="O76" s="7"/>
    </row>
    <row r="77" ht="13.5" customHeight="1">
      <c r="A77" s="103"/>
      <c r="B77" s="14"/>
      <c r="C77" s="103"/>
      <c r="D77" s="106"/>
      <c r="E77" s="106"/>
      <c r="F77" s="54"/>
      <c r="G77" s="16"/>
      <c r="H77" s="106"/>
      <c r="I77" s="106"/>
      <c r="J77" s="103"/>
      <c r="K77" s="112"/>
      <c r="L77" s="106"/>
      <c r="M77" s="14"/>
      <c r="N77" s="7"/>
      <c r="O77" s="7"/>
    </row>
    <row r="78" ht="13.5" customHeight="1">
      <c r="A78" s="103"/>
      <c r="B78" s="14"/>
      <c r="C78" s="103"/>
      <c r="D78" s="106"/>
      <c r="E78" s="106"/>
      <c r="F78" s="54"/>
      <c r="G78" s="16"/>
      <c r="H78" s="106"/>
      <c r="I78" s="106"/>
      <c r="J78" s="103"/>
      <c r="K78" s="112"/>
      <c r="L78" s="106"/>
      <c r="M78" s="14"/>
      <c r="N78" s="7"/>
      <c r="O78" s="7"/>
    </row>
    <row r="79" ht="13.5" customHeight="1">
      <c r="A79" s="103"/>
      <c r="B79" s="14"/>
      <c r="C79" s="103"/>
      <c r="D79" s="106"/>
      <c r="E79" s="106"/>
      <c r="F79" s="54"/>
      <c r="G79" s="16"/>
      <c r="H79" s="106"/>
      <c r="I79" s="106"/>
      <c r="J79" s="103"/>
      <c r="K79" s="112"/>
      <c r="L79" s="106"/>
      <c r="M79" s="14"/>
      <c r="N79" s="7"/>
      <c r="O79" s="7"/>
    </row>
    <row r="80" ht="13.5" customHeight="1">
      <c r="A80" s="103"/>
      <c r="B80" s="14"/>
      <c r="C80" s="103"/>
      <c r="D80" s="106"/>
      <c r="E80" s="106"/>
      <c r="F80" s="54"/>
      <c r="G80" s="16"/>
      <c r="H80" s="106"/>
      <c r="I80" s="106"/>
      <c r="J80" s="103"/>
      <c r="K80" s="112"/>
      <c r="L80" s="106"/>
      <c r="M80" s="14"/>
      <c r="N80" s="7"/>
      <c r="O80" s="7"/>
    </row>
    <row r="81" ht="13.5" customHeight="1">
      <c r="A81" s="103"/>
      <c r="B81" s="14"/>
      <c r="C81" s="103"/>
      <c r="D81" s="106"/>
      <c r="E81" s="106"/>
      <c r="F81" s="54"/>
      <c r="G81" s="16"/>
      <c r="H81" s="106"/>
      <c r="I81" s="106"/>
      <c r="J81" s="103"/>
      <c r="K81" s="112"/>
      <c r="L81" s="106"/>
      <c r="M81" s="14"/>
      <c r="N81" s="7"/>
      <c r="O81" s="7"/>
    </row>
    <row r="82" ht="13.5" customHeight="1">
      <c r="A82" s="103"/>
      <c r="B82" s="14"/>
      <c r="C82" s="103"/>
      <c r="D82" s="106"/>
      <c r="E82" s="106"/>
      <c r="F82" s="54"/>
      <c r="G82" s="16"/>
      <c r="H82" s="106"/>
      <c r="I82" s="106"/>
      <c r="J82" s="103"/>
      <c r="K82" s="112"/>
      <c r="L82" s="106"/>
      <c r="M82" s="14"/>
      <c r="N82" s="7"/>
      <c r="O82" s="7"/>
    </row>
    <row r="83" ht="13.5" customHeight="1">
      <c r="A83" s="103"/>
      <c r="B83" s="14"/>
      <c r="C83" s="103"/>
      <c r="D83" s="106"/>
      <c r="E83" s="106"/>
      <c r="F83" s="54"/>
      <c r="G83" s="16"/>
      <c r="H83" s="106"/>
      <c r="I83" s="106"/>
      <c r="J83" s="103"/>
      <c r="K83" s="112"/>
      <c r="L83" s="106"/>
      <c r="M83" s="14"/>
      <c r="N83" s="7"/>
      <c r="O83" s="7"/>
    </row>
    <row r="84" ht="13.5" customHeight="1">
      <c r="A84" s="103"/>
      <c r="B84" s="14"/>
      <c r="C84" s="103"/>
      <c r="D84" s="106"/>
      <c r="E84" s="106"/>
      <c r="F84" s="54"/>
      <c r="G84" s="16"/>
      <c r="H84" s="106"/>
      <c r="I84" s="106"/>
      <c r="J84" s="103"/>
      <c r="K84" s="112"/>
      <c r="L84" s="106"/>
      <c r="M84" s="14"/>
      <c r="N84" s="7"/>
      <c r="O84" s="7"/>
    </row>
    <row r="85" ht="13.5" customHeight="1">
      <c r="A85" s="103"/>
      <c r="B85" s="14"/>
      <c r="C85" s="103"/>
      <c r="D85" s="106"/>
      <c r="E85" s="106"/>
      <c r="F85" s="54"/>
      <c r="G85" s="16"/>
      <c r="H85" s="106"/>
      <c r="I85" s="106"/>
      <c r="J85" s="103"/>
      <c r="K85" s="112"/>
      <c r="L85" s="106"/>
      <c r="M85" s="14"/>
      <c r="N85" s="7"/>
      <c r="O85" s="7"/>
    </row>
    <row r="86" ht="13.5" customHeight="1">
      <c r="A86" s="103"/>
      <c r="B86" s="14"/>
      <c r="C86" s="103"/>
      <c r="D86" s="106"/>
      <c r="E86" s="106"/>
      <c r="F86" s="54"/>
      <c r="G86" s="16"/>
      <c r="H86" s="106"/>
      <c r="I86" s="106"/>
      <c r="J86" s="103"/>
      <c r="K86" s="112"/>
      <c r="L86" s="106"/>
      <c r="M86" s="14"/>
      <c r="N86" s="7"/>
      <c r="O86" s="7"/>
    </row>
    <row r="87" ht="13.5" customHeight="1">
      <c r="A87" s="103"/>
      <c r="B87" s="14"/>
      <c r="C87" s="103"/>
      <c r="D87" s="106"/>
      <c r="E87" s="106"/>
      <c r="F87" s="54"/>
      <c r="G87" s="16"/>
      <c r="H87" s="106"/>
      <c r="I87" s="106"/>
      <c r="J87" s="103"/>
      <c r="K87" s="112"/>
      <c r="L87" s="106"/>
      <c r="M87" s="14"/>
      <c r="N87" s="7"/>
      <c r="O87" s="7"/>
    </row>
    <row r="88" ht="13.5" customHeight="1">
      <c r="A88" s="103"/>
      <c r="B88" s="14"/>
      <c r="C88" s="103"/>
      <c r="D88" s="106"/>
      <c r="E88" s="106"/>
      <c r="F88" s="54"/>
      <c r="G88" s="16"/>
      <c r="H88" s="106"/>
      <c r="I88" s="106"/>
      <c r="J88" s="103"/>
      <c r="K88" s="112"/>
      <c r="L88" s="106"/>
      <c r="M88" s="14"/>
      <c r="N88" s="7"/>
      <c r="O88" s="7"/>
    </row>
    <row r="89" ht="13.5" customHeight="1">
      <c r="A89" s="103"/>
      <c r="B89" s="14"/>
      <c r="C89" s="103"/>
      <c r="D89" s="106"/>
      <c r="E89" s="106"/>
      <c r="F89" s="54"/>
      <c r="G89" s="16"/>
      <c r="H89" s="106"/>
      <c r="I89" s="106"/>
      <c r="J89" s="103"/>
      <c r="K89" s="112"/>
      <c r="L89" s="106"/>
      <c r="M89" s="14"/>
      <c r="N89" s="7"/>
      <c r="O89" s="7"/>
    </row>
    <row r="90" ht="13.5" customHeight="1">
      <c r="A90" s="103"/>
      <c r="B90" s="14"/>
      <c r="C90" s="103"/>
      <c r="D90" s="106"/>
      <c r="E90" s="106"/>
      <c r="F90" s="54"/>
      <c r="G90" s="16"/>
      <c r="H90" s="106"/>
      <c r="I90" s="106"/>
      <c r="J90" s="103"/>
      <c r="K90" s="112"/>
      <c r="L90" s="106"/>
      <c r="M90" s="14"/>
      <c r="N90" s="7"/>
      <c r="O90" s="7"/>
    </row>
    <row r="91" ht="13.5" customHeight="1">
      <c r="A91" s="103"/>
      <c r="B91" s="14"/>
      <c r="C91" s="103"/>
      <c r="D91" s="106"/>
      <c r="E91" s="106"/>
      <c r="F91" s="54"/>
      <c r="G91" s="16"/>
      <c r="H91" s="106"/>
      <c r="I91" s="106"/>
      <c r="J91" s="103"/>
      <c r="K91" s="112"/>
      <c r="L91" s="106"/>
      <c r="M91" s="14"/>
      <c r="N91" s="7"/>
      <c r="O91" s="7"/>
    </row>
    <row r="92" ht="13.5" customHeight="1">
      <c r="A92" s="103"/>
      <c r="B92" s="14"/>
      <c r="C92" s="103"/>
      <c r="D92" s="106"/>
      <c r="E92" s="106"/>
      <c r="F92" s="54"/>
      <c r="G92" s="16"/>
      <c r="H92" s="106"/>
      <c r="I92" s="106"/>
      <c r="J92" s="103"/>
      <c r="K92" s="112"/>
      <c r="L92" s="106"/>
      <c r="M92" s="14"/>
      <c r="N92" s="7"/>
      <c r="O92" s="7"/>
    </row>
    <row r="93" ht="13.5" customHeight="1">
      <c r="A93" s="103"/>
      <c r="B93" s="14"/>
      <c r="C93" s="103"/>
      <c r="D93" s="106"/>
      <c r="E93" s="106"/>
      <c r="F93" s="54"/>
      <c r="G93" s="16"/>
      <c r="H93" s="106"/>
      <c r="I93" s="106"/>
      <c r="J93" s="103"/>
      <c r="K93" s="112"/>
      <c r="L93" s="106"/>
      <c r="M93" s="14"/>
      <c r="N93" s="7"/>
      <c r="O93" s="7"/>
    </row>
    <row r="94" ht="13.5" customHeight="1">
      <c r="A94" s="103"/>
      <c r="B94" s="14"/>
      <c r="C94" s="103"/>
      <c r="D94" s="106"/>
      <c r="E94" s="106"/>
      <c r="F94" s="54"/>
      <c r="G94" s="16"/>
      <c r="H94" s="106"/>
      <c r="I94" s="106"/>
      <c r="J94" s="103"/>
      <c r="K94" s="112"/>
      <c r="L94" s="106"/>
      <c r="M94" s="14"/>
      <c r="N94" s="7"/>
      <c r="O94" s="7"/>
    </row>
    <row r="95" ht="13.5" customHeight="1">
      <c r="A95" s="103"/>
      <c r="B95" s="14"/>
      <c r="C95" s="103"/>
      <c r="D95" s="106"/>
      <c r="E95" s="106"/>
      <c r="F95" s="54"/>
      <c r="G95" s="16"/>
      <c r="H95" s="106"/>
      <c r="I95" s="106"/>
      <c r="J95" s="103"/>
      <c r="K95" s="112"/>
      <c r="L95" s="106"/>
      <c r="M95" s="14"/>
      <c r="N95" s="7"/>
      <c r="O95" s="7"/>
    </row>
    <row r="96" ht="13.5" customHeight="1">
      <c r="A96" s="103"/>
      <c r="B96" s="14"/>
      <c r="C96" s="103"/>
      <c r="D96" s="106"/>
      <c r="E96" s="106"/>
      <c r="F96" s="54"/>
      <c r="G96" s="16"/>
      <c r="H96" s="106"/>
      <c r="I96" s="106"/>
      <c r="J96" s="103"/>
      <c r="K96" s="112"/>
      <c r="L96" s="106"/>
      <c r="M96" s="14"/>
      <c r="N96" s="7"/>
      <c r="O96" s="7"/>
    </row>
    <row r="97" ht="13.5" customHeight="1">
      <c r="A97" s="103"/>
      <c r="B97" s="14"/>
      <c r="C97" s="103"/>
      <c r="D97" s="106"/>
      <c r="E97" s="106"/>
      <c r="F97" s="54"/>
      <c r="G97" s="16"/>
      <c r="H97" s="106"/>
      <c r="I97" s="106"/>
      <c r="J97" s="103"/>
      <c r="K97" s="112"/>
      <c r="L97" s="106"/>
      <c r="M97" s="14"/>
      <c r="N97" s="7"/>
      <c r="O97" s="7"/>
    </row>
    <row r="98" ht="13.5" customHeight="1">
      <c r="A98" s="103"/>
      <c r="B98" s="14"/>
      <c r="C98" s="103"/>
      <c r="D98" s="106"/>
      <c r="E98" s="106"/>
      <c r="F98" s="54"/>
      <c r="G98" s="16"/>
      <c r="H98" s="106"/>
      <c r="I98" s="106"/>
      <c r="J98" s="103"/>
      <c r="K98" s="112"/>
      <c r="L98" s="106"/>
      <c r="M98" s="14"/>
      <c r="N98" s="7"/>
      <c r="O98" s="7"/>
    </row>
    <row r="99" ht="13.5" customHeight="1">
      <c r="A99" s="103"/>
      <c r="B99" s="14"/>
      <c r="C99" s="103"/>
      <c r="D99" s="106"/>
      <c r="E99" s="106"/>
      <c r="F99" s="54"/>
      <c r="G99" s="16"/>
      <c r="H99" s="106"/>
      <c r="I99" s="106"/>
      <c r="J99" s="103"/>
      <c r="K99" s="112"/>
      <c r="L99" s="106"/>
      <c r="M99" s="14"/>
      <c r="N99" s="7"/>
      <c r="O99" s="7"/>
    </row>
    <row r="100" ht="13.5" customHeight="1">
      <c r="A100" s="103"/>
      <c r="B100" s="14"/>
      <c r="C100" s="103"/>
      <c r="D100" s="106"/>
      <c r="E100" s="106"/>
      <c r="F100" s="54"/>
      <c r="G100" s="16"/>
      <c r="H100" s="106"/>
      <c r="I100" s="106"/>
      <c r="J100" s="103"/>
      <c r="K100" s="112"/>
      <c r="L100" s="106"/>
      <c r="M100" s="14"/>
      <c r="N100" s="7"/>
      <c r="O100" s="7"/>
    </row>
    <row r="101" ht="13.5" customHeight="1">
      <c r="A101" s="103"/>
      <c r="B101" s="14"/>
      <c r="C101" s="103"/>
      <c r="D101" s="106"/>
      <c r="E101" s="106"/>
      <c r="F101" s="54"/>
      <c r="G101" s="16"/>
      <c r="H101" s="106"/>
      <c r="I101" s="106"/>
      <c r="J101" s="103"/>
      <c r="K101" s="112"/>
      <c r="L101" s="106"/>
      <c r="M101" s="14"/>
      <c r="N101" s="7"/>
      <c r="O101" s="7"/>
    </row>
    <row r="102" ht="13.5" customHeight="1">
      <c r="A102" s="103"/>
      <c r="B102" s="14"/>
      <c r="C102" s="103"/>
      <c r="D102" s="106"/>
      <c r="E102" s="106"/>
      <c r="F102" s="54"/>
      <c r="G102" s="16"/>
      <c r="H102" s="106"/>
      <c r="I102" s="106"/>
      <c r="J102" s="103"/>
      <c r="K102" s="112"/>
      <c r="L102" s="106"/>
      <c r="M102" s="14"/>
      <c r="N102" s="7"/>
      <c r="O102" s="7"/>
    </row>
    <row r="103" ht="13.5" customHeight="1">
      <c r="A103" s="103"/>
      <c r="B103" s="14"/>
      <c r="C103" s="103"/>
      <c r="D103" s="106"/>
      <c r="E103" s="106"/>
      <c r="F103" s="54"/>
      <c r="G103" s="16"/>
      <c r="H103" s="106"/>
      <c r="I103" s="106"/>
      <c r="J103" s="103"/>
      <c r="K103" s="112"/>
      <c r="L103" s="106"/>
      <c r="M103" s="14"/>
      <c r="N103" s="7"/>
      <c r="O103" s="7"/>
    </row>
    <row r="104" ht="13.5" customHeight="1">
      <c r="A104" s="103"/>
      <c r="B104" s="14"/>
      <c r="C104" s="103"/>
      <c r="D104" s="106"/>
      <c r="E104" s="106"/>
      <c r="F104" s="54"/>
      <c r="G104" s="16"/>
      <c r="H104" s="106"/>
      <c r="I104" s="106"/>
      <c r="J104" s="103"/>
      <c r="K104" s="112"/>
      <c r="L104" s="106"/>
      <c r="M104" s="14"/>
      <c r="N104" s="7"/>
      <c r="O104" s="7"/>
    </row>
    <row r="105" ht="13.5" customHeight="1">
      <c r="A105" s="103"/>
      <c r="B105" s="14"/>
      <c r="C105" s="103"/>
      <c r="D105" s="106"/>
      <c r="E105" s="106"/>
      <c r="F105" s="54"/>
      <c r="G105" s="16"/>
      <c r="H105" s="106"/>
      <c r="I105" s="106"/>
      <c r="J105" s="103"/>
      <c r="K105" s="112"/>
      <c r="L105" s="106"/>
      <c r="M105" s="14"/>
      <c r="N105" s="7"/>
      <c r="O105" s="7"/>
    </row>
    <row r="106" ht="13.5" customHeight="1">
      <c r="A106" s="103"/>
      <c r="B106" s="14"/>
      <c r="C106" s="103"/>
      <c r="D106" s="106"/>
      <c r="E106" s="106"/>
      <c r="F106" s="54"/>
      <c r="G106" s="16"/>
      <c r="H106" s="106"/>
      <c r="I106" s="106"/>
      <c r="J106" s="103"/>
      <c r="K106" s="112"/>
      <c r="L106" s="106"/>
      <c r="M106" s="14"/>
      <c r="N106" s="7"/>
      <c r="O106" s="7"/>
    </row>
    <row r="107" ht="13.5" customHeight="1">
      <c r="A107" s="103"/>
      <c r="B107" s="14"/>
      <c r="C107" s="103"/>
      <c r="D107" s="106"/>
      <c r="E107" s="106"/>
      <c r="F107" s="54"/>
      <c r="G107" s="16"/>
      <c r="H107" s="106"/>
      <c r="I107" s="106"/>
      <c r="J107" s="103"/>
      <c r="K107" s="112"/>
      <c r="L107" s="106"/>
      <c r="M107" s="14"/>
      <c r="N107" s="7"/>
      <c r="O107" s="7"/>
    </row>
    <row r="108" ht="13.5" customHeight="1">
      <c r="A108" s="103"/>
      <c r="B108" s="14"/>
      <c r="C108" s="103"/>
      <c r="D108" s="106"/>
      <c r="E108" s="106"/>
      <c r="F108" s="54"/>
      <c r="G108" s="16"/>
      <c r="H108" s="106"/>
      <c r="I108" s="106"/>
      <c r="J108" s="103"/>
      <c r="K108" s="112"/>
      <c r="L108" s="106"/>
      <c r="M108" s="14"/>
      <c r="N108" s="7"/>
      <c r="O108" s="7"/>
    </row>
    <row r="109" ht="13.5" customHeight="1">
      <c r="A109" s="103"/>
      <c r="B109" s="14"/>
      <c r="C109" s="103"/>
      <c r="D109" s="106"/>
      <c r="E109" s="106"/>
      <c r="F109" s="54"/>
      <c r="G109" s="16"/>
      <c r="H109" s="106"/>
      <c r="I109" s="106"/>
      <c r="J109" s="103"/>
      <c r="K109" s="112"/>
      <c r="L109" s="106"/>
      <c r="M109" s="14"/>
      <c r="N109" s="7"/>
      <c r="O109" s="7"/>
    </row>
    <row r="110" ht="13.5" customHeight="1">
      <c r="A110" s="103"/>
      <c r="B110" s="14"/>
      <c r="C110" s="103"/>
      <c r="D110" s="106"/>
      <c r="E110" s="106"/>
      <c r="F110" s="54"/>
      <c r="G110" s="16"/>
      <c r="H110" s="106"/>
      <c r="I110" s="106"/>
      <c r="J110" s="103"/>
      <c r="K110" s="112"/>
      <c r="L110" s="106"/>
      <c r="M110" s="14"/>
      <c r="N110" s="7"/>
      <c r="O110" s="7"/>
    </row>
    <row r="111" ht="13.5" customHeight="1">
      <c r="A111" s="103"/>
      <c r="B111" s="14"/>
      <c r="C111" s="103"/>
      <c r="D111" s="106"/>
      <c r="E111" s="106"/>
      <c r="F111" s="54"/>
      <c r="G111" s="16"/>
      <c r="H111" s="106"/>
      <c r="I111" s="106"/>
      <c r="J111" s="103"/>
      <c r="K111" s="112"/>
      <c r="L111" s="106"/>
      <c r="M111" s="14"/>
      <c r="N111" s="7"/>
      <c r="O111" s="7"/>
    </row>
    <row r="112" ht="13.5" customHeight="1">
      <c r="A112" s="103"/>
      <c r="B112" s="14"/>
      <c r="C112" s="103"/>
      <c r="D112" s="106"/>
      <c r="E112" s="106"/>
      <c r="F112" s="54"/>
      <c r="G112" s="16"/>
      <c r="H112" s="106"/>
      <c r="I112" s="106"/>
      <c r="J112" s="103"/>
      <c r="K112" s="112"/>
      <c r="L112" s="106"/>
      <c r="M112" s="14"/>
      <c r="N112" s="7"/>
      <c r="O112" s="7"/>
    </row>
    <row r="113" ht="13.5" customHeight="1">
      <c r="A113" s="103"/>
      <c r="B113" s="14"/>
      <c r="C113" s="103"/>
      <c r="D113" s="106"/>
      <c r="E113" s="106"/>
      <c r="F113" s="54"/>
      <c r="G113" s="16"/>
      <c r="H113" s="106"/>
      <c r="I113" s="106"/>
      <c r="J113" s="103"/>
      <c r="K113" s="112"/>
      <c r="L113" s="106"/>
      <c r="M113" s="14"/>
      <c r="N113" s="7"/>
      <c r="O113" s="7"/>
    </row>
    <row r="114" ht="13.5" customHeight="1">
      <c r="A114" s="103"/>
      <c r="B114" s="14"/>
      <c r="C114" s="103"/>
      <c r="D114" s="106"/>
      <c r="E114" s="106"/>
      <c r="F114" s="54"/>
      <c r="G114" s="16"/>
      <c r="H114" s="106"/>
      <c r="I114" s="106"/>
      <c r="J114" s="103"/>
      <c r="K114" s="112"/>
      <c r="L114" s="106"/>
      <c r="M114" s="14"/>
      <c r="N114" s="7"/>
      <c r="O114" s="7"/>
    </row>
    <row r="115" ht="13.5" customHeight="1">
      <c r="A115" s="103"/>
      <c r="B115" s="14"/>
      <c r="C115" s="103"/>
      <c r="D115" s="106"/>
      <c r="E115" s="106"/>
      <c r="F115" s="54"/>
      <c r="G115" s="16"/>
      <c r="H115" s="106"/>
      <c r="I115" s="106"/>
      <c r="J115" s="103"/>
      <c r="K115" s="112"/>
      <c r="L115" s="106"/>
      <c r="M115" s="14"/>
      <c r="N115" s="7"/>
      <c r="O115" s="7"/>
    </row>
    <row r="116" ht="13.5" customHeight="1">
      <c r="A116" s="103"/>
      <c r="B116" s="14"/>
      <c r="C116" s="103"/>
      <c r="D116" s="106"/>
      <c r="E116" s="106"/>
      <c r="F116" s="54"/>
      <c r="G116" s="16"/>
      <c r="H116" s="106"/>
      <c r="I116" s="106"/>
      <c r="J116" s="103"/>
      <c r="K116" s="112"/>
      <c r="L116" s="106"/>
      <c r="M116" s="14"/>
      <c r="N116" s="7"/>
      <c r="O116" s="7"/>
    </row>
    <row r="117" ht="13.5" customHeight="1">
      <c r="A117" s="103"/>
      <c r="B117" s="14"/>
      <c r="C117" s="103"/>
      <c r="D117" s="106"/>
      <c r="E117" s="106"/>
      <c r="F117" s="54"/>
      <c r="G117" s="16"/>
      <c r="H117" s="106"/>
      <c r="I117" s="106"/>
      <c r="J117" s="103"/>
      <c r="K117" s="112"/>
      <c r="L117" s="106"/>
      <c r="M117" s="14"/>
      <c r="N117" s="7"/>
      <c r="O117" s="7"/>
    </row>
    <row r="118" ht="13.5" customHeight="1">
      <c r="A118" s="103"/>
      <c r="B118" s="14"/>
      <c r="C118" s="103"/>
      <c r="D118" s="106"/>
      <c r="E118" s="106"/>
      <c r="F118" s="54"/>
      <c r="G118" s="16"/>
      <c r="H118" s="106"/>
      <c r="I118" s="106"/>
      <c r="J118" s="103"/>
      <c r="K118" s="112"/>
      <c r="L118" s="106"/>
      <c r="M118" s="14"/>
      <c r="N118" s="7"/>
      <c r="O118" s="7"/>
    </row>
    <row r="119" ht="13.5" customHeight="1">
      <c r="A119" s="103"/>
      <c r="B119" s="14"/>
      <c r="C119" s="103"/>
      <c r="D119" s="106"/>
      <c r="E119" s="106"/>
      <c r="F119" s="54"/>
      <c r="G119" s="16"/>
      <c r="H119" s="106"/>
      <c r="I119" s="106"/>
      <c r="J119" s="103"/>
      <c r="K119" s="112"/>
      <c r="L119" s="106"/>
      <c r="M119" s="14"/>
      <c r="N119" s="7"/>
      <c r="O119" s="7"/>
    </row>
    <row r="120" ht="13.5" customHeight="1">
      <c r="A120" s="103"/>
      <c r="B120" s="14"/>
      <c r="C120" s="103"/>
      <c r="D120" s="106"/>
      <c r="E120" s="106"/>
      <c r="F120" s="54"/>
      <c r="G120" s="16"/>
      <c r="H120" s="106"/>
      <c r="I120" s="106"/>
      <c r="J120" s="103"/>
      <c r="K120" s="112"/>
      <c r="L120" s="106"/>
      <c r="M120" s="14"/>
      <c r="N120" s="7"/>
      <c r="O120" s="7"/>
    </row>
    <row r="121" ht="13.5" customHeight="1">
      <c r="A121" s="103"/>
      <c r="B121" s="14"/>
      <c r="C121" s="103"/>
      <c r="D121" s="106"/>
      <c r="E121" s="106"/>
      <c r="F121" s="54"/>
      <c r="G121" s="16"/>
      <c r="H121" s="106"/>
      <c r="I121" s="106"/>
      <c r="J121" s="103"/>
      <c r="K121" s="112"/>
      <c r="L121" s="106"/>
      <c r="M121" s="14"/>
      <c r="N121" s="7"/>
      <c r="O121" s="7"/>
    </row>
    <row r="122" ht="13.5" customHeight="1">
      <c r="A122" s="103"/>
      <c r="B122" s="14"/>
      <c r="C122" s="103"/>
      <c r="D122" s="106"/>
      <c r="E122" s="106"/>
      <c r="F122" s="54"/>
      <c r="G122" s="16"/>
      <c r="H122" s="106"/>
      <c r="I122" s="106"/>
      <c r="J122" s="103"/>
      <c r="K122" s="112"/>
      <c r="L122" s="106"/>
      <c r="M122" s="14"/>
      <c r="N122" s="7"/>
      <c r="O122" s="7"/>
    </row>
    <row r="123" ht="13.5" customHeight="1">
      <c r="A123" s="103"/>
      <c r="B123" s="14"/>
      <c r="C123" s="103"/>
      <c r="D123" s="106"/>
      <c r="E123" s="106"/>
      <c r="F123" s="54"/>
      <c r="G123" s="16"/>
      <c r="H123" s="106"/>
      <c r="I123" s="106"/>
      <c r="J123" s="103"/>
      <c r="K123" s="112"/>
      <c r="L123" s="106"/>
      <c r="M123" s="14"/>
      <c r="N123" s="7"/>
      <c r="O123" s="7"/>
    </row>
    <row r="124" ht="13.5" customHeight="1">
      <c r="A124" s="103"/>
      <c r="B124" s="14"/>
      <c r="C124" s="103"/>
      <c r="D124" s="106"/>
      <c r="E124" s="106"/>
      <c r="F124" s="54"/>
      <c r="G124" s="16"/>
      <c r="H124" s="106"/>
      <c r="I124" s="106"/>
      <c r="J124" s="103"/>
      <c r="K124" s="112"/>
      <c r="L124" s="106"/>
      <c r="M124" s="14"/>
      <c r="N124" s="7"/>
      <c r="O124" s="7"/>
    </row>
    <row r="125" ht="13.5" customHeight="1">
      <c r="A125" s="103"/>
      <c r="B125" s="14"/>
      <c r="C125" s="103"/>
      <c r="D125" s="106"/>
      <c r="E125" s="106"/>
      <c r="F125" s="54"/>
      <c r="G125" s="16"/>
      <c r="H125" s="106"/>
      <c r="I125" s="106"/>
      <c r="J125" s="103"/>
      <c r="K125" s="112"/>
      <c r="L125" s="106"/>
      <c r="M125" s="14"/>
      <c r="N125" s="7"/>
      <c r="O125" s="7"/>
    </row>
    <row r="126" ht="13.5" customHeight="1">
      <c r="A126" s="103"/>
      <c r="B126" s="14"/>
      <c r="C126" s="103"/>
      <c r="D126" s="106"/>
      <c r="E126" s="106"/>
      <c r="F126" s="54"/>
      <c r="G126" s="16"/>
      <c r="H126" s="106"/>
      <c r="I126" s="106"/>
      <c r="J126" s="103"/>
      <c r="K126" s="112"/>
      <c r="L126" s="106"/>
      <c r="M126" s="14"/>
      <c r="N126" s="7"/>
      <c r="O126" s="7"/>
    </row>
    <row r="127" ht="13.5" customHeight="1">
      <c r="A127" s="103"/>
      <c r="B127" s="14"/>
      <c r="C127" s="103"/>
      <c r="D127" s="106"/>
      <c r="E127" s="106"/>
      <c r="F127" s="54"/>
      <c r="G127" s="16"/>
      <c r="H127" s="106"/>
      <c r="I127" s="106"/>
      <c r="J127" s="103"/>
      <c r="K127" s="112"/>
      <c r="L127" s="106"/>
      <c r="M127" s="14"/>
      <c r="N127" s="7"/>
      <c r="O127" s="7"/>
    </row>
    <row r="128" ht="13.5" customHeight="1">
      <c r="A128" s="103"/>
      <c r="B128" s="14"/>
      <c r="C128" s="103"/>
      <c r="D128" s="106"/>
      <c r="E128" s="106"/>
      <c r="F128" s="54"/>
      <c r="G128" s="16"/>
      <c r="H128" s="106"/>
      <c r="I128" s="106"/>
      <c r="J128" s="103"/>
      <c r="K128" s="112"/>
      <c r="L128" s="106"/>
      <c r="M128" s="14"/>
      <c r="N128" s="7"/>
      <c r="O128" s="7"/>
    </row>
    <row r="129" ht="13.5" customHeight="1">
      <c r="A129" s="103"/>
      <c r="B129" s="14"/>
      <c r="C129" s="103"/>
      <c r="D129" s="106"/>
      <c r="E129" s="106"/>
      <c r="F129" s="54"/>
      <c r="G129" s="16"/>
      <c r="H129" s="106"/>
      <c r="I129" s="106"/>
      <c r="J129" s="103"/>
      <c r="K129" s="112"/>
      <c r="L129" s="106"/>
      <c r="M129" s="14"/>
      <c r="N129" s="7"/>
      <c r="O129" s="7"/>
    </row>
    <row r="130" ht="13.5" customHeight="1">
      <c r="A130" s="103"/>
      <c r="B130" s="14"/>
      <c r="C130" s="103"/>
      <c r="D130" s="106"/>
      <c r="E130" s="106"/>
      <c r="F130" s="54"/>
      <c r="G130" s="16"/>
      <c r="H130" s="106"/>
      <c r="I130" s="106"/>
      <c r="J130" s="103"/>
      <c r="K130" s="112"/>
      <c r="L130" s="106"/>
      <c r="M130" s="14"/>
      <c r="N130" s="7"/>
      <c r="O130" s="7"/>
    </row>
    <row r="131" ht="13.5" customHeight="1">
      <c r="A131" s="103"/>
      <c r="B131" s="14"/>
      <c r="C131" s="103"/>
      <c r="D131" s="106"/>
      <c r="E131" s="106"/>
      <c r="F131" s="54"/>
      <c r="G131" s="16"/>
      <c r="H131" s="106"/>
      <c r="I131" s="106"/>
      <c r="J131" s="103"/>
      <c r="K131" s="112"/>
      <c r="L131" s="106"/>
      <c r="M131" s="14"/>
      <c r="N131" s="7"/>
      <c r="O131" s="7"/>
    </row>
    <row r="132" ht="13.5" customHeight="1">
      <c r="A132" s="103"/>
      <c r="B132" s="14"/>
      <c r="C132" s="103"/>
      <c r="D132" s="106"/>
      <c r="E132" s="106"/>
      <c r="F132" s="54"/>
      <c r="G132" s="16"/>
      <c r="H132" s="106"/>
      <c r="I132" s="106"/>
      <c r="J132" s="103"/>
      <c r="K132" s="112"/>
      <c r="L132" s="106"/>
      <c r="M132" s="14"/>
      <c r="N132" s="7"/>
      <c r="O132" s="7"/>
    </row>
    <row r="133" ht="13.5" customHeight="1">
      <c r="A133" s="103"/>
      <c r="B133" s="14"/>
      <c r="C133" s="103"/>
      <c r="D133" s="106"/>
      <c r="E133" s="106"/>
      <c r="F133" s="54"/>
      <c r="G133" s="16"/>
      <c r="H133" s="106"/>
      <c r="I133" s="106"/>
      <c r="J133" s="103"/>
      <c r="K133" s="112"/>
      <c r="L133" s="106"/>
      <c r="M133" s="14"/>
      <c r="N133" s="7"/>
      <c r="O133" s="7"/>
    </row>
    <row r="134" ht="13.5" customHeight="1">
      <c r="A134" s="103"/>
      <c r="B134" s="14"/>
      <c r="C134" s="103"/>
      <c r="D134" s="106"/>
      <c r="E134" s="106"/>
      <c r="F134" s="54"/>
      <c r="G134" s="16"/>
      <c r="H134" s="106"/>
      <c r="I134" s="106"/>
      <c r="J134" s="103"/>
      <c r="K134" s="112"/>
      <c r="L134" s="106"/>
      <c r="M134" s="14"/>
      <c r="N134" s="7"/>
      <c r="O134" s="7"/>
    </row>
    <row r="135" ht="13.5" customHeight="1">
      <c r="A135" s="103"/>
      <c r="B135" s="14"/>
      <c r="C135" s="103"/>
      <c r="D135" s="106"/>
      <c r="E135" s="106"/>
      <c r="F135" s="54"/>
      <c r="G135" s="16"/>
      <c r="H135" s="106"/>
      <c r="I135" s="106"/>
      <c r="J135" s="103"/>
      <c r="K135" s="112"/>
      <c r="L135" s="106"/>
      <c r="M135" s="14"/>
      <c r="N135" s="7"/>
      <c r="O135" s="7"/>
    </row>
    <row r="136" ht="13.5" customHeight="1">
      <c r="A136" s="103"/>
      <c r="B136" s="14"/>
      <c r="C136" s="103"/>
      <c r="D136" s="106"/>
      <c r="E136" s="106"/>
      <c r="F136" s="54"/>
      <c r="G136" s="16"/>
      <c r="H136" s="106"/>
      <c r="I136" s="106"/>
      <c r="J136" s="103"/>
      <c r="K136" s="112"/>
      <c r="L136" s="106"/>
      <c r="M136" s="14"/>
      <c r="N136" s="7"/>
      <c r="O136" s="7"/>
    </row>
    <row r="137" ht="13.5" customHeight="1">
      <c r="A137" s="103"/>
      <c r="B137" s="14"/>
      <c r="C137" s="103"/>
      <c r="D137" s="106"/>
      <c r="E137" s="106"/>
      <c r="F137" s="54"/>
      <c r="G137" s="16"/>
      <c r="H137" s="106"/>
      <c r="I137" s="106"/>
      <c r="J137" s="103"/>
      <c r="K137" s="112"/>
      <c r="L137" s="106"/>
      <c r="M137" s="14"/>
      <c r="N137" s="7"/>
      <c r="O137" s="7"/>
    </row>
    <row r="138" ht="13.5" customHeight="1">
      <c r="A138" s="103"/>
      <c r="B138" s="14"/>
      <c r="C138" s="103"/>
      <c r="D138" s="106"/>
      <c r="E138" s="106"/>
      <c r="F138" s="54"/>
      <c r="G138" s="16"/>
      <c r="H138" s="106"/>
      <c r="I138" s="106"/>
      <c r="J138" s="103"/>
      <c r="K138" s="112"/>
      <c r="L138" s="106"/>
      <c r="M138" s="14"/>
      <c r="N138" s="7"/>
      <c r="O138" s="7"/>
    </row>
    <row r="139" ht="13.5" customHeight="1">
      <c r="A139" s="103"/>
      <c r="B139" s="14"/>
      <c r="C139" s="103"/>
      <c r="D139" s="106"/>
      <c r="E139" s="106"/>
      <c r="F139" s="54"/>
      <c r="G139" s="16"/>
      <c r="H139" s="106"/>
      <c r="I139" s="106"/>
      <c r="J139" s="103"/>
      <c r="K139" s="112"/>
      <c r="L139" s="106"/>
      <c r="M139" s="14"/>
      <c r="N139" s="7"/>
      <c r="O139" s="7"/>
    </row>
    <row r="140" ht="13.5" customHeight="1">
      <c r="A140" s="103"/>
      <c r="B140" s="14"/>
      <c r="C140" s="103"/>
      <c r="D140" s="106"/>
      <c r="E140" s="106"/>
      <c r="F140" s="54"/>
      <c r="G140" s="16"/>
      <c r="H140" s="106"/>
      <c r="I140" s="106"/>
      <c r="J140" s="103"/>
      <c r="K140" s="112"/>
      <c r="L140" s="106"/>
      <c r="M140" s="14"/>
      <c r="N140" s="7"/>
      <c r="O140" s="7"/>
    </row>
    <row r="141" ht="13.5" customHeight="1">
      <c r="A141" s="103"/>
      <c r="B141" s="14"/>
      <c r="C141" s="103"/>
      <c r="D141" s="106"/>
      <c r="E141" s="106"/>
      <c r="F141" s="54"/>
      <c r="G141" s="16"/>
      <c r="H141" s="106"/>
      <c r="I141" s="106"/>
      <c r="J141" s="103"/>
      <c r="K141" s="112"/>
      <c r="L141" s="106"/>
      <c r="M141" s="14"/>
      <c r="N141" s="7"/>
      <c r="O141" s="7"/>
    </row>
    <row r="142" ht="13.5" customHeight="1">
      <c r="A142" s="103"/>
      <c r="B142" s="14"/>
      <c r="C142" s="103"/>
      <c r="D142" s="106"/>
      <c r="E142" s="106"/>
      <c r="F142" s="54"/>
      <c r="G142" s="16"/>
      <c r="H142" s="106"/>
      <c r="I142" s="106"/>
      <c r="J142" s="103"/>
      <c r="K142" s="112"/>
      <c r="L142" s="106"/>
      <c r="M142" s="14"/>
      <c r="N142" s="7"/>
      <c r="O142" s="7"/>
    </row>
    <row r="143" ht="13.5" customHeight="1">
      <c r="A143" s="103"/>
      <c r="B143" s="14"/>
      <c r="C143" s="103"/>
      <c r="D143" s="106"/>
      <c r="E143" s="106"/>
      <c r="F143" s="54"/>
      <c r="G143" s="16"/>
      <c r="H143" s="106"/>
      <c r="I143" s="106"/>
      <c r="J143" s="103"/>
      <c r="K143" s="112"/>
      <c r="L143" s="106"/>
      <c r="M143" s="14"/>
      <c r="N143" s="7"/>
      <c r="O143" s="7"/>
    </row>
    <row r="144" ht="13.5" customHeight="1">
      <c r="A144" s="103"/>
      <c r="B144" s="14"/>
      <c r="C144" s="103"/>
      <c r="D144" s="106"/>
      <c r="E144" s="106"/>
      <c r="F144" s="54"/>
      <c r="G144" s="16"/>
      <c r="H144" s="106"/>
      <c r="I144" s="106"/>
      <c r="J144" s="103"/>
      <c r="K144" s="112"/>
      <c r="L144" s="106"/>
      <c r="M144" s="14"/>
      <c r="N144" s="7"/>
      <c r="O144" s="7"/>
    </row>
    <row r="145" ht="13.5" customHeight="1">
      <c r="A145" s="103"/>
      <c r="B145" s="14"/>
      <c r="C145" s="103"/>
      <c r="D145" s="106"/>
      <c r="E145" s="106"/>
      <c r="F145" s="54"/>
      <c r="G145" s="16"/>
      <c r="H145" s="106"/>
      <c r="I145" s="106"/>
      <c r="J145" s="103"/>
      <c r="K145" s="112"/>
      <c r="L145" s="106"/>
      <c r="M145" s="14"/>
      <c r="N145" s="7"/>
      <c r="O145" s="7"/>
    </row>
    <row r="146" ht="13.5" customHeight="1">
      <c r="A146" s="103"/>
      <c r="B146" s="14"/>
      <c r="C146" s="103"/>
      <c r="D146" s="106"/>
      <c r="E146" s="106"/>
      <c r="F146" s="54"/>
      <c r="G146" s="16"/>
      <c r="H146" s="106"/>
      <c r="I146" s="106"/>
      <c r="J146" s="103"/>
      <c r="K146" s="112"/>
      <c r="L146" s="106"/>
      <c r="M146" s="14"/>
      <c r="N146" s="7"/>
      <c r="O146" s="7"/>
    </row>
    <row r="147" ht="13.5" customHeight="1">
      <c r="A147" s="103"/>
      <c r="B147" s="14"/>
      <c r="C147" s="103"/>
      <c r="D147" s="106"/>
      <c r="E147" s="106"/>
      <c r="F147" s="54"/>
      <c r="G147" s="16"/>
      <c r="H147" s="106"/>
      <c r="I147" s="106"/>
      <c r="J147" s="103"/>
      <c r="K147" s="112"/>
      <c r="L147" s="106"/>
      <c r="M147" s="14"/>
      <c r="N147" s="7"/>
      <c r="O147" s="7"/>
    </row>
    <row r="148" ht="13.5" customHeight="1">
      <c r="A148" s="103"/>
      <c r="B148" s="14"/>
      <c r="C148" s="103"/>
      <c r="D148" s="106"/>
      <c r="E148" s="106"/>
      <c r="F148" s="54"/>
      <c r="G148" s="16"/>
      <c r="H148" s="106"/>
      <c r="I148" s="106"/>
      <c r="J148" s="103"/>
      <c r="K148" s="112"/>
      <c r="L148" s="106"/>
      <c r="M148" s="14"/>
      <c r="N148" s="7"/>
      <c r="O148" s="7"/>
    </row>
    <row r="149" ht="13.5" customHeight="1">
      <c r="A149" s="103"/>
      <c r="B149" s="14"/>
      <c r="C149" s="103"/>
      <c r="D149" s="106"/>
      <c r="E149" s="106"/>
      <c r="F149" s="54"/>
      <c r="G149" s="16"/>
      <c r="H149" s="106"/>
      <c r="I149" s="106"/>
      <c r="J149" s="103"/>
      <c r="K149" s="112"/>
      <c r="L149" s="106"/>
      <c r="M149" s="14"/>
      <c r="N149" s="7"/>
      <c r="O149" s="7"/>
    </row>
    <row r="150" ht="13.5" customHeight="1">
      <c r="A150" s="103"/>
      <c r="B150" s="14"/>
      <c r="C150" s="103"/>
      <c r="D150" s="106"/>
      <c r="E150" s="106"/>
      <c r="F150" s="54"/>
      <c r="G150" s="16"/>
      <c r="H150" s="106"/>
      <c r="I150" s="106"/>
      <c r="J150" s="103"/>
      <c r="K150" s="112"/>
      <c r="L150" s="106"/>
      <c r="M150" s="14"/>
      <c r="N150" s="7"/>
      <c r="O150" s="7"/>
    </row>
    <row r="151" ht="13.5" customHeight="1">
      <c r="A151" s="103"/>
      <c r="B151" s="14"/>
      <c r="C151" s="103"/>
      <c r="D151" s="106"/>
      <c r="E151" s="106"/>
      <c r="F151" s="54"/>
      <c r="G151" s="16"/>
      <c r="H151" s="106"/>
      <c r="I151" s="106"/>
      <c r="J151" s="103"/>
      <c r="K151" s="112"/>
      <c r="L151" s="106"/>
      <c r="M151" s="14"/>
      <c r="N151" s="7"/>
      <c r="O151" s="7"/>
    </row>
    <row r="152" ht="13.5" customHeight="1">
      <c r="A152" s="103"/>
      <c r="B152" s="14"/>
      <c r="C152" s="103"/>
      <c r="D152" s="106"/>
      <c r="E152" s="106"/>
      <c r="F152" s="54"/>
      <c r="G152" s="16"/>
      <c r="H152" s="106"/>
      <c r="I152" s="106"/>
      <c r="J152" s="103"/>
      <c r="K152" s="112"/>
      <c r="L152" s="106"/>
      <c r="M152" s="14"/>
      <c r="N152" s="7"/>
      <c r="O152" s="7"/>
    </row>
    <row r="153" ht="13.5" customHeight="1">
      <c r="A153" s="103"/>
      <c r="B153" s="14"/>
      <c r="C153" s="103"/>
      <c r="D153" s="106"/>
      <c r="E153" s="106"/>
      <c r="F153" s="54"/>
      <c r="G153" s="16"/>
      <c r="H153" s="106"/>
      <c r="I153" s="106"/>
      <c r="J153" s="103"/>
      <c r="K153" s="112"/>
      <c r="L153" s="106"/>
      <c r="M153" s="14"/>
      <c r="N153" s="7"/>
      <c r="O153" s="7"/>
    </row>
    <row r="154" ht="13.5" customHeight="1">
      <c r="A154" s="103"/>
      <c r="B154" s="14"/>
      <c r="C154" s="103"/>
      <c r="D154" s="106"/>
      <c r="E154" s="106"/>
      <c r="F154" s="54"/>
      <c r="G154" s="16"/>
      <c r="H154" s="106"/>
      <c r="I154" s="106"/>
      <c r="J154" s="103"/>
      <c r="K154" s="112"/>
      <c r="L154" s="106"/>
      <c r="M154" s="14"/>
      <c r="N154" s="7"/>
      <c r="O154" s="7"/>
    </row>
    <row r="155" ht="13.5" customHeight="1">
      <c r="A155" s="103"/>
      <c r="B155" s="14"/>
      <c r="C155" s="103"/>
      <c r="D155" s="106"/>
      <c r="E155" s="106"/>
      <c r="F155" s="54"/>
      <c r="G155" s="16"/>
      <c r="H155" s="106"/>
      <c r="I155" s="106"/>
      <c r="J155" s="103"/>
      <c r="K155" s="112"/>
      <c r="L155" s="106"/>
      <c r="M155" s="14"/>
      <c r="N155" s="7"/>
      <c r="O155" s="7"/>
    </row>
    <row r="156" ht="13.5" customHeight="1">
      <c r="A156" s="103"/>
      <c r="B156" s="14"/>
      <c r="C156" s="103"/>
      <c r="D156" s="106"/>
      <c r="E156" s="106"/>
      <c r="F156" s="54"/>
      <c r="G156" s="16"/>
      <c r="H156" s="106"/>
      <c r="I156" s="106"/>
      <c r="J156" s="103"/>
      <c r="K156" s="112"/>
      <c r="L156" s="106"/>
      <c r="M156" s="14"/>
      <c r="N156" s="7"/>
      <c r="O156" s="7"/>
    </row>
    <row r="157" ht="13.5" customHeight="1">
      <c r="A157" s="103"/>
      <c r="B157" s="14"/>
      <c r="C157" s="103"/>
      <c r="D157" s="106"/>
      <c r="E157" s="106"/>
      <c r="F157" s="54"/>
      <c r="G157" s="16"/>
      <c r="H157" s="106"/>
      <c r="I157" s="106"/>
      <c r="J157" s="103"/>
      <c r="K157" s="112"/>
      <c r="L157" s="106"/>
      <c r="M157" s="14"/>
      <c r="N157" s="7"/>
      <c r="O157" s="7"/>
    </row>
    <row r="158" ht="13.5" customHeight="1">
      <c r="A158" s="103"/>
      <c r="B158" s="14"/>
      <c r="C158" s="103"/>
      <c r="D158" s="106"/>
      <c r="E158" s="106"/>
      <c r="F158" s="54"/>
      <c r="G158" s="16"/>
      <c r="H158" s="106"/>
      <c r="I158" s="106"/>
      <c r="J158" s="103"/>
      <c r="K158" s="112"/>
      <c r="L158" s="106"/>
      <c r="M158" s="14"/>
      <c r="N158" s="7"/>
      <c r="O158" s="7"/>
    </row>
    <row r="159" ht="13.5" customHeight="1">
      <c r="A159" s="103"/>
      <c r="B159" s="14"/>
      <c r="C159" s="103"/>
      <c r="D159" s="106"/>
      <c r="E159" s="106"/>
      <c r="F159" s="54"/>
      <c r="G159" s="16"/>
      <c r="H159" s="106"/>
      <c r="I159" s="106"/>
      <c r="J159" s="103"/>
      <c r="K159" s="112"/>
      <c r="L159" s="106"/>
      <c r="M159" s="14"/>
      <c r="N159" s="7"/>
      <c r="O159" s="7"/>
    </row>
    <row r="160" ht="13.5" customHeight="1">
      <c r="A160" s="103"/>
      <c r="B160" s="14"/>
      <c r="C160" s="103"/>
      <c r="D160" s="106"/>
      <c r="E160" s="106"/>
      <c r="F160" s="54"/>
      <c r="G160" s="16"/>
      <c r="H160" s="106"/>
      <c r="I160" s="106"/>
      <c r="J160" s="103"/>
      <c r="K160" s="112"/>
      <c r="L160" s="106"/>
      <c r="M160" s="14"/>
      <c r="N160" s="7"/>
      <c r="O160" s="7"/>
    </row>
    <row r="161" ht="13.5" customHeight="1">
      <c r="A161" s="103"/>
      <c r="B161" s="14"/>
      <c r="C161" s="103"/>
      <c r="D161" s="106"/>
      <c r="E161" s="106"/>
      <c r="F161" s="54"/>
      <c r="G161" s="16"/>
      <c r="H161" s="106"/>
      <c r="I161" s="106"/>
      <c r="J161" s="103"/>
      <c r="K161" s="112"/>
      <c r="L161" s="106"/>
      <c r="M161" s="14"/>
      <c r="N161" s="7"/>
      <c r="O161" s="7"/>
    </row>
    <row r="162" ht="13.5" customHeight="1">
      <c r="A162" s="103"/>
      <c r="B162" s="14"/>
      <c r="C162" s="103"/>
      <c r="D162" s="106"/>
      <c r="E162" s="106"/>
      <c r="F162" s="54"/>
      <c r="G162" s="16"/>
      <c r="H162" s="106"/>
      <c r="I162" s="106"/>
      <c r="J162" s="103"/>
      <c r="K162" s="112"/>
      <c r="L162" s="106"/>
      <c r="M162" s="14"/>
      <c r="N162" s="7"/>
      <c r="O162" s="7"/>
    </row>
    <row r="163" ht="13.5" customHeight="1">
      <c r="A163" s="103"/>
      <c r="B163" s="14"/>
      <c r="C163" s="103"/>
      <c r="D163" s="106"/>
      <c r="E163" s="106"/>
      <c r="F163" s="54"/>
      <c r="G163" s="16"/>
      <c r="H163" s="106"/>
      <c r="I163" s="106"/>
      <c r="J163" s="103"/>
      <c r="K163" s="112"/>
      <c r="L163" s="106"/>
      <c r="M163" s="14"/>
      <c r="N163" s="7"/>
      <c r="O163" s="7"/>
    </row>
    <row r="164" ht="13.5" customHeight="1">
      <c r="A164" s="103"/>
      <c r="B164" s="14"/>
      <c r="C164" s="103"/>
      <c r="D164" s="106"/>
      <c r="E164" s="106"/>
      <c r="F164" s="54"/>
      <c r="G164" s="16"/>
      <c r="H164" s="106"/>
      <c r="I164" s="106"/>
      <c r="J164" s="103"/>
      <c r="K164" s="112"/>
      <c r="L164" s="106"/>
      <c r="M164" s="14"/>
      <c r="N164" s="7"/>
      <c r="O164" s="7"/>
    </row>
    <row r="165" ht="13.5" customHeight="1">
      <c r="A165" s="103"/>
      <c r="B165" s="14"/>
      <c r="C165" s="103"/>
      <c r="D165" s="106"/>
      <c r="E165" s="106"/>
      <c r="F165" s="54"/>
      <c r="G165" s="16"/>
      <c r="H165" s="106"/>
      <c r="I165" s="106"/>
      <c r="J165" s="103"/>
      <c r="K165" s="112"/>
      <c r="L165" s="106"/>
      <c r="M165" s="14"/>
      <c r="N165" s="7"/>
      <c r="O165" s="7"/>
    </row>
    <row r="166" ht="13.5" customHeight="1">
      <c r="A166" s="103"/>
      <c r="B166" s="14"/>
      <c r="C166" s="103"/>
      <c r="D166" s="106"/>
      <c r="E166" s="106"/>
      <c r="F166" s="54"/>
      <c r="G166" s="16"/>
      <c r="H166" s="106"/>
      <c r="I166" s="106"/>
      <c r="J166" s="103"/>
      <c r="K166" s="112"/>
      <c r="L166" s="106"/>
      <c r="M166" s="14"/>
      <c r="N166" s="7"/>
      <c r="O166" s="7"/>
    </row>
    <row r="167" ht="13.5" customHeight="1">
      <c r="A167" s="103"/>
      <c r="B167" s="14"/>
      <c r="C167" s="103"/>
      <c r="D167" s="106"/>
      <c r="E167" s="106"/>
      <c r="F167" s="54"/>
      <c r="G167" s="16"/>
      <c r="H167" s="106"/>
      <c r="I167" s="106"/>
      <c r="J167" s="103"/>
      <c r="K167" s="112"/>
      <c r="L167" s="106"/>
      <c r="M167" s="14"/>
      <c r="N167" s="7"/>
      <c r="O167" s="7"/>
    </row>
    <row r="168" ht="13.5" customHeight="1">
      <c r="A168" s="103"/>
      <c r="B168" s="14"/>
      <c r="C168" s="103"/>
      <c r="D168" s="106"/>
      <c r="E168" s="106"/>
      <c r="F168" s="54"/>
      <c r="G168" s="16"/>
      <c r="H168" s="106"/>
      <c r="I168" s="106"/>
      <c r="J168" s="103"/>
      <c r="K168" s="112"/>
      <c r="L168" s="106"/>
      <c r="M168" s="14"/>
      <c r="N168" s="7"/>
      <c r="O168" s="7"/>
    </row>
    <row r="169" ht="13.5" customHeight="1">
      <c r="A169" s="103"/>
      <c r="B169" s="14"/>
      <c r="C169" s="103"/>
      <c r="D169" s="106"/>
      <c r="E169" s="106"/>
      <c r="F169" s="54"/>
      <c r="G169" s="16"/>
      <c r="H169" s="106"/>
      <c r="I169" s="106"/>
      <c r="J169" s="103"/>
      <c r="K169" s="112"/>
      <c r="L169" s="106"/>
      <c r="M169" s="14"/>
      <c r="N169" s="7"/>
      <c r="O169" s="7"/>
    </row>
    <row r="170" ht="13.5" customHeight="1">
      <c r="A170" s="103"/>
      <c r="B170" s="14"/>
      <c r="C170" s="103"/>
      <c r="D170" s="106"/>
      <c r="E170" s="106"/>
      <c r="F170" s="54"/>
      <c r="G170" s="16"/>
      <c r="H170" s="106"/>
      <c r="I170" s="106"/>
      <c r="J170" s="103"/>
      <c r="K170" s="112"/>
      <c r="L170" s="106"/>
      <c r="M170" s="14"/>
      <c r="N170" s="7"/>
      <c r="O170" s="7"/>
    </row>
    <row r="171" ht="13.5" customHeight="1">
      <c r="A171" s="103"/>
      <c r="B171" s="14"/>
      <c r="C171" s="103"/>
      <c r="D171" s="106"/>
      <c r="E171" s="106"/>
      <c r="F171" s="54"/>
      <c r="G171" s="16"/>
      <c r="H171" s="106"/>
      <c r="I171" s="106"/>
      <c r="J171" s="103"/>
      <c r="K171" s="112"/>
      <c r="L171" s="106"/>
      <c r="M171" s="14"/>
      <c r="N171" s="7"/>
      <c r="O171" s="7"/>
    </row>
    <row r="172" ht="13.5" customHeight="1">
      <c r="A172" s="103"/>
      <c r="B172" s="14"/>
      <c r="C172" s="103"/>
      <c r="D172" s="106"/>
      <c r="E172" s="106"/>
      <c r="F172" s="54"/>
      <c r="G172" s="16"/>
      <c r="H172" s="106"/>
      <c r="I172" s="106"/>
      <c r="J172" s="103"/>
      <c r="K172" s="112"/>
      <c r="L172" s="106"/>
      <c r="M172" s="14"/>
      <c r="N172" s="7"/>
      <c r="O172" s="7"/>
    </row>
    <row r="173" ht="13.5" customHeight="1">
      <c r="A173" s="103"/>
      <c r="B173" s="14"/>
      <c r="C173" s="103"/>
      <c r="D173" s="106"/>
      <c r="E173" s="106"/>
      <c r="F173" s="54"/>
      <c r="G173" s="16"/>
      <c r="H173" s="106"/>
      <c r="I173" s="106"/>
      <c r="J173" s="103"/>
      <c r="K173" s="112"/>
      <c r="L173" s="106"/>
      <c r="M173" s="14"/>
      <c r="N173" s="7"/>
      <c r="O173" s="7"/>
    </row>
    <row r="174" ht="13.5" customHeight="1">
      <c r="A174" s="103"/>
      <c r="B174" s="14"/>
      <c r="C174" s="103"/>
      <c r="D174" s="106"/>
      <c r="E174" s="106"/>
      <c r="F174" s="54"/>
      <c r="G174" s="16"/>
      <c r="H174" s="106"/>
      <c r="I174" s="106"/>
      <c r="J174" s="103"/>
      <c r="K174" s="112"/>
      <c r="L174" s="106"/>
      <c r="M174" s="14"/>
      <c r="N174" s="7"/>
      <c r="O174" s="7"/>
    </row>
    <row r="175" ht="13.5" customHeight="1">
      <c r="A175" s="103"/>
      <c r="B175" s="14"/>
      <c r="C175" s="103"/>
      <c r="D175" s="106"/>
      <c r="E175" s="106"/>
      <c r="F175" s="54"/>
      <c r="G175" s="16"/>
      <c r="H175" s="106"/>
      <c r="I175" s="106"/>
      <c r="J175" s="103"/>
      <c r="K175" s="112"/>
      <c r="L175" s="106"/>
      <c r="M175" s="14"/>
      <c r="N175" s="7"/>
      <c r="O175" s="7"/>
    </row>
    <row r="176" ht="13.5" customHeight="1">
      <c r="A176" s="103"/>
      <c r="B176" s="14"/>
      <c r="C176" s="103"/>
      <c r="D176" s="106"/>
      <c r="E176" s="106"/>
      <c r="F176" s="54"/>
      <c r="G176" s="16"/>
      <c r="H176" s="106"/>
      <c r="I176" s="106"/>
      <c r="J176" s="103"/>
      <c r="K176" s="112"/>
      <c r="L176" s="106"/>
      <c r="M176" s="14"/>
      <c r="N176" s="7"/>
      <c r="O176" s="7"/>
    </row>
    <row r="177" ht="13.5" customHeight="1">
      <c r="A177" s="103"/>
      <c r="B177" s="14"/>
      <c r="C177" s="103"/>
      <c r="D177" s="106"/>
      <c r="E177" s="106"/>
      <c r="F177" s="54"/>
      <c r="G177" s="16"/>
      <c r="H177" s="106"/>
      <c r="I177" s="106"/>
      <c r="J177" s="103"/>
      <c r="K177" s="112"/>
      <c r="L177" s="106"/>
      <c r="M177" s="14"/>
      <c r="N177" s="7"/>
      <c r="O177" s="7"/>
    </row>
    <row r="178" ht="13.5" customHeight="1">
      <c r="A178" s="103"/>
      <c r="B178" s="14"/>
      <c r="C178" s="103"/>
      <c r="D178" s="106"/>
      <c r="E178" s="106"/>
      <c r="F178" s="54"/>
      <c r="G178" s="16"/>
      <c r="H178" s="106"/>
      <c r="I178" s="106"/>
      <c r="J178" s="103"/>
      <c r="K178" s="112"/>
      <c r="L178" s="106"/>
      <c r="M178" s="14"/>
      <c r="N178" s="7"/>
      <c r="O178" s="7"/>
    </row>
    <row r="179" ht="13.5" customHeight="1">
      <c r="A179" s="103"/>
      <c r="B179" s="14"/>
      <c r="C179" s="103"/>
      <c r="D179" s="106"/>
      <c r="E179" s="106"/>
      <c r="F179" s="54"/>
      <c r="G179" s="16"/>
      <c r="H179" s="106"/>
      <c r="I179" s="106"/>
      <c r="J179" s="103"/>
      <c r="K179" s="112"/>
      <c r="L179" s="106"/>
      <c r="M179" s="14"/>
      <c r="N179" s="7"/>
      <c r="O179" s="7"/>
    </row>
    <row r="180" ht="13.5" customHeight="1">
      <c r="A180" s="103"/>
      <c r="B180" s="14"/>
      <c r="C180" s="103"/>
      <c r="D180" s="106"/>
      <c r="E180" s="106"/>
      <c r="F180" s="54"/>
      <c r="G180" s="16"/>
      <c r="H180" s="106"/>
      <c r="I180" s="106"/>
      <c r="J180" s="103"/>
      <c r="K180" s="112"/>
      <c r="L180" s="106"/>
      <c r="M180" s="14"/>
      <c r="N180" s="7"/>
      <c r="O180" s="7"/>
    </row>
    <row r="181" ht="13.5" customHeight="1">
      <c r="A181" s="103"/>
      <c r="B181" s="14"/>
      <c r="C181" s="103"/>
      <c r="D181" s="106"/>
      <c r="E181" s="106"/>
      <c r="F181" s="54"/>
      <c r="G181" s="16"/>
      <c r="H181" s="106"/>
      <c r="I181" s="106"/>
      <c r="J181" s="103"/>
      <c r="K181" s="112"/>
      <c r="L181" s="106"/>
      <c r="M181" s="14"/>
      <c r="N181" s="7"/>
      <c r="O181" s="7"/>
    </row>
    <row r="182" ht="13.5" customHeight="1">
      <c r="A182" s="103"/>
      <c r="B182" s="14"/>
      <c r="C182" s="103"/>
      <c r="D182" s="106"/>
      <c r="E182" s="106"/>
      <c r="F182" s="54"/>
      <c r="G182" s="16"/>
      <c r="H182" s="106"/>
      <c r="I182" s="106"/>
      <c r="J182" s="103"/>
      <c r="K182" s="112"/>
      <c r="L182" s="106"/>
      <c r="M182" s="14"/>
      <c r="N182" s="7"/>
      <c r="O182" s="7"/>
    </row>
    <row r="183" ht="13.5" customHeight="1">
      <c r="A183" s="103"/>
      <c r="B183" s="14"/>
      <c r="C183" s="103"/>
      <c r="D183" s="106"/>
      <c r="E183" s="106"/>
      <c r="F183" s="54"/>
      <c r="G183" s="16"/>
      <c r="H183" s="106"/>
      <c r="I183" s="106"/>
      <c r="J183" s="103"/>
      <c r="K183" s="112"/>
      <c r="L183" s="106"/>
      <c r="M183" s="14"/>
      <c r="N183" s="7"/>
      <c r="O183" s="7"/>
    </row>
    <row r="184" ht="13.5" customHeight="1">
      <c r="A184" s="103"/>
      <c r="B184" s="14"/>
      <c r="C184" s="103"/>
      <c r="D184" s="106"/>
      <c r="E184" s="106"/>
      <c r="F184" s="54"/>
      <c r="G184" s="16"/>
      <c r="H184" s="106"/>
      <c r="I184" s="106"/>
      <c r="J184" s="103"/>
      <c r="K184" s="112"/>
      <c r="L184" s="106"/>
      <c r="M184" s="14"/>
      <c r="N184" s="7"/>
      <c r="O184" s="7"/>
    </row>
    <row r="185" ht="13.5" customHeight="1">
      <c r="A185" s="103"/>
      <c r="B185" s="14"/>
      <c r="C185" s="103"/>
      <c r="D185" s="106"/>
      <c r="E185" s="106"/>
      <c r="F185" s="54"/>
      <c r="G185" s="16"/>
      <c r="H185" s="106"/>
      <c r="I185" s="106"/>
      <c r="J185" s="103"/>
      <c r="K185" s="112"/>
      <c r="L185" s="106"/>
      <c r="M185" s="14"/>
      <c r="N185" s="7"/>
      <c r="O185" s="7"/>
    </row>
    <row r="186" ht="13.5" customHeight="1">
      <c r="A186" s="103"/>
      <c r="B186" s="14"/>
      <c r="C186" s="103"/>
      <c r="D186" s="106"/>
      <c r="E186" s="106"/>
      <c r="F186" s="54"/>
      <c r="G186" s="16"/>
      <c r="H186" s="106"/>
      <c r="I186" s="106"/>
      <c r="J186" s="103"/>
      <c r="K186" s="112"/>
      <c r="L186" s="106"/>
      <c r="M186" s="14"/>
      <c r="N186" s="7"/>
      <c r="O186" s="7"/>
    </row>
    <row r="187" ht="13.5" customHeight="1">
      <c r="A187" s="103"/>
      <c r="B187" s="14"/>
      <c r="C187" s="103"/>
      <c r="D187" s="106"/>
      <c r="E187" s="106"/>
      <c r="F187" s="54"/>
      <c r="G187" s="16"/>
      <c r="H187" s="106"/>
      <c r="I187" s="106"/>
      <c r="J187" s="103"/>
      <c r="K187" s="112"/>
      <c r="L187" s="106"/>
      <c r="M187" s="14"/>
      <c r="N187" s="7"/>
      <c r="O187" s="7"/>
    </row>
    <row r="188" ht="13.5" customHeight="1">
      <c r="A188" s="103"/>
      <c r="B188" s="14"/>
      <c r="C188" s="103"/>
      <c r="D188" s="106"/>
      <c r="E188" s="106"/>
      <c r="F188" s="54"/>
      <c r="G188" s="16"/>
      <c r="H188" s="106"/>
      <c r="I188" s="106"/>
      <c r="J188" s="103"/>
      <c r="K188" s="112"/>
      <c r="L188" s="106"/>
      <c r="M188" s="14"/>
      <c r="N188" s="7"/>
      <c r="O188" s="7"/>
    </row>
    <row r="189" ht="13.5" customHeight="1">
      <c r="A189" s="103"/>
      <c r="B189" s="14"/>
      <c r="C189" s="103"/>
      <c r="D189" s="106"/>
      <c r="E189" s="106"/>
      <c r="F189" s="54"/>
      <c r="G189" s="16"/>
      <c r="H189" s="106"/>
      <c r="I189" s="106"/>
      <c r="J189" s="103"/>
      <c r="K189" s="112"/>
      <c r="L189" s="106"/>
      <c r="M189" s="14"/>
      <c r="N189" s="7"/>
      <c r="O189" s="7"/>
    </row>
    <row r="190" ht="13.5" customHeight="1">
      <c r="A190" s="103"/>
      <c r="B190" s="14"/>
      <c r="C190" s="103"/>
      <c r="D190" s="106"/>
      <c r="E190" s="106"/>
      <c r="F190" s="54"/>
      <c r="G190" s="16"/>
      <c r="H190" s="106"/>
      <c r="I190" s="106"/>
      <c r="J190" s="103"/>
      <c r="K190" s="112"/>
      <c r="L190" s="106"/>
      <c r="M190" s="14"/>
      <c r="N190" s="7"/>
      <c r="O190" s="7"/>
    </row>
    <row r="191" ht="13.5" customHeight="1">
      <c r="A191" s="103"/>
      <c r="B191" s="14"/>
      <c r="C191" s="103"/>
      <c r="D191" s="106"/>
      <c r="E191" s="106"/>
      <c r="F191" s="54"/>
      <c r="G191" s="16"/>
      <c r="H191" s="106"/>
      <c r="I191" s="106"/>
      <c r="J191" s="103"/>
      <c r="K191" s="112"/>
      <c r="L191" s="106"/>
      <c r="M191" s="14"/>
      <c r="N191" s="7"/>
      <c r="O191" s="7"/>
    </row>
    <row r="192" ht="13.5" customHeight="1">
      <c r="A192" s="103"/>
      <c r="B192" s="14"/>
      <c r="C192" s="103"/>
      <c r="D192" s="106"/>
      <c r="E192" s="106"/>
      <c r="F192" s="54"/>
      <c r="G192" s="16"/>
      <c r="H192" s="106"/>
      <c r="I192" s="106"/>
      <c r="J192" s="103"/>
      <c r="K192" s="112"/>
      <c r="L192" s="106"/>
      <c r="M192" s="14"/>
      <c r="N192" s="7"/>
      <c r="O192" s="7"/>
    </row>
    <row r="193" ht="13.5" customHeight="1">
      <c r="A193" s="103"/>
      <c r="B193" s="14"/>
      <c r="C193" s="103"/>
      <c r="D193" s="106"/>
      <c r="E193" s="106"/>
      <c r="F193" s="54"/>
      <c r="G193" s="16"/>
      <c r="H193" s="106"/>
      <c r="I193" s="106"/>
      <c r="J193" s="103"/>
      <c r="K193" s="112"/>
      <c r="L193" s="106"/>
      <c r="M193" s="14"/>
      <c r="N193" s="7"/>
      <c r="O193" s="7"/>
    </row>
    <row r="194" ht="13.5" customHeight="1">
      <c r="A194" s="103"/>
      <c r="B194" s="14"/>
      <c r="C194" s="103"/>
      <c r="D194" s="106"/>
      <c r="E194" s="106"/>
      <c r="F194" s="54"/>
      <c r="G194" s="16"/>
      <c r="H194" s="106"/>
      <c r="I194" s="106"/>
      <c r="J194" s="103"/>
      <c r="K194" s="112"/>
      <c r="L194" s="106"/>
      <c r="M194" s="14"/>
      <c r="N194" s="7"/>
      <c r="O194" s="7"/>
    </row>
    <row r="195" ht="13.5" customHeight="1">
      <c r="A195" s="103"/>
      <c r="B195" s="14"/>
      <c r="C195" s="103"/>
      <c r="D195" s="106"/>
      <c r="E195" s="106"/>
      <c r="F195" s="54"/>
      <c r="G195" s="16"/>
      <c r="H195" s="106"/>
      <c r="I195" s="106"/>
      <c r="J195" s="103"/>
      <c r="K195" s="112"/>
      <c r="L195" s="106"/>
      <c r="M195" s="14"/>
      <c r="N195" s="7"/>
      <c r="O195" s="7"/>
    </row>
    <row r="196" ht="13.5" customHeight="1">
      <c r="A196" s="103"/>
      <c r="B196" s="14"/>
      <c r="C196" s="103"/>
      <c r="D196" s="106"/>
      <c r="E196" s="106"/>
      <c r="F196" s="54"/>
      <c r="G196" s="16"/>
      <c r="H196" s="106"/>
      <c r="I196" s="106"/>
      <c r="J196" s="103"/>
      <c r="K196" s="112"/>
      <c r="L196" s="106"/>
      <c r="M196" s="14"/>
      <c r="N196" s="7"/>
      <c r="O196" s="7"/>
    </row>
    <row r="197" ht="13.5" customHeight="1">
      <c r="A197" s="103"/>
      <c r="B197" s="14"/>
      <c r="C197" s="103"/>
      <c r="D197" s="106"/>
      <c r="E197" s="106"/>
      <c r="F197" s="54"/>
      <c r="G197" s="16"/>
      <c r="H197" s="106"/>
      <c r="I197" s="106"/>
      <c r="J197" s="103"/>
      <c r="K197" s="112"/>
      <c r="L197" s="106"/>
      <c r="M197" s="14"/>
      <c r="N197" s="7"/>
      <c r="O197" s="7"/>
    </row>
    <row r="198" ht="13.5" customHeight="1">
      <c r="A198" s="103"/>
      <c r="B198" s="14"/>
      <c r="C198" s="103"/>
      <c r="D198" s="106"/>
      <c r="E198" s="106"/>
      <c r="F198" s="54"/>
      <c r="G198" s="16"/>
      <c r="H198" s="106"/>
      <c r="I198" s="106"/>
      <c r="J198" s="103"/>
      <c r="K198" s="112"/>
      <c r="L198" s="106"/>
      <c r="M198" s="14"/>
      <c r="N198" s="7"/>
      <c r="O198" s="7"/>
    </row>
    <row r="199" ht="13.5" customHeight="1">
      <c r="A199" s="103"/>
      <c r="B199" s="14"/>
      <c r="C199" s="103"/>
      <c r="D199" s="106"/>
      <c r="E199" s="106"/>
      <c r="F199" s="54"/>
      <c r="G199" s="16"/>
      <c r="H199" s="106"/>
      <c r="I199" s="106"/>
      <c r="J199" s="103"/>
      <c r="K199" s="112"/>
      <c r="L199" s="106"/>
      <c r="M199" s="14"/>
      <c r="N199" s="7"/>
      <c r="O199" s="7"/>
    </row>
    <row r="200" ht="13.5" customHeight="1">
      <c r="A200" s="103"/>
      <c r="B200" s="14"/>
      <c r="C200" s="103"/>
      <c r="D200" s="106"/>
      <c r="E200" s="106"/>
      <c r="F200" s="54"/>
      <c r="G200" s="16"/>
      <c r="H200" s="106"/>
      <c r="I200" s="106"/>
      <c r="J200" s="103"/>
      <c r="K200" s="112"/>
      <c r="L200" s="106"/>
      <c r="M200" s="14"/>
      <c r="N200" s="7"/>
      <c r="O200" s="7"/>
    </row>
    <row r="201" ht="13.5" customHeight="1">
      <c r="A201" s="103"/>
      <c r="B201" s="14"/>
      <c r="C201" s="103"/>
      <c r="D201" s="106"/>
      <c r="E201" s="106"/>
      <c r="F201" s="54"/>
      <c r="G201" s="16"/>
      <c r="H201" s="106"/>
      <c r="I201" s="106"/>
      <c r="J201" s="103"/>
      <c r="K201" s="112"/>
      <c r="L201" s="106"/>
      <c r="M201" s="14"/>
      <c r="N201" s="7"/>
      <c r="O201" s="7"/>
    </row>
    <row r="202" ht="13.5" customHeight="1">
      <c r="A202" s="103"/>
      <c r="B202" s="14"/>
      <c r="C202" s="103"/>
      <c r="D202" s="106"/>
      <c r="E202" s="106"/>
      <c r="F202" s="54"/>
      <c r="G202" s="16"/>
      <c r="H202" s="106"/>
      <c r="I202" s="106"/>
      <c r="J202" s="103"/>
      <c r="K202" s="112"/>
      <c r="L202" s="106"/>
      <c r="M202" s="14"/>
      <c r="N202" s="7"/>
      <c r="O202" s="7"/>
    </row>
    <row r="203" ht="13.5" customHeight="1">
      <c r="A203" s="103"/>
      <c r="B203" s="14"/>
      <c r="C203" s="103"/>
      <c r="D203" s="106"/>
      <c r="E203" s="106"/>
      <c r="F203" s="54"/>
      <c r="G203" s="16"/>
      <c r="H203" s="106"/>
      <c r="I203" s="106"/>
      <c r="J203" s="103"/>
      <c r="K203" s="112"/>
      <c r="L203" s="106"/>
      <c r="M203" s="14"/>
      <c r="N203" s="7"/>
      <c r="O203" s="7"/>
    </row>
    <row r="204" ht="13.5" customHeight="1">
      <c r="A204" s="103"/>
      <c r="B204" s="14"/>
      <c r="C204" s="103"/>
      <c r="D204" s="106"/>
      <c r="E204" s="106"/>
      <c r="F204" s="54"/>
      <c r="G204" s="16"/>
      <c r="H204" s="106"/>
      <c r="I204" s="106"/>
      <c r="J204" s="103"/>
      <c r="K204" s="112"/>
      <c r="L204" s="106"/>
      <c r="M204" s="14"/>
      <c r="N204" s="7"/>
      <c r="O204" s="7"/>
    </row>
    <row r="205" ht="13.5" customHeight="1">
      <c r="A205" s="103"/>
      <c r="B205" s="103"/>
      <c r="C205" s="103"/>
      <c r="D205" s="106"/>
      <c r="E205" s="106"/>
      <c r="F205" s="54"/>
      <c r="G205" s="16"/>
      <c r="H205" s="106"/>
      <c r="I205" s="106"/>
      <c r="J205" s="103"/>
      <c r="K205" s="112"/>
      <c r="L205" s="106"/>
      <c r="M205" s="105"/>
      <c r="N205" s="7"/>
      <c r="O205" s="7"/>
    </row>
  </sheetData>
  <autoFilter ref="$A$1:$M$41"/>
  <conditionalFormatting sqref="G1:G205">
    <cfRule type="cellIs" dxfId="0" priority="1" operator="greaterThan">
      <formula>0</formula>
    </cfRule>
  </conditionalFormatting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7.29"/>
    <col customWidth="1" min="2" max="2" width="42.0"/>
    <col customWidth="1" min="3" max="3" width="43.43"/>
    <col customWidth="1" min="4" max="39" width="17.29"/>
  </cols>
  <sheetData>
    <row r="1">
      <c r="A1" s="113" t="s">
        <v>1</v>
      </c>
      <c r="B1" s="113" t="s">
        <v>219</v>
      </c>
      <c r="C1" s="113" t="s">
        <v>4</v>
      </c>
      <c r="D1" s="113" t="s">
        <v>363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</row>
    <row r="2">
      <c r="A2" s="115"/>
      <c r="B2" s="116" t="s">
        <v>192</v>
      </c>
      <c r="C2" s="117"/>
      <c r="D2" s="118">
        <v>1.0</v>
      </c>
      <c r="E2" s="119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</row>
    <row r="3">
      <c r="A3" s="115"/>
      <c r="B3" s="116" t="s">
        <v>193</v>
      </c>
      <c r="C3" s="117"/>
      <c r="D3" s="118">
        <v>1.0</v>
      </c>
      <c r="E3" s="121"/>
    </row>
    <row r="4">
      <c r="A4" s="115"/>
      <c r="B4" s="116" t="s">
        <v>190</v>
      </c>
      <c r="C4" s="117"/>
      <c r="D4" s="118">
        <v>2.0</v>
      </c>
      <c r="E4" s="121"/>
    </row>
    <row r="5">
      <c r="A5" s="115" t="s">
        <v>158</v>
      </c>
      <c r="B5" s="116" t="s">
        <v>157</v>
      </c>
      <c r="C5" s="117"/>
      <c r="D5" s="118">
        <v>2.0</v>
      </c>
      <c r="E5" s="121"/>
    </row>
    <row r="6">
      <c r="A6" s="122" t="s">
        <v>13</v>
      </c>
      <c r="B6" s="123" t="s">
        <v>12</v>
      </c>
      <c r="C6" s="124" t="s">
        <v>364</v>
      </c>
      <c r="D6" s="125">
        <v>1.0</v>
      </c>
      <c r="E6" s="121"/>
    </row>
    <row r="7">
      <c r="A7" s="126" t="s">
        <v>21</v>
      </c>
      <c r="B7" s="123" t="s">
        <v>19</v>
      </c>
      <c r="C7" s="124" t="s">
        <v>365</v>
      </c>
      <c r="D7" s="125">
        <v>3.0</v>
      </c>
      <c r="E7" s="121"/>
    </row>
    <row r="8">
      <c r="A8" s="122"/>
      <c r="B8" s="123" t="s">
        <v>30</v>
      </c>
      <c r="C8" s="124" t="s">
        <v>366</v>
      </c>
      <c r="D8" s="125">
        <v>2.0</v>
      </c>
      <c r="E8" s="121"/>
    </row>
    <row r="9">
      <c r="A9" s="122"/>
      <c r="B9" s="123" t="s">
        <v>35</v>
      </c>
      <c r="C9" s="124" t="s">
        <v>37</v>
      </c>
      <c r="D9" s="125">
        <v>2.0</v>
      </c>
      <c r="E9" s="121"/>
    </row>
    <row r="10">
      <c r="A10" s="122" t="s">
        <v>42</v>
      </c>
      <c r="B10" s="123" t="s">
        <v>40</v>
      </c>
      <c r="C10" s="124" t="s">
        <v>367</v>
      </c>
      <c r="D10" s="125">
        <v>2.0</v>
      </c>
      <c r="E10" s="121"/>
    </row>
    <row r="11">
      <c r="A11" s="122" t="s">
        <v>86</v>
      </c>
      <c r="B11" s="123" t="s">
        <v>84</v>
      </c>
      <c r="C11" s="124" t="s">
        <v>368</v>
      </c>
      <c r="D11" s="125">
        <v>2.0</v>
      </c>
      <c r="E11" s="121"/>
    </row>
    <row r="12">
      <c r="A12" s="122"/>
      <c r="B12" s="123" t="s">
        <v>90</v>
      </c>
      <c r="C12" s="124" t="s">
        <v>92</v>
      </c>
      <c r="D12" s="125">
        <v>2.0</v>
      </c>
      <c r="E12" s="121"/>
    </row>
    <row r="13">
      <c r="A13" s="122" t="s">
        <v>105</v>
      </c>
      <c r="B13" s="123" t="s">
        <v>103</v>
      </c>
      <c r="C13" s="124" t="s">
        <v>369</v>
      </c>
      <c r="D13" s="125">
        <v>2.0</v>
      </c>
      <c r="E13" s="121"/>
    </row>
    <row r="14">
      <c r="A14" s="126" t="s">
        <v>180</v>
      </c>
      <c r="B14" s="123" t="s">
        <v>179</v>
      </c>
      <c r="C14" s="124" t="s">
        <v>370</v>
      </c>
      <c r="D14" s="125">
        <v>2.0</v>
      </c>
      <c r="E14" s="121"/>
    </row>
    <row r="15">
      <c r="A15" s="122" t="s">
        <v>188</v>
      </c>
      <c r="B15" s="123" t="s">
        <v>186</v>
      </c>
      <c r="C15" s="127"/>
      <c r="D15" s="125">
        <v>2.0</v>
      </c>
      <c r="E15" s="121"/>
    </row>
    <row r="16">
      <c r="A16" s="122"/>
      <c r="B16" s="123" t="s">
        <v>189</v>
      </c>
      <c r="C16" s="127"/>
      <c r="D16" s="125">
        <v>2.0</v>
      </c>
      <c r="E16" s="121"/>
    </row>
    <row r="17">
      <c r="A17" s="122"/>
      <c r="B17" s="123"/>
      <c r="C17" s="127"/>
      <c r="D17" s="125"/>
      <c r="E17" s="121"/>
    </row>
    <row r="18">
      <c r="A18" s="122"/>
      <c r="B18" s="123"/>
      <c r="C18" s="127"/>
      <c r="D18" s="125"/>
      <c r="E18" s="121"/>
    </row>
    <row r="19">
      <c r="A19" s="122"/>
      <c r="B19" s="123"/>
      <c r="C19" s="127"/>
      <c r="D19" s="125"/>
      <c r="E19" s="121"/>
    </row>
    <row r="20">
      <c r="A20" s="122"/>
      <c r="B20" s="123"/>
      <c r="C20" s="127"/>
      <c r="D20" s="125"/>
      <c r="E20" s="121"/>
    </row>
    <row r="21">
      <c r="A21" s="122"/>
      <c r="B21" s="123"/>
      <c r="C21" s="127"/>
      <c r="D21" s="125"/>
      <c r="E21" s="121"/>
    </row>
    <row r="22">
      <c r="A22" s="122"/>
      <c r="B22" s="123"/>
      <c r="C22" s="127"/>
      <c r="D22" s="125"/>
      <c r="E22" s="121"/>
    </row>
    <row r="23">
      <c r="A23" s="122"/>
      <c r="B23" s="123"/>
      <c r="C23" s="127"/>
      <c r="D23" s="125"/>
      <c r="E23" s="121"/>
    </row>
    <row r="24">
      <c r="A24" s="122"/>
      <c r="B24" s="123"/>
      <c r="C24" s="127"/>
      <c r="D24" s="125"/>
      <c r="E24" s="121"/>
    </row>
    <row r="25">
      <c r="A25" s="122"/>
      <c r="B25" s="123"/>
      <c r="C25" s="127"/>
      <c r="D25" s="125"/>
      <c r="E25" s="121"/>
    </row>
    <row r="26">
      <c r="A26" s="122"/>
      <c r="B26" s="123"/>
      <c r="C26" s="127"/>
      <c r="D26" s="125"/>
      <c r="E26" s="121"/>
    </row>
    <row r="27">
      <c r="A27" s="122"/>
      <c r="B27" s="123"/>
      <c r="C27" s="127"/>
      <c r="D27" s="125"/>
      <c r="E27" s="121"/>
    </row>
    <row r="28">
      <c r="A28" s="122"/>
      <c r="B28" s="123"/>
      <c r="C28" s="127"/>
      <c r="D28" s="125"/>
      <c r="E28" s="121"/>
    </row>
    <row r="29">
      <c r="A29" s="122"/>
      <c r="B29" s="123"/>
      <c r="C29" s="127"/>
      <c r="D29" s="125"/>
      <c r="E29" s="121"/>
    </row>
    <row r="30">
      <c r="A30" s="122"/>
      <c r="B30" s="123"/>
      <c r="C30" s="127"/>
      <c r="D30" s="125"/>
      <c r="E30" s="121"/>
    </row>
    <row r="31">
      <c r="A31" s="122"/>
      <c r="B31" s="123"/>
      <c r="C31" s="127"/>
      <c r="D31" s="125"/>
      <c r="E31" s="121"/>
    </row>
    <row r="32">
      <c r="A32" s="122"/>
      <c r="B32" s="123"/>
      <c r="C32" s="127"/>
      <c r="D32" s="125"/>
      <c r="E32" s="121"/>
    </row>
    <row r="33">
      <c r="A33" s="122"/>
      <c r="B33" s="123"/>
      <c r="C33" s="127"/>
      <c r="D33" s="125"/>
      <c r="E33" s="121"/>
    </row>
    <row r="34">
      <c r="A34" s="122"/>
      <c r="B34" s="123"/>
      <c r="C34" s="127"/>
      <c r="D34" s="125"/>
      <c r="E34" s="121"/>
    </row>
    <row r="35">
      <c r="A35" s="122"/>
      <c r="B35" s="123"/>
      <c r="C35" s="127"/>
      <c r="D35" s="125"/>
      <c r="E35" s="121"/>
    </row>
    <row r="36">
      <c r="A36" s="122"/>
      <c r="B36" s="123"/>
      <c r="C36" s="127"/>
      <c r="D36" s="125"/>
      <c r="E36" s="121"/>
    </row>
    <row r="37">
      <c r="A37" s="122"/>
      <c r="B37" s="123"/>
      <c r="C37" s="127"/>
      <c r="D37" s="125"/>
      <c r="E37" s="121"/>
    </row>
    <row r="38">
      <c r="A38" s="122"/>
      <c r="B38" s="123"/>
      <c r="C38" s="127"/>
      <c r="D38" s="125"/>
      <c r="E38" s="121"/>
    </row>
    <row r="39">
      <c r="A39" s="122"/>
      <c r="B39" s="123"/>
      <c r="C39" s="127"/>
      <c r="D39" s="125"/>
      <c r="E39" s="121"/>
    </row>
    <row r="40">
      <c r="A40" s="122"/>
      <c r="B40" s="123"/>
      <c r="C40" s="127"/>
      <c r="D40" s="125"/>
      <c r="E40" s="121"/>
    </row>
    <row r="41">
      <c r="A41" s="122"/>
      <c r="B41" s="123"/>
      <c r="C41" s="127"/>
      <c r="D41" s="125"/>
      <c r="E41" s="121"/>
    </row>
    <row r="42">
      <c r="A42" s="122"/>
      <c r="B42" s="123"/>
      <c r="C42" s="127"/>
      <c r="D42" s="125"/>
      <c r="E42" s="121"/>
    </row>
    <row r="43">
      <c r="A43" s="122"/>
      <c r="B43" s="123"/>
      <c r="C43" s="127"/>
      <c r="D43" s="125"/>
      <c r="E43" s="121"/>
    </row>
    <row r="44">
      <c r="A44" s="122"/>
      <c r="B44" s="123"/>
      <c r="C44" s="127"/>
      <c r="D44" s="125"/>
      <c r="E44" s="121"/>
    </row>
    <row r="45">
      <c r="A45" s="122"/>
      <c r="B45" s="123"/>
      <c r="C45" s="127"/>
      <c r="D45" s="125"/>
      <c r="E45" s="121"/>
    </row>
    <row r="46">
      <c r="A46" s="122"/>
      <c r="B46" s="123"/>
      <c r="C46" s="127"/>
      <c r="D46" s="125"/>
      <c r="E46" s="121"/>
    </row>
    <row r="47">
      <c r="A47" s="122"/>
      <c r="B47" s="123"/>
      <c r="C47" s="127"/>
      <c r="D47" s="125"/>
      <c r="E47" s="121"/>
    </row>
    <row r="48">
      <c r="A48" s="122"/>
      <c r="B48" s="123"/>
      <c r="C48" s="127"/>
      <c r="D48" s="125"/>
      <c r="E48" s="121"/>
    </row>
    <row r="49">
      <c r="A49" s="122"/>
      <c r="B49" s="123"/>
      <c r="C49" s="127"/>
      <c r="D49" s="125"/>
      <c r="E49" s="121"/>
    </row>
    <row r="50">
      <c r="A50" s="122"/>
      <c r="B50" s="123"/>
      <c r="C50" s="127"/>
      <c r="D50" s="125"/>
      <c r="E50" s="121"/>
    </row>
    <row r="51">
      <c r="A51" s="122"/>
      <c r="B51" s="123"/>
      <c r="C51" s="127"/>
      <c r="D51" s="125"/>
      <c r="E51" s="121"/>
    </row>
    <row r="52">
      <c r="A52" s="122"/>
      <c r="B52" s="123"/>
      <c r="C52" s="127"/>
      <c r="D52" s="125"/>
      <c r="E52" s="121"/>
    </row>
    <row r="53">
      <c r="A53" s="122"/>
      <c r="B53" s="123"/>
      <c r="C53" s="127"/>
      <c r="D53" s="125"/>
      <c r="E53" s="121"/>
    </row>
    <row r="54">
      <c r="A54" s="122"/>
      <c r="B54" s="123"/>
      <c r="C54" s="127"/>
      <c r="D54" s="125"/>
      <c r="E54" s="121"/>
    </row>
    <row r="55">
      <c r="A55" s="122"/>
      <c r="B55" s="123"/>
      <c r="C55" s="127"/>
      <c r="D55" s="125"/>
      <c r="E55" s="121"/>
    </row>
    <row r="56">
      <c r="A56" s="122"/>
      <c r="B56" s="123"/>
      <c r="C56" s="127"/>
      <c r="D56" s="125"/>
      <c r="E56" s="121"/>
    </row>
    <row r="57">
      <c r="A57" s="122"/>
      <c r="B57" s="123"/>
      <c r="C57" s="127"/>
      <c r="D57" s="125"/>
      <c r="E57" s="121"/>
    </row>
    <row r="58">
      <c r="A58" s="122"/>
      <c r="B58" s="123"/>
      <c r="C58" s="127"/>
      <c r="D58" s="125"/>
      <c r="E58" s="121"/>
    </row>
    <row r="59">
      <c r="A59" s="122"/>
      <c r="B59" s="123"/>
      <c r="C59" s="127"/>
      <c r="D59" s="125"/>
      <c r="E59" s="121"/>
    </row>
    <row r="60">
      <c r="A60" s="122"/>
      <c r="B60" s="123"/>
      <c r="C60" s="127"/>
      <c r="D60" s="125"/>
      <c r="E60" s="121"/>
    </row>
    <row r="61">
      <c r="A61" s="122"/>
      <c r="B61" s="123"/>
      <c r="C61" s="127"/>
      <c r="D61" s="125"/>
      <c r="E61" s="121"/>
    </row>
    <row r="62">
      <c r="A62" s="122"/>
      <c r="B62" s="123"/>
      <c r="C62" s="127"/>
      <c r="D62" s="125"/>
      <c r="E62" s="121"/>
    </row>
    <row r="63">
      <c r="A63" s="122"/>
      <c r="B63" s="123"/>
      <c r="C63" s="127"/>
      <c r="D63" s="125"/>
      <c r="E63" s="121"/>
    </row>
    <row r="64">
      <c r="A64" s="122"/>
      <c r="B64" s="123"/>
      <c r="C64" s="127"/>
      <c r="D64" s="125"/>
      <c r="E64" s="121"/>
    </row>
    <row r="65">
      <c r="A65" s="122"/>
      <c r="B65" s="123"/>
      <c r="C65" s="127"/>
      <c r="D65" s="125"/>
      <c r="E65" s="121"/>
    </row>
    <row r="66">
      <c r="A66" s="122"/>
      <c r="B66" s="123"/>
      <c r="C66" s="127"/>
      <c r="D66" s="125"/>
      <c r="E66" s="121"/>
    </row>
    <row r="67">
      <c r="A67" s="122"/>
      <c r="B67" s="123"/>
      <c r="C67" s="127"/>
      <c r="D67" s="125"/>
      <c r="E67" s="121"/>
    </row>
    <row r="68">
      <c r="A68" s="122"/>
      <c r="B68" s="123"/>
      <c r="C68" s="127"/>
      <c r="D68" s="125"/>
      <c r="E68" s="121"/>
    </row>
    <row r="69">
      <c r="A69" s="122"/>
      <c r="B69" s="123"/>
      <c r="C69" s="127"/>
      <c r="D69" s="125"/>
      <c r="E69" s="121"/>
    </row>
    <row r="70">
      <c r="A70" s="122"/>
      <c r="B70" s="123"/>
      <c r="C70" s="127"/>
      <c r="D70" s="125"/>
      <c r="E70" s="121"/>
    </row>
    <row r="71">
      <c r="A71" s="122"/>
      <c r="B71" s="123"/>
      <c r="C71" s="127"/>
      <c r="D71" s="125"/>
      <c r="E71" s="121"/>
    </row>
    <row r="72">
      <c r="A72" s="122"/>
      <c r="B72" s="123"/>
      <c r="C72" s="127"/>
      <c r="D72" s="125"/>
      <c r="E72" s="121"/>
    </row>
    <row r="73">
      <c r="A73" s="122"/>
      <c r="B73" s="123"/>
      <c r="C73" s="127"/>
      <c r="D73" s="125"/>
      <c r="E73" s="121"/>
    </row>
    <row r="74">
      <c r="A74" s="122"/>
      <c r="B74" s="123"/>
      <c r="C74" s="127"/>
      <c r="D74" s="125"/>
      <c r="E74" s="121"/>
    </row>
    <row r="75">
      <c r="A75" s="122"/>
      <c r="B75" s="123"/>
      <c r="C75" s="127"/>
      <c r="D75" s="125"/>
      <c r="E75" s="121"/>
    </row>
    <row r="76">
      <c r="A76" s="122"/>
      <c r="B76" s="123"/>
      <c r="C76" s="127"/>
      <c r="D76" s="125"/>
      <c r="E76" s="121"/>
    </row>
    <row r="77">
      <c r="A77" s="122"/>
      <c r="B77" s="123"/>
      <c r="C77" s="127"/>
      <c r="D77" s="125"/>
      <c r="E77" s="121"/>
    </row>
    <row r="78">
      <c r="A78" s="122"/>
      <c r="B78" s="123"/>
      <c r="C78" s="127"/>
      <c r="D78" s="125"/>
      <c r="E78" s="121"/>
    </row>
    <row r="79">
      <c r="A79" s="122"/>
      <c r="B79" s="123"/>
      <c r="C79" s="127"/>
      <c r="D79" s="125"/>
      <c r="E79" s="121"/>
    </row>
    <row r="80">
      <c r="A80" s="122"/>
      <c r="B80" s="123"/>
      <c r="C80" s="127"/>
      <c r="D80" s="125"/>
      <c r="E80" s="121"/>
    </row>
    <row r="81">
      <c r="A81" s="122"/>
      <c r="B81" s="123"/>
      <c r="C81" s="127"/>
      <c r="D81" s="125"/>
      <c r="E81" s="121"/>
    </row>
    <row r="82">
      <c r="A82" s="122"/>
      <c r="B82" s="123"/>
      <c r="C82" s="127"/>
      <c r="D82" s="125"/>
      <c r="E82" s="121"/>
    </row>
    <row r="83">
      <c r="A83" s="122"/>
      <c r="B83" s="123"/>
      <c r="C83" s="127"/>
      <c r="D83" s="125"/>
      <c r="E83" s="121"/>
    </row>
    <row r="84">
      <c r="A84" s="122"/>
      <c r="B84" s="123"/>
      <c r="C84" s="127"/>
      <c r="D84" s="125"/>
      <c r="E84" s="121"/>
    </row>
    <row r="85">
      <c r="A85" s="122"/>
      <c r="B85" s="123"/>
      <c r="C85" s="127"/>
      <c r="D85" s="125"/>
      <c r="E85" s="121"/>
    </row>
    <row r="86">
      <c r="A86" s="122"/>
      <c r="B86" s="123"/>
      <c r="C86" s="127"/>
      <c r="D86" s="125"/>
      <c r="E86" s="121"/>
    </row>
    <row r="87">
      <c r="A87" s="122"/>
      <c r="B87" s="123"/>
      <c r="C87" s="127"/>
      <c r="D87" s="125"/>
      <c r="E87" s="121"/>
    </row>
    <row r="88">
      <c r="A88" s="122"/>
      <c r="B88" s="123"/>
      <c r="C88" s="127"/>
      <c r="D88" s="125"/>
      <c r="E88" s="121"/>
    </row>
    <row r="89">
      <c r="A89" s="122"/>
      <c r="B89" s="123"/>
      <c r="C89" s="127"/>
      <c r="D89" s="125"/>
      <c r="E89" s="121"/>
    </row>
    <row r="90">
      <c r="A90" s="122"/>
      <c r="B90" s="123"/>
      <c r="C90" s="127"/>
      <c r="D90" s="125"/>
      <c r="E90" s="121"/>
    </row>
    <row r="91">
      <c r="A91" s="122"/>
      <c r="B91" s="123"/>
      <c r="C91" s="127"/>
      <c r="D91" s="125"/>
      <c r="E91" s="121"/>
    </row>
    <row r="92">
      <c r="A92" s="122"/>
      <c r="B92" s="123"/>
      <c r="C92" s="127"/>
      <c r="D92" s="125"/>
      <c r="E92" s="121"/>
    </row>
    <row r="93">
      <c r="A93" s="122"/>
      <c r="B93" s="123"/>
      <c r="C93" s="127"/>
      <c r="D93" s="125"/>
      <c r="E93" s="121"/>
    </row>
    <row r="94">
      <c r="A94" s="122"/>
      <c r="B94" s="123"/>
      <c r="C94" s="127"/>
      <c r="D94" s="125"/>
      <c r="E94" s="121"/>
    </row>
    <row r="95">
      <c r="A95" s="122"/>
      <c r="B95" s="123"/>
      <c r="C95" s="127"/>
      <c r="D95" s="125"/>
      <c r="E95" s="121"/>
    </row>
    <row r="96">
      <c r="A96" s="122"/>
      <c r="B96" s="123"/>
      <c r="C96" s="127"/>
      <c r="D96" s="125"/>
      <c r="E96" s="121"/>
    </row>
    <row r="97">
      <c r="A97" s="122"/>
      <c r="B97" s="123"/>
      <c r="C97" s="127"/>
      <c r="D97" s="125"/>
      <c r="E97" s="121"/>
    </row>
    <row r="98">
      <c r="A98" s="122"/>
      <c r="B98" s="123"/>
      <c r="C98" s="127"/>
      <c r="D98" s="125"/>
      <c r="E98" s="121"/>
    </row>
    <row r="99">
      <c r="A99" s="122"/>
      <c r="B99" s="123"/>
      <c r="C99" s="127"/>
      <c r="D99" s="125"/>
      <c r="E99" s="121"/>
    </row>
    <row r="100">
      <c r="A100" s="122"/>
      <c r="B100" s="123"/>
      <c r="C100" s="127"/>
      <c r="D100" s="125"/>
      <c r="E100" s="121"/>
    </row>
    <row r="101">
      <c r="A101" s="122"/>
      <c r="B101" s="123"/>
      <c r="C101" s="127"/>
      <c r="D101" s="125"/>
      <c r="E101" s="121"/>
    </row>
  </sheetData>
  <hyperlinks>
    <hyperlink r:id="rId1" ref="C6"/>
    <hyperlink r:id="rId2" ref="A7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A14"/>
    <hyperlink r:id="rId11" ref="C14"/>
  </hyperlinks>
  <drawing r:id="rId12"/>
</worksheet>
</file>