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rab\Desktop\Ryan\Etudes\S5\ArchitectureLogiciel\Matelas\matelas\Matelas\sql\"/>
    </mc:Choice>
  </mc:AlternateContent>
  <xr:revisionPtr revIDLastSave="0" documentId="13_ncr:1_{FE895BC2-5C85-4B88-AE8A-E914332EFDD3}" xr6:coauthVersionLast="47" xr6:coauthVersionMax="47" xr10:uidLastSave="{00000000-0000-0000-0000-000000000000}"/>
  <bookViews>
    <workbookView xWindow="-108" yWindow="-108" windowWidth="23256" windowHeight="12456" xr2:uid="{644D803D-6827-42B7-AEBC-502B0FF62A5A}"/>
  </bookViews>
  <sheets>
    <sheet name="Tafiditra" sheetId="1" r:id="rId1"/>
    <sheet name="Tsy tafiditr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E11" i="1"/>
  <c r="H5" i="1"/>
  <c r="F5" i="1"/>
  <c r="E5" i="1"/>
  <c r="E4" i="1"/>
  <c r="F27" i="1"/>
  <c r="F28" i="1"/>
  <c r="F29" i="1"/>
  <c r="F26" i="1"/>
  <c r="E27" i="1"/>
  <c r="E28" i="1"/>
  <c r="E29" i="1"/>
  <c r="E26" i="1"/>
  <c r="E20" i="1"/>
  <c r="E21" i="1"/>
  <c r="E22" i="1"/>
  <c r="E19" i="1"/>
  <c r="P3" i="1"/>
  <c r="P4" i="1"/>
  <c r="P5" i="1"/>
  <c r="P2" i="1"/>
  <c r="D20" i="1"/>
  <c r="D21" i="1"/>
  <c r="D22" i="1"/>
  <c r="D19" i="1"/>
  <c r="C19" i="1"/>
  <c r="F4" i="1"/>
  <c r="C20" i="1"/>
  <c r="C21" i="1"/>
  <c r="J16" i="2"/>
  <c r="F14" i="2"/>
  <c r="F13" i="2"/>
  <c r="F12" i="2"/>
  <c r="F11" i="2"/>
  <c r="O5" i="2"/>
  <c r="E14" i="2" s="1"/>
  <c r="O4" i="2"/>
  <c r="E13" i="2" s="1"/>
  <c r="H4" i="2"/>
  <c r="F4" i="2"/>
  <c r="E4" i="2"/>
  <c r="O3" i="2"/>
  <c r="E12" i="2" s="1"/>
  <c r="H3" i="2"/>
  <c r="F3" i="2"/>
  <c r="O2" i="2"/>
  <c r="E11" i="2" s="1"/>
  <c r="F2" i="2"/>
  <c r="H2" i="2" s="1"/>
  <c r="F12" i="1"/>
  <c r="F13" i="1"/>
  <c r="F14" i="1"/>
  <c r="F11" i="1"/>
  <c r="J16" i="1"/>
  <c r="H4" i="1"/>
  <c r="F2" i="1"/>
  <c r="F3" i="1"/>
  <c r="O5" i="1"/>
  <c r="E14" i="1" s="1"/>
  <c r="K11" i="1" s="1"/>
  <c r="L11" i="1" s="1"/>
  <c r="O3" i="1"/>
  <c r="E12" i="1" s="1"/>
  <c r="O4" i="1"/>
  <c r="E13" i="1" s="1"/>
  <c r="O2" i="1"/>
  <c r="K22" i="1" l="1"/>
  <c r="L22" i="1" s="1"/>
  <c r="C22" i="1"/>
  <c r="K16" i="1"/>
  <c r="L16" i="1" s="1"/>
  <c r="K16" i="2"/>
  <c r="L16" i="2" s="1"/>
  <c r="K11" i="2"/>
  <c r="L11" i="2" s="1"/>
</calcChain>
</file>

<file path=xl/sharedStrings.xml><?xml version="1.0" encoding="utf-8"?>
<sst xmlns="http://schemas.openxmlformats.org/spreadsheetml/2006/main" count="144" uniqueCount="42">
  <si>
    <t>Bloc</t>
  </si>
  <si>
    <t>Longueur</t>
  </si>
  <si>
    <t>Largeur</t>
  </si>
  <si>
    <t>Volume</t>
  </si>
  <si>
    <t>Prix</t>
  </si>
  <si>
    <t>B1</t>
  </si>
  <si>
    <t>Epaisseur</t>
  </si>
  <si>
    <t>B2</t>
  </si>
  <si>
    <t>Usuel</t>
  </si>
  <si>
    <t xml:space="preserve"> Hauteur</t>
  </si>
  <si>
    <t>U1</t>
  </si>
  <si>
    <t>U2</t>
  </si>
  <si>
    <t>U3</t>
  </si>
  <si>
    <t>U4</t>
  </si>
  <si>
    <t>Transformation</t>
  </si>
  <si>
    <t>Nombre</t>
  </si>
  <si>
    <t>T1</t>
  </si>
  <si>
    <t>T2</t>
  </si>
  <si>
    <t>T3</t>
  </si>
  <si>
    <t>T4</t>
  </si>
  <si>
    <t>BR1</t>
  </si>
  <si>
    <t>Perdu</t>
  </si>
  <si>
    <t>Resultat transfo</t>
  </si>
  <si>
    <t>RT1</t>
  </si>
  <si>
    <t>Somme produit</t>
  </si>
  <si>
    <t>Origine</t>
  </si>
  <si>
    <t>null</t>
  </si>
  <si>
    <t>Benefice théorique</t>
  </si>
  <si>
    <t>Prix vente</t>
  </si>
  <si>
    <t>Prix revient</t>
  </si>
  <si>
    <t>Nombre peut créer</t>
  </si>
  <si>
    <t>Reste</t>
  </si>
  <si>
    <t>Somme produite</t>
  </si>
  <si>
    <t>Prix de revient</t>
  </si>
  <si>
    <t>Prix de vente total</t>
  </si>
  <si>
    <t>Prix rapport volume</t>
  </si>
  <si>
    <t>RT2</t>
  </si>
  <si>
    <t>T5</t>
  </si>
  <si>
    <t>T6</t>
  </si>
  <si>
    <t>T7</t>
  </si>
  <si>
    <t>T8</t>
  </si>
  <si>
    <t>BR2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</si>
</sst>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\ _€_-;\-* #,##0.0\ _€_-;_-* &quot;-&quot;?????????\ _€_-;_-@_-"/>
    <numFmt numFmtId="165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9" fontId="0" fillId="0" borderId="1" xfId="0" applyNumberFormat="1" applyBorder="1"/>
    <xf numFmtId="0" fontId="0" fillId="0" borderId="3" xfId="0" applyBorder="1"/>
    <xf numFmtId="43" fontId="0" fillId="0" borderId="1" xfId="1" applyFont="1" applyBorder="1"/>
    <xf numFmtId="1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  <xf numFmtId="0" fontId="0" fillId="0" borderId="1" xfId="0" applyFill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4349-CD01-486F-9E72-82FEEE302522}">
  <dimension ref="A1:P29"/>
  <sheetViews>
    <sheetView tabSelected="1" topLeftCell="A3" workbookViewId="0">
      <selection activeCell="I3" sqref="I3"/>
    </sheetView>
  </sheetViews>
  <sheetFormatPr baseColWidth="10" defaultRowHeight="14.4" x14ac:dyDescent="0.3"/>
  <cols>
    <col min="1" max="1" width="14.44140625" customWidth="1"/>
    <col min="2" max="2" width="12.6640625" bestFit="1" customWidth="1"/>
    <col min="3" max="3" width="18.44140625" customWidth="1"/>
    <col min="4" max="4" width="19.44140625" customWidth="1"/>
    <col min="5" max="5" width="16.77734375" customWidth="1"/>
    <col min="6" max="6" width="15.77734375" bestFit="1" customWidth="1"/>
    <col min="8" max="8" width="15.44140625" customWidth="1"/>
    <col min="10" max="10" width="13.88671875" customWidth="1"/>
    <col min="11" max="11" width="14.44140625" bestFit="1" customWidth="1"/>
    <col min="12" max="12" width="16.5546875" bestFit="1" customWidth="1"/>
    <col min="16" max="16" width="17.1093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33</v>
      </c>
      <c r="F1" s="1" t="s">
        <v>3</v>
      </c>
      <c r="G1" s="1" t="s">
        <v>25</v>
      </c>
      <c r="H1" s="3">
        <v>0.02</v>
      </c>
      <c r="J1" s="1" t="s">
        <v>8</v>
      </c>
      <c r="K1" s="1" t="s">
        <v>1</v>
      </c>
      <c r="L1" s="1" t="s">
        <v>2</v>
      </c>
      <c r="M1" s="1" t="s">
        <v>6</v>
      </c>
      <c r="N1" s="1" t="s">
        <v>4</v>
      </c>
      <c r="O1" s="1" t="s">
        <v>3</v>
      </c>
      <c r="P1" s="1" t="s">
        <v>35</v>
      </c>
    </row>
    <row r="2" spans="1:16" x14ac:dyDescent="0.3">
      <c r="A2" s="1" t="s">
        <v>5</v>
      </c>
      <c r="B2" s="1">
        <v>8</v>
      </c>
      <c r="C2" s="1">
        <v>4</v>
      </c>
      <c r="D2" s="1">
        <v>3</v>
      </c>
      <c r="E2" s="5">
        <v>1000000</v>
      </c>
      <c r="F2" s="1">
        <f>B2*C2*D2</f>
        <v>96</v>
      </c>
      <c r="G2" s="1" t="s">
        <v>26</v>
      </c>
      <c r="H2" s="1">
        <f>F2*2/100</f>
        <v>1.92</v>
      </c>
      <c r="J2" s="1" t="s">
        <v>10</v>
      </c>
      <c r="K2" s="1">
        <v>1.8</v>
      </c>
      <c r="L2" s="1">
        <v>1.3</v>
      </c>
      <c r="M2" s="1">
        <v>0.5</v>
      </c>
      <c r="N2" s="5">
        <v>20000</v>
      </c>
      <c r="O2" s="9">
        <f>K2*L2*M2</f>
        <v>1.1700000000000002</v>
      </c>
      <c r="P2" s="8">
        <f>N2/O2</f>
        <v>17094.01709401709</v>
      </c>
    </row>
    <row r="3" spans="1:16" x14ac:dyDescent="0.3">
      <c r="A3" s="1" t="s">
        <v>7</v>
      </c>
      <c r="B3" s="1">
        <v>7</v>
      </c>
      <c r="C3" s="1">
        <v>5</v>
      </c>
      <c r="D3" s="1">
        <v>3</v>
      </c>
      <c r="E3" s="5">
        <v>1705000</v>
      </c>
      <c r="F3" s="1">
        <f>B3*C3*D3</f>
        <v>105</v>
      </c>
      <c r="G3" s="1" t="s">
        <v>26</v>
      </c>
      <c r="H3" s="1">
        <f>F3*2/100</f>
        <v>2.1</v>
      </c>
      <c r="J3" s="1" t="s">
        <v>11</v>
      </c>
      <c r="K3" s="1">
        <v>2.2000000000000002</v>
      </c>
      <c r="L3" s="1">
        <v>1.5</v>
      </c>
      <c r="M3" s="1">
        <v>0.5</v>
      </c>
      <c r="N3" s="5">
        <v>35000</v>
      </c>
      <c r="O3" s="1">
        <f t="shared" ref="O3:O5" si="0">K3*L3*M3</f>
        <v>1.6500000000000001</v>
      </c>
      <c r="P3" s="8">
        <f t="shared" ref="P3:P5" si="1">N3/O3</f>
        <v>21212.121212121212</v>
      </c>
    </row>
    <row r="4" spans="1:16" x14ac:dyDescent="0.3">
      <c r="A4" s="1" t="s">
        <v>20</v>
      </c>
      <c r="B4" s="1">
        <v>2</v>
      </c>
      <c r="C4" s="1">
        <v>3</v>
      </c>
      <c r="D4" s="1">
        <v>0.5</v>
      </c>
      <c r="E4" s="5">
        <f>F4*E2/F2</f>
        <v>31250</v>
      </c>
      <c r="F4" s="1">
        <f>B4*C4*D4</f>
        <v>3</v>
      </c>
      <c r="G4" s="1" t="s">
        <v>5</v>
      </c>
      <c r="H4" s="1">
        <f>F4*2%</f>
        <v>0.06</v>
      </c>
      <c r="J4" s="1" t="s">
        <v>12</v>
      </c>
      <c r="K4" s="1">
        <v>2</v>
      </c>
      <c r="L4" s="1">
        <v>1.5</v>
      </c>
      <c r="M4" s="1">
        <v>0.75</v>
      </c>
      <c r="N4" s="5">
        <v>32500</v>
      </c>
      <c r="O4" s="1">
        <f t="shared" si="0"/>
        <v>2.25</v>
      </c>
      <c r="P4" s="8">
        <f t="shared" si="1"/>
        <v>14444.444444444445</v>
      </c>
    </row>
    <row r="5" spans="1:16" x14ac:dyDescent="0.3">
      <c r="A5" s="10" t="s">
        <v>41</v>
      </c>
      <c r="B5" s="10">
        <v>1</v>
      </c>
      <c r="C5" s="10">
        <v>1</v>
      </c>
      <c r="D5" s="10">
        <v>0.5</v>
      </c>
      <c r="E5" s="5">
        <f>F5*E3/F3</f>
        <v>8119.0476190476193</v>
      </c>
      <c r="F5" s="1">
        <f>B5*C5*D5</f>
        <v>0.5</v>
      </c>
      <c r="G5" s="10" t="s">
        <v>7</v>
      </c>
      <c r="H5" s="1">
        <f>F5*2%</f>
        <v>0.01</v>
      </c>
      <c r="J5" s="1" t="s">
        <v>13</v>
      </c>
      <c r="K5" s="1">
        <v>0.2</v>
      </c>
      <c r="L5" s="1">
        <v>0.2</v>
      </c>
      <c r="M5" s="1">
        <v>0.1</v>
      </c>
      <c r="N5" s="5">
        <v>50</v>
      </c>
      <c r="O5" s="1">
        <f t="shared" si="0"/>
        <v>4.000000000000001E-3</v>
      </c>
      <c r="P5" s="8">
        <f t="shared" si="1"/>
        <v>12499.999999999996</v>
      </c>
    </row>
    <row r="10" spans="1:16" x14ac:dyDescent="0.3">
      <c r="A10" s="1" t="s">
        <v>14</v>
      </c>
      <c r="B10" s="1" t="s">
        <v>0</v>
      </c>
      <c r="C10" s="1" t="s">
        <v>8</v>
      </c>
      <c r="D10" s="1" t="s">
        <v>15</v>
      </c>
      <c r="E10" s="1" t="s">
        <v>3</v>
      </c>
      <c r="F10" s="1" t="s">
        <v>34</v>
      </c>
      <c r="I10" s="1" t="s">
        <v>22</v>
      </c>
      <c r="J10" s="1" t="s">
        <v>0</v>
      </c>
      <c r="K10" s="1" t="s">
        <v>32</v>
      </c>
      <c r="L10" s="1" t="s">
        <v>21</v>
      </c>
    </row>
    <row r="11" spans="1:16" x14ac:dyDescent="0.3">
      <c r="A11" s="1" t="s">
        <v>16</v>
      </c>
      <c r="B11" s="1" t="s">
        <v>5</v>
      </c>
      <c r="C11" s="1" t="s">
        <v>10</v>
      </c>
      <c r="D11" s="1">
        <v>16</v>
      </c>
      <c r="E11" s="1">
        <f>O2*D11</f>
        <v>18.720000000000002</v>
      </c>
      <c r="F11" s="5">
        <f>D11*N2</f>
        <v>320000</v>
      </c>
      <c r="I11" s="1" t="s">
        <v>23</v>
      </c>
      <c r="J11" s="1" t="s">
        <v>5</v>
      </c>
      <c r="K11" s="1">
        <f>SUM(E11:E14)</f>
        <v>91.59</v>
      </c>
      <c r="L11" s="8">
        <f>F2-K11-F4</f>
        <v>1.4099999999999966</v>
      </c>
    </row>
    <row r="12" spans="1:16" x14ac:dyDescent="0.3">
      <c r="A12" s="1" t="s">
        <v>17</v>
      </c>
      <c r="B12" s="1" t="s">
        <v>5</v>
      </c>
      <c r="C12" s="1" t="s">
        <v>11</v>
      </c>
      <c r="D12" s="1">
        <v>10</v>
      </c>
      <c r="E12" s="1">
        <f>D12*O3</f>
        <v>16.5</v>
      </c>
      <c r="F12" s="5">
        <f t="shared" ref="F12:F14" si="2">D12*N3</f>
        <v>350000</v>
      </c>
    </row>
    <row r="13" spans="1:16" x14ac:dyDescent="0.3">
      <c r="A13" s="1" t="s">
        <v>18</v>
      </c>
      <c r="B13" s="1" t="s">
        <v>5</v>
      </c>
      <c r="C13" s="1" t="s">
        <v>12</v>
      </c>
      <c r="D13" s="1">
        <v>25</v>
      </c>
      <c r="E13" s="1">
        <f>O4*D13</f>
        <v>56.25</v>
      </c>
      <c r="F13" s="5">
        <f t="shared" si="2"/>
        <v>812500</v>
      </c>
    </row>
    <row r="14" spans="1:16" x14ac:dyDescent="0.3">
      <c r="A14" s="1" t="s">
        <v>19</v>
      </c>
      <c r="B14" s="1" t="s">
        <v>5</v>
      </c>
      <c r="C14" s="1" t="s">
        <v>13</v>
      </c>
      <c r="D14" s="1">
        <v>30</v>
      </c>
      <c r="E14" s="1">
        <f>O5*D14</f>
        <v>0.12000000000000002</v>
      </c>
      <c r="F14" s="5">
        <f t="shared" si="2"/>
        <v>1500</v>
      </c>
    </row>
    <row r="15" spans="1:16" x14ac:dyDescent="0.3">
      <c r="A15" s="2"/>
      <c r="I15" s="1" t="s">
        <v>0</v>
      </c>
      <c r="J15" s="1" t="s">
        <v>29</v>
      </c>
      <c r="K15" s="1" t="s">
        <v>28</v>
      </c>
      <c r="L15" s="1" t="s">
        <v>27</v>
      </c>
    </row>
    <row r="16" spans="1:16" x14ac:dyDescent="0.3">
      <c r="I16" s="1" t="s">
        <v>5</v>
      </c>
      <c r="J16" s="5">
        <f>E2</f>
        <v>1000000</v>
      </c>
      <c r="K16" s="5">
        <f>SUM(F11:F14)</f>
        <v>1484000</v>
      </c>
      <c r="L16" s="5">
        <f>K16-J16</f>
        <v>484000</v>
      </c>
    </row>
    <row r="17" spans="1:12" x14ac:dyDescent="0.3">
      <c r="A17" s="4"/>
    </row>
    <row r="18" spans="1:12" x14ac:dyDescent="0.3">
      <c r="A18" s="1" t="s">
        <v>0</v>
      </c>
      <c r="B18" s="1" t="s">
        <v>8</v>
      </c>
      <c r="C18" s="1" t="s">
        <v>30</v>
      </c>
      <c r="D18" s="1" t="s">
        <v>31</v>
      </c>
      <c r="E18" s="1" t="s">
        <v>35</v>
      </c>
    </row>
    <row r="19" spans="1:12" x14ac:dyDescent="0.3">
      <c r="A19" s="1" t="s">
        <v>20</v>
      </c>
      <c r="B19" s="1" t="s">
        <v>10</v>
      </c>
      <c r="C19" s="6">
        <f>INT($F$4/O2)</f>
        <v>2</v>
      </c>
      <c r="D19" s="1">
        <f>$F$4-(INT($F$4/O2)*O2)</f>
        <v>0.6599999999999997</v>
      </c>
      <c r="E19" s="7">
        <f>P2</f>
        <v>17094.01709401709</v>
      </c>
    </row>
    <row r="20" spans="1:12" x14ac:dyDescent="0.3">
      <c r="A20" s="1" t="s">
        <v>20</v>
      </c>
      <c r="B20" s="1" t="s">
        <v>11</v>
      </c>
      <c r="C20" s="6">
        <f t="shared" ref="C20:C22" si="3">INT($F$4/O3)</f>
        <v>1</v>
      </c>
      <c r="D20" s="9">
        <f t="shared" ref="D20:D22" si="4">$F$4-(INT($F$4/O3)*O3)</f>
        <v>1.3499999999999999</v>
      </c>
      <c r="E20" s="7">
        <f t="shared" ref="E20:E22" si="5">P3</f>
        <v>21212.121212121212</v>
      </c>
    </row>
    <row r="21" spans="1:12" x14ac:dyDescent="0.3">
      <c r="A21" s="1" t="s">
        <v>20</v>
      </c>
      <c r="B21" s="1" t="s">
        <v>12</v>
      </c>
      <c r="C21" s="6">
        <f t="shared" si="3"/>
        <v>1</v>
      </c>
      <c r="D21" s="1">
        <f t="shared" si="4"/>
        <v>0.75</v>
      </c>
      <c r="E21" s="7">
        <f t="shared" si="5"/>
        <v>14444.444444444445</v>
      </c>
      <c r="I21" s="1" t="s">
        <v>22</v>
      </c>
      <c r="J21" s="1" t="s">
        <v>0</v>
      </c>
      <c r="K21" s="1" t="s">
        <v>32</v>
      </c>
      <c r="L21" s="1" t="s">
        <v>21</v>
      </c>
    </row>
    <row r="22" spans="1:12" x14ac:dyDescent="0.3">
      <c r="A22" s="1" t="s">
        <v>20</v>
      </c>
      <c r="B22" s="1" t="s">
        <v>13</v>
      </c>
      <c r="C22" s="6">
        <f t="shared" si="3"/>
        <v>750</v>
      </c>
      <c r="D22" s="1">
        <f t="shared" si="4"/>
        <v>0</v>
      </c>
      <c r="E22" s="7">
        <f t="shared" si="5"/>
        <v>12499.999999999996</v>
      </c>
      <c r="I22" s="1" t="s">
        <v>36</v>
      </c>
      <c r="J22" s="1" t="s">
        <v>7</v>
      </c>
      <c r="K22" s="1">
        <f>SUM(E26:E29)</f>
        <v>104.09</v>
      </c>
      <c r="L22" s="8">
        <f>F3-K22-F5</f>
        <v>0.40999999999999659</v>
      </c>
    </row>
    <row r="25" spans="1:12" x14ac:dyDescent="0.3">
      <c r="A25" s="1" t="s">
        <v>14</v>
      </c>
      <c r="B25" s="1" t="s">
        <v>0</v>
      </c>
      <c r="C25" s="1" t="s">
        <v>8</v>
      </c>
      <c r="D25" s="1" t="s">
        <v>15</v>
      </c>
      <c r="E25" s="1" t="s">
        <v>3</v>
      </c>
      <c r="F25" s="1" t="s">
        <v>34</v>
      </c>
    </row>
    <row r="26" spans="1:12" x14ac:dyDescent="0.3">
      <c r="A26" s="1" t="s">
        <v>37</v>
      </c>
      <c r="B26" s="1" t="s">
        <v>7</v>
      </c>
      <c r="C26" s="1" t="s">
        <v>10</v>
      </c>
      <c r="D26" s="1">
        <v>20</v>
      </c>
      <c r="E26" s="1">
        <f>O2*D26</f>
        <v>23.400000000000002</v>
      </c>
      <c r="F26" s="5">
        <f>D26*N2</f>
        <v>400000</v>
      </c>
    </row>
    <row r="27" spans="1:12" x14ac:dyDescent="0.3">
      <c r="A27" s="1" t="s">
        <v>38</v>
      </c>
      <c r="B27" s="1" t="s">
        <v>7</v>
      </c>
      <c r="C27" s="1" t="s">
        <v>11</v>
      </c>
      <c r="D27" s="1">
        <v>12</v>
      </c>
      <c r="E27" s="1">
        <f t="shared" ref="E27:E29" si="6">O3*D27</f>
        <v>19.8</v>
      </c>
      <c r="F27" s="5">
        <f t="shared" ref="F27:F29" si="7">D27*N3</f>
        <v>420000</v>
      </c>
    </row>
    <row r="28" spans="1:12" x14ac:dyDescent="0.3">
      <c r="A28" s="1" t="s">
        <v>39</v>
      </c>
      <c r="B28" s="1" t="s">
        <v>7</v>
      </c>
      <c r="C28" s="1" t="s">
        <v>12</v>
      </c>
      <c r="D28" s="1">
        <v>27</v>
      </c>
      <c r="E28" s="1">
        <f t="shared" si="6"/>
        <v>60.75</v>
      </c>
      <c r="F28" s="5">
        <f t="shared" si="7"/>
        <v>877500</v>
      </c>
    </row>
    <row r="29" spans="1:12" x14ac:dyDescent="0.3">
      <c r="A29" s="1" t="s">
        <v>40</v>
      </c>
      <c r="B29" s="1" t="s">
        <v>7</v>
      </c>
      <c r="C29" s="1" t="s">
        <v>13</v>
      </c>
      <c r="D29" s="1">
        <v>35</v>
      </c>
      <c r="E29" s="1">
        <f t="shared" si="6"/>
        <v>0.14000000000000004</v>
      </c>
      <c r="F29" s="5">
        <f t="shared" si="7"/>
        <v>1750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AC92-D4E0-4DC6-B4EF-8D53D71428D3}">
  <dimension ref="A1:O16"/>
  <sheetViews>
    <sheetView workbookViewId="0">
      <selection activeCell="D12" sqref="D12"/>
    </sheetView>
  </sheetViews>
  <sheetFormatPr baseColWidth="10" defaultRowHeight="14.4" x14ac:dyDescent="0.3"/>
  <cols>
    <col min="5" max="5" width="12.6640625" bestFit="1" customWidth="1"/>
    <col min="10" max="10" width="12.6640625" bestFit="1" customWidth="1"/>
    <col min="11" max="11" width="13.44140625" bestFit="1" customWidth="1"/>
    <col min="12" max="12" width="16.5546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4</v>
      </c>
      <c r="F1" s="1" t="s">
        <v>3</v>
      </c>
      <c r="G1" s="1" t="s">
        <v>25</v>
      </c>
      <c r="H1" s="3">
        <v>0.02</v>
      </c>
      <c r="J1" s="1" t="s">
        <v>8</v>
      </c>
      <c r="K1" s="1" t="s">
        <v>1</v>
      </c>
      <c r="L1" s="1" t="s">
        <v>2</v>
      </c>
      <c r="M1" s="1" t="s">
        <v>9</v>
      </c>
      <c r="N1" s="1" t="s">
        <v>4</v>
      </c>
      <c r="O1" s="1" t="s">
        <v>3</v>
      </c>
    </row>
    <row r="2" spans="1:15" x14ac:dyDescent="0.3">
      <c r="A2" s="1" t="s">
        <v>5</v>
      </c>
      <c r="B2" s="1">
        <v>8</v>
      </c>
      <c r="C2" s="1">
        <v>4</v>
      </c>
      <c r="D2" s="1">
        <v>3</v>
      </c>
      <c r="E2" s="5">
        <v>1000000</v>
      </c>
      <c r="F2" s="1">
        <f>B2*C2*D2</f>
        <v>96</v>
      </c>
      <c r="G2" s="1" t="s">
        <v>26</v>
      </c>
      <c r="H2" s="1">
        <f>F2*2%</f>
        <v>1.92</v>
      </c>
      <c r="J2" s="1" t="s">
        <v>10</v>
      </c>
      <c r="K2" s="1">
        <v>1.8</v>
      </c>
      <c r="L2" s="1">
        <v>1.3</v>
      </c>
      <c r="M2" s="1">
        <v>0.5</v>
      </c>
      <c r="N2" s="5">
        <v>20000</v>
      </c>
      <c r="O2" s="1">
        <f>K2*L2*M2</f>
        <v>1.1700000000000002</v>
      </c>
    </row>
    <row r="3" spans="1:15" x14ac:dyDescent="0.3">
      <c r="A3" s="1" t="s">
        <v>7</v>
      </c>
      <c r="B3" s="1">
        <v>7</v>
      </c>
      <c r="C3" s="1">
        <v>5</v>
      </c>
      <c r="D3" s="1">
        <v>3</v>
      </c>
      <c r="E3" s="5">
        <v>175000</v>
      </c>
      <c r="F3" s="1">
        <f>B3*C3*D3</f>
        <v>105</v>
      </c>
      <c r="G3" s="1" t="s">
        <v>26</v>
      </c>
      <c r="H3" s="1">
        <f>F3*2%</f>
        <v>2.1</v>
      </c>
      <c r="J3" s="1" t="s">
        <v>11</v>
      </c>
      <c r="K3" s="1">
        <v>2.2000000000000002</v>
      </c>
      <c r="L3" s="1">
        <v>1.5</v>
      </c>
      <c r="M3" s="1">
        <v>0.5</v>
      </c>
      <c r="N3" s="5">
        <v>35000</v>
      </c>
      <c r="O3" s="1">
        <f t="shared" ref="O3:O5" si="0">K3*L3*M3</f>
        <v>1.6500000000000001</v>
      </c>
    </row>
    <row r="4" spans="1:15" x14ac:dyDescent="0.3">
      <c r="A4" s="1" t="s">
        <v>5</v>
      </c>
      <c r="B4" s="1">
        <v>2</v>
      </c>
      <c r="C4" s="1">
        <v>3</v>
      </c>
      <c r="D4" s="1">
        <v>0.5</v>
      </c>
      <c r="E4" s="5">
        <f>B4*C4*D4</f>
        <v>3</v>
      </c>
      <c r="F4" s="1">
        <f>B4*C4*D4</f>
        <v>3</v>
      </c>
      <c r="G4" s="1" t="s">
        <v>5</v>
      </c>
      <c r="H4" s="1">
        <f>F4*2%</f>
        <v>0.06</v>
      </c>
      <c r="J4" s="1" t="s">
        <v>12</v>
      </c>
      <c r="K4" s="1">
        <v>2</v>
      </c>
      <c r="L4" s="1">
        <v>1.5</v>
      </c>
      <c r="M4" s="1">
        <v>0.75</v>
      </c>
      <c r="N4" s="5">
        <v>32500</v>
      </c>
      <c r="O4" s="1">
        <f t="shared" si="0"/>
        <v>2.25</v>
      </c>
    </row>
    <row r="5" spans="1:15" x14ac:dyDescent="0.3">
      <c r="J5" s="1" t="s">
        <v>13</v>
      </c>
      <c r="K5" s="1">
        <v>0.2</v>
      </c>
      <c r="L5" s="1">
        <v>0.2</v>
      </c>
      <c r="M5" s="1">
        <v>0.1</v>
      </c>
      <c r="N5" s="5">
        <v>200</v>
      </c>
      <c r="O5" s="1">
        <f t="shared" si="0"/>
        <v>4.000000000000001E-3</v>
      </c>
    </row>
    <row r="10" spans="1:15" x14ac:dyDescent="0.3">
      <c r="A10" s="1" t="s">
        <v>14</v>
      </c>
      <c r="B10" s="1" t="s">
        <v>0</v>
      </c>
      <c r="C10" s="1" t="s">
        <v>8</v>
      </c>
      <c r="D10" s="1" t="s">
        <v>15</v>
      </c>
      <c r="E10" s="1" t="s">
        <v>3</v>
      </c>
      <c r="F10" s="1" t="s">
        <v>4</v>
      </c>
      <c r="I10" s="1" t="s">
        <v>22</v>
      </c>
      <c r="J10" s="1" t="s">
        <v>0</v>
      </c>
      <c r="K10" s="1" t="s">
        <v>24</v>
      </c>
      <c r="L10" s="1" t="s">
        <v>21</v>
      </c>
    </row>
    <row r="11" spans="1:15" x14ac:dyDescent="0.3">
      <c r="A11" s="1" t="s">
        <v>16</v>
      </c>
      <c r="B11" s="1" t="s">
        <v>5</v>
      </c>
      <c r="C11" s="1" t="s">
        <v>10</v>
      </c>
      <c r="D11" s="1">
        <v>16</v>
      </c>
      <c r="E11" s="1">
        <f>O2*D11</f>
        <v>18.720000000000002</v>
      </c>
      <c r="F11" s="5">
        <f>D11*N2</f>
        <v>320000</v>
      </c>
      <c r="I11" s="1" t="s">
        <v>23</v>
      </c>
      <c r="J11" s="1" t="s">
        <v>5</v>
      </c>
      <c r="K11" s="1">
        <f>SUM(E11:E14)</f>
        <v>80.34</v>
      </c>
      <c r="L11" s="1">
        <f>F2-K11-E4</f>
        <v>12.659999999999997</v>
      </c>
    </row>
    <row r="12" spans="1:15" x14ac:dyDescent="0.3">
      <c r="A12" s="1" t="s">
        <v>17</v>
      </c>
      <c r="B12" s="1" t="s">
        <v>5</v>
      </c>
      <c r="C12" s="1" t="s">
        <v>11</v>
      </c>
      <c r="D12" s="1">
        <v>10</v>
      </c>
      <c r="E12" s="1">
        <f>D12*O3</f>
        <v>16.5</v>
      </c>
      <c r="F12" s="5">
        <f t="shared" ref="F12:F14" si="1">D12*N3</f>
        <v>350000</v>
      </c>
    </row>
    <row r="13" spans="1:15" x14ac:dyDescent="0.3">
      <c r="A13" s="1" t="s">
        <v>18</v>
      </c>
      <c r="B13" s="1" t="s">
        <v>5</v>
      </c>
      <c r="C13" s="1" t="s">
        <v>12</v>
      </c>
      <c r="D13" s="1">
        <v>20</v>
      </c>
      <c r="E13" s="1">
        <f>O4*D13</f>
        <v>45</v>
      </c>
      <c r="F13" s="5">
        <f t="shared" si="1"/>
        <v>650000</v>
      </c>
    </row>
    <row r="14" spans="1:15" x14ac:dyDescent="0.3">
      <c r="A14" s="1" t="s">
        <v>19</v>
      </c>
      <c r="B14" s="1" t="s">
        <v>5</v>
      </c>
      <c r="C14" s="1" t="s">
        <v>13</v>
      </c>
      <c r="D14" s="1">
        <v>30</v>
      </c>
      <c r="E14" s="1">
        <f>O5*D14</f>
        <v>0.12000000000000002</v>
      </c>
      <c r="F14" s="5">
        <f t="shared" si="1"/>
        <v>6000</v>
      </c>
    </row>
    <row r="15" spans="1:15" x14ac:dyDescent="0.3">
      <c r="I15" s="1" t="s">
        <v>0</v>
      </c>
      <c r="J15" s="1" t="s">
        <v>29</v>
      </c>
      <c r="K15" s="1" t="s">
        <v>28</v>
      </c>
      <c r="L15" s="1" t="s">
        <v>27</v>
      </c>
    </row>
    <row r="16" spans="1:15" x14ac:dyDescent="0.3">
      <c r="I16" s="1" t="s">
        <v>5</v>
      </c>
      <c r="J16" s="5">
        <f>E2</f>
        <v>1000000</v>
      </c>
      <c r="K16" s="5">
        <f>SUM(F11:F14)</f>
        <v>1326000</v>
      </c>
      <c r="L16" s="5">
        <f>K16-J16</f>
        <v>326000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Tafiditra</vt:lpstr>
      <vt:lpstr>Tsy tafiditra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RABENARIVO</dc:creator>
  <cp:lastModifiedBy>Ryan RABENARIVO</cp:lastModifiedBy>
  <dcterms:created xsi:type="dcterms:W3CDTF">2024-11-04T08:36:35Z</dcterms:created>
  <dcterms:modified xsi:type="dcterms:W3CDTF">2024-11-06T21:32:49Z</dcterms:modified>
</cp:coreProperties>
</file>