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ab\Desktop\Ryan\Etudes\S5\ArchitectureLogiciel\Matelas\matelas\Matelas\"/>
    </mc:Choice>
  </mc:AlternateContent>
  <xr:revisionPtr revIDLastSave="0" documentId="13_ncr:1_{B0D6D90A-B8A7-442A-9022-78174CD7E11D}" xr6:coauthVersionLast="47" xr6:coauthVersionMax="47" xr10:uidLastSave="{00000000-0000-0000-0000-000000000000}"/>
  <bookViews>
    <workbookView xWindow="-108" yWindow="-108" windowWidth="23256" windowHeight="12456" activeTab="1" xr2:uid="{F949108E-545E-468F-AB23-EB4DEEB7D26F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O19" i="2"/>
  <c r="E19" i="2"/>
  <c r="H20" i="2"/>
  <c r="K21" i="2"/>
  <c r="G3" i="2"/>
  <c r="H17" i="2" s="1"/>
  <c r="G4" i="2"/>
  <c r="H18" i="2" s="1"/>
  <c r="G5" i="2"/>
  <c r="B19" i="2" s="1"/>
  <c r="G6" i="2"/>
  <c r="E20" i="2" s="1"/>
  <c r="G7" i="2"/>
  <c r="E21" i="2" s="1"/>
  <c r="G8" i="2"/>
  <c r="H22" i="2" s="1"/>
  <c r="G9" i="2"/>
  <c r="H23" i="2" s="1"/>
  <c r="G10" i="2"/>
  <c r="E24" i="2" s="1"/>
  <c r="G11" i="2"/>
  <c r="E25" i="2" s="1"/>
  <c r="G2" i="2"/>
  <c r="H16" i="2" s="1"/>
  <c r="F14" i="1"/>
  <c r="F22" i="1"/>
  <c r="F21" i="1"/>
  <c r="K22" i="1"/>
  <c r="G22" i="1"/>
  <c r="H17" i="1"/>
  <c r="E18" i="1"/>
  <c r="E17" i="1"/>
  <c r="K20" i="1"/>
  <c r="J20" i="1"/>
  <c r="H14" i="1"/>
  <c r="E14" i="1"/>
  <c r="E19" i="1"/>
  <c r="G21" i="1"/>
  <c r="B3" i="1"/>
  <c r="B2" i="1"/>
  <c r="C14" i="1"/>
  <c r="A14" i="1"/>
  <c r="G8" i="1"/>
  <c r="E15" i="1" s="1"/>
  <c r="G9" i="1"/>
  <c r="E16" i="1" s="1"/>
  <c r="G7" i="1"/>
  <c r="B20" i="2" l="1"/>
  <c r="H19" i="2"/>
  <c r="B21" i="2"/>
  <c r="B17" i="2"/>
  <c r="H25" i="2"/>
  <c r="B25" i="2"/>
  <c r="H21" i="2"/>
  <c r="E23" i="2"/>
  <c r="B24" i="2"/>
  <c r="E16" i="2"/>
  <c r="E22" i="2"/>
  <c r="E18" i="2"/>
  <c r="H24" i="2"/>
  <c r="B23" i="2"/>
  <c r="E17" i="2"/>
  <c r="B16" i="2"/>
  <c r="B22" i="2"/>
  <c r="B18" i="2"/>
  <c r="J22" i="1"/>
  <c r="H26" i="2" l="1"/>
  <c r="B26" i="2"/>
  <c r="E26" i="2"/>
</calcChain>
</file>

<file path=xl/sharedStrings.xml><?xml version="1.0" encoding="utf-8"?>
<sst xmlns="http://schemas.openxmlformats.org/spreadsheetml/2006/main" count="77" uniqueCount="47">
  <si>
    <t>nom block</t>
  </si>
  <si>
    <t>longueur</t>
  </si>
  <si>
    <t>largeur</t>
  </si>
  <si>
    <t>epaisseur</t>
  </si>
  <si>
    <t>cout Revient</t>
  </si>
  <si>
    <t>date</t>
  </si>
  <si>
    <t>idSource</t>
  </si>
  <si>
    <t>BLK1</t>
  </si>
  <si>
    <t>BLK2</t>
  </si>
  <si>
    <t>id</t>
  </si>
  <si>
    <t>prix vente</t>
  </si>
  <si>
    <t>U1</t>
  </si>
  <si>
    <t>U2</t>
  </si>
  <si>
    <t>U3</t>
  </si>
  <si>
    <t>volume</t>
  </si>
  <si>
    <t>block</t>
  </si>
  <si>
    <t>formeU</t>
  </si>
  <si>
    <t>quantite</t>
  </si>
  <si>
    <t>vol Block</t>
  </si>
  <si>
    <t>ecart</t>
  </si>
  <si>
    <t>qte * vol</t>
  </si>
  <si>
    <t>u2</t>
  </si>
  <si>
    <t>u3</t>
  </si>
  <si>
    <t>restes</t>
  </si>
  <si>
    <t>Matelas 1</t>
  </si>
  <si>
    <t>Matelas 2</t>
  </si>
  <si>
    <t>Matelas 3</t>
  </si>
  <si>
    <t>Matelas 4</t>
  </si>
  <si>
    <t>Matelas 5</t>
  </si>
  <si>
    <t>Matelas 6</t>
  </si>
  <si>
    <t>Matelas 7</t>
  </si>
  <si>
    <t>Matelas 8</t>
  </si>
  <si>
    <t>Id</t>
  </si>
  <si>
    <t>Matelas</t>
  </si>
  <si>
    <t>Longueur</t>
  </si>
  <si>
    <t>Largueur</t>
  </si>
  <si>
    <t>Epaisseur</t>
  </si>
  <si>
    <t>Prix unitaire</t>
  </si>
  <si>
    <t>Volume</t>
  </si>
  <si>
    <t>Matiere premiere</t>
  </si>
  <si>
    <t>Essence</t>
  </si>
  <si>
    <t>Qte</t>
  </si>
  <si>
    <t>Papier</t>
  </si>
  <si>
    <t>Durcisseur</t>
  </si>
  <si>
    <t>QteVoulu</t>
  </si>
  <si>
    <t>IdMatierePremiere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</si>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</sst>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2" fontId="0" fillId="0" borderId="1" xfId="0" applyNumberFormat="1" applyBorder="1"/>
    <xf numFmtId="43" fontId="0" fillId="0" borderId="1" xfId="1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1" xfId="1" applyFont="1" applyFill="1" applyBorder="1"/>
    <xf numFmtId="0" fontId="0" fillId="0" borderId="0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FD34-947E-4DD0-9FCB-59D241BD3586}">
  <dimension ref="A1:K22"/>
  <sheetViews>
    <sheetView workbookViewId="0">
      <selection activeCell="F14" sqref="F14"/>
    </sheetView>
  </sheetViews>
  <sheetFormatPr baseColWidth="10" defaultRowHeight="14.4" x14ac:dyDescent="0.3"/>
  <sheetData>
    <row r="1" spans="1:8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f>C2 *D2*E2</f>
        <v>20000</v>
      </c>
      <c r="C2">
        <v>100</v>
      </c>
      <c r="D2">
        <v>20</v>
      </c>
      <c r="E2">
        <v>10</v>
      </c>
      <c r="F2">
        <v>2000000</v>
      </c>
    </row>
    <row r="3" spans="1:8" x14ac:dyDescent="0.3">
      <c r="A3" t="s">
        <v>8</v>
      </c>
      <c r="B3">
        <f>C3 *D3*E3</f>
        <v>40000</v>
      </c>
      <c r="C3">
        <v>100</v>
      </c>
      <c r="D3">
        <v>40</v>
      </c>
      <c r="E3">
        <v>10</v>
      </c>
      <c r="F3">
        <v>3000000</v>
      </c>
    </row>
    <row r="6" spans="1:8" x14ac:dyDescent="0.3">
      <c r="A6" t="s">
        <v>9</v>
      </c>
      <c r="C6" t="s">
        <v>1</v>
      </c>
      <c r="D6" t="s">
        <v>2</v>
      </c>
      <c r="E6" t="s">
        <v>3</v>
      </c>
      <c r="F6" t="s">
        <v>10</v>
      </c>
      <c r="G6" t="s">
        <v>14</v>
      </c>
    </row>
    <row r="7" spans="1:8" x14ac:dyDescent="0.3">
      <c r="A7" t="s">
        <v>11</v>
      </c>
      <c r="C7">
        <v>16</v>
      </c>
      <c r="D7">
        <v>4</v>
      </c>
      <c r="E7">
        <v>2</v>
      </c>
      <c r="F7">
        <v>20000</v>
      </c>
      <c r="G7">
        <f>C7 *D7 *E7</f>
        <v>128</v>
      </c>
    </row>
    <row r="8" spans="1:8" x14ac:dyDescent="0.3">
      <c r="A8" t="s">
        <v>12</v>
      </c>
      <c r="C8">
        <v>10</v>
      </c>
      <c r="D8">
        <v>7</v>
      </c>
      <c r="E8">
        <v>1</v>
      </c>
      <c r="F8">
        <v>12000</v>
      </c>
      <c r="G8">
        <f t="shared" ref="G8:G9" si="0">C8 *D8 *E8</f>
        <v>70</v>
      </c>
    </row>
    <row r="9" spans="1:8" x14ac:dyDescent="0.3">
      <c r="A9" t="s">
        <v>13</v>
      </c>
      <c r="C9">
        <v>5</v>
      </c>
      <c r="D9">
        <v>1</v>
      </c>
      <c r="E9">
        <v>1</v>
      </c>
      <c r="F9">
        <v>600</v>
      </c>
      <c r="G9">
        <f t="shared" si="0"/>
        <v>5</v>
      </c>
    </row>
    <row r="13" spans="1:8" x14ac:dyDescent="0.3">
      <c r="A13" t="s">
        <v>15</v>
      </c>
      <c r="C13" t="s">
        <v>16</v>
      </c>
      <c r="D13" t="s">
        <v>17</v>
      </c>
      <c r="E13" t="s">
        <v>20</v>
      </c>
    </row>
    <row r="14" spans="1:8" x14ac:dyDescent="0.3">
      <c r="A14" s="2" t="str">
        <f>A3</f>
        <v>BLK2</v>
      </c>
      <c r="B14" s="2"/>
      <c r="C14" s="2" t="str">
        <f>A7</f>
        <v>U1</v>
      </c>
      <c r="D14" s="2">
        <v>100</v>
      </c>
      <c r="E14" s="2">
        <f>D14*G7</f>
        <v>12800</v>
      </c>
      <c r="F14">
        <f>E14*F3/B3</f>
        <v>960000</v>
      </c>
      <c r="H14">
        <f>SUM(E14:E16)</f>
        <v>32800</v>
      </c>
    </row>
    <row r="15" spans="1:8" x14ac:dyDescent="0.3">
      <c r="A15" s="2"/>
      <c r="B15" s="2"/>
      <c r="C15" s="2" t="s">
        <v>12</v>
      </c>
      <c r="D15" s="2">
        <v>250</v>
      </c>
      <c r="E15" s="2">
        <f>D15*G8</f>
        <v>17500</v>
      </c>
    </row>
    <row r="16" spans="1:8" x14ac:dyDescent="0.3">
      <c r="A16" s="2"/>
      <c r="B16" s="2"/>
      <c r="C16" s="2" t="s">
        <v>13</v>
      </c>
      <c r="D16" s="2">
        <v>500</v>
      </c>
      <c r="E16" s="2">
        <f>D16*G9</f>
        <v>2500</v>
      </c>
    </row>
    <row r="17" spans="1:11" x14ac:dyDescent="0.3">
      <c r="A17" s="3"/>
      <c r="B17" s="3"/>
      <c r="C17" s="3" t="s">
        <v>11</v>
      </c>
      <c r="D17" s="3">
        <v>80</v>
      </c>
      <c r="E17" s="3">
        <f>D17 *G7</f>
        <v>10240</v>
      </c>
      <c r="H17">
        <f>SUM(E17:E19)</f>
        <v>14240</v>
      </c>
    </row>
    <row r="18" spans="1:11" x14ac:dyDescent="0.3">
      <c r="A18" s="3"/>
      <c r="B18" s="3"/>
      <c r="C18" s="3" t="s">
        <v>21</v>
      </c>
      <c r="D18" s="3">
        <v>50</v>
      </c>
      <c r="E18" s="3">
        <f>D18 *G8</f>
        <v>3500</v>
      </c>
    </row>
    <row r="19" spans="1:11" x14ac:dyDescent="0.3">
      <c r="A19" s="3"/>
      <c r="B19" s="3"/>
      <c r="C19" s="3" t="s">
        <v>22</v>
      </c>
      <c r="D19" s="3">
        <v>100</v>
      </c>
      <c r="E19" s="3">
        <f t="shared" ref="E19" si="1">D19 *G9</f>
        <v>500</v>
      </c>
      <c r="J19" t="s">
        <v>19</v>
      </c>
      <c r="K19" s="1">
        <v>0.3</v>
      </c>
    </row>
    <row r="20" spans="1:11" x14ac:dyDescent="0.3">
      <c r="J20" s="2">
        <f>B3 -( H14 + G21)</f>
        <v>4200</v>
      </c>
      <c r="K20" s="2">
        <f>B3*30%</f>
        <v>12000</v>
      </c>
    </row>
    <row r="21" spans="1:11" x14ac:dyDescent="0.3">
      <c r="A21" t="s">
        <v>23</v>
      </c>
      <c r="C21" s="2">
        <v>500</v>
      </c>
      <c r="D21" s="2">
        <v>2</v>
      </c>
      <c r="E21" s="2">
        <v>3</v>
      </c>
      <c r="F21" s="2">
        <f>G21 * F3 /B3</f>
        <v>225000</v>
      </c>
      <c r="G21" s="2">
        <f>C21*D21*E21</f>
        <v>3000</v>
      </c>
    </row>
    <row r="22" spans="1:11" x14ac:dyDescent="0.3">
      <c r="C22" s="3">
        <v>50</v>
      </c>
      <c r="D22" s="3">
        <v>2</v>
      </c>
      <c r="E22" s="3">
        <v>1</v>
      </c>
      <c r="F22" s="2">
        <f>G22 * F2 /B2</f>
        <v>10000</v>
      </c>
      <c r="G22" s="3">
        <f>C22*D22*E22</f>
        <v>100</v>
      </c>
      <c r="J22" s="3">
        <f>B2 - (H17 +G22)</f>
        <v>5660</v>
      </c>
      <c r="K22" s="3">
        <f>B2*30%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3DB8-1C1A-4217-96AF-35D3790EC1EF}">
  <dimension ref="A1:P27"/>
  <sheetViews>
    <sheetView tabSelected="1" workbookViewId="0">
      <selection activeCell="L21" sqref="L21"/>
    </sheetView>
  </sheetViews>
  <sheetFormatPr baseColWidth="10" defaultRowHeight="14.4" x14ac:dyDescent="0.3"/>
  <cols>
    <col min="6" max="6" width="12.6640625" bestFit="1" customWidth="1"/>
    <col min="7" max="7" width="12" bestFit="1" customWidth="1"/>
    <col min="10" max="11" width="16.44140625" bestFit="1" customWidth="1"/>
    <col min="14" max="14" width="16.44140625" bestFit="1" customWidth="1"/>
  </cols>
  <sheetData>
    <row r="1" spans="1:16" x14ac:dyDescent="0.3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7" t="s">
        <v>38</v>
      </c>
      <c r="I1" s="4" t="s">
        <v>32</v>
      </c>
      <c r="J1" s="4" t="s">
        <v>39</v>
      </c>
      <c r="K1" s="4" t="s">
        <v>41</v>
      </c>
    </row>
    <row r="2" spans="1:16" x14ac:dyDescent="0.3">
      <c r="A2" s="4">
        <v>1</v>
      </c>
      <c r="B2" s="4" t="s">
        <v>24</v>
      </c>
      <c r="C2" s="6">
        <v>3</v>
      </c>
      <c r="D2" s="6">
        <v>23.21</v>
      </c>
      <c r="E2" s="6">
        <v>13.12</v>
      </c>
      <c r="F2" s="6">
        <v>1000000</v>
      </c>
      <c r="G2" s="5">
        <f>C2*D2*E2</f>
        <v>913.54559999999992</v>
      </c>
      <c r="I2" s="4">
        <v>1</v>
      </c>
      <c r="J2" s="4" t="s">
        <v>40</v>
      </c>
      <c r="K2" s="4">
        <v>2</v>
      </c>
    </row>
    <row r="3" spans="1:16" x14ac:dyDescent="0.3">
      <c r="A3" s="4">
        <v>2</v>
      </c>
      <c r="B3" s="4" t="s">
        <v>25</v>
      </c>
      <c r="C3" s="6">
        <v>2.1800000000000002</v>
      </c>
      <c r="D3" s="6">
        <v>24.44</v>
      </c>
      <c r="E3" s="6">
        <v>12.99</v>
      </c>
      <c r="F3" s="6">
        <v>2500000</v>
      </c>
      <c r="G3" s="5">
        <f t="shared" ref="G3:G11" si="0">C3*D3*E3</f>
        <v>692.09680800000012</v>
      </c>
      <c r="I3" s="4">
        <v>2</v>
      </c>
      <c r="J3" s="4" t="s">
        <v>42</v>
      </c>
      <c r="K3" s="4">
        <v>3</v>
      </c>
    </row>
    <row r="4" spans="1:16" x14ac:dyDescent="0.3">
      <c r="A4" s="4">
        <v>3</v>
      </c>
      <c r="B4" s="4" t="s">
        <v>24</v>
      </c>
      <c r="C4" s="6">
        <v>5.59</v>
      </c>
      <c r="D4" s="6">
        <v>23.36</v>
      </c>
      <c r="E4" s="6">
        <v>10.38</v>
      </c>
      <c r="F4" s="6">
        <v>1781361.34</v>
      </c>
      <c r="G4" s="5">
        <f t="shared" si="0"/>
        <v>1355.4453120000003</v>
      </c>
      <c r="I4" s="4">
        <v>3</v>
      </c>
      <c r="J4" s="4" t="s">
        <v>43</v>
      </c>
      <c r="K4" s="4">
        <v>0.5</v>
      </c>
    </row>
    <row r="5" spans="1:16" x14ac:dyDescent="0.3">
      <c r="A5" s="4">
        <v>4</v>
      </c>
      <c r="B5" s="4" t="s">
        <v>25</v>
      </c>
      <c r="C5" s="6">
        <v>6.98</v>
      </c>
      <c r="D5" s="6">
        <v>23.03</v>
      </c>
      <c r="E5" s="6">
        <v>10.220000000000001</v>
      </c>
      <c r="F5" s="6">
        <v>1621366.8</v>
      </c>
      <c r="G5" s="5">
        <f t="shared" si="0"/>
        <v>1642.8588680000003</v>
      </c>
    </row>
    <row r="6" spans="1:16" x14ac:dyDescent="0.3">
      <c r="A6" s="4">
        <v>5</v>
      </c>
      <c r="B6" s="4" t="s">
        <v>26</v>
      </c>
      <c r="C6" s="6">
        <v>6.57</v>
      </c>
      <c r="D6" s="6">
        <v>23.22</v>
      </c>
      <c r="E6" s="6">
        <v>10.8</v>
      </c>
      <c r="F6" s="6">
        <v>1780942.76</v>
      </c>
      <c r="G6" s="5">
        <f t="shared" si="0"/>
        <v>1647.5983200000001</v>
      </c>
    </row>
    <row r="7" spans="1:16" x14ac:dyDescent="0.3">
      <c r="A7" s="4">
        <v>6</v>
      </c>
      <c r="B7" s="4" t="s">
        <v>27</v>
      </c>
      <c r="C7" s="6">
        <v>6.63</v>
      </c>
      <c r="D7" s="6">
        <v>20.54</v>
      </c>
      <c r="E7" s="6">
        <v>10.53</v>
      </c>
      <c r="F7" s="6">
        <v>1722190.6</v>
      </c>
      <c r="G7" s="5">
        <f t="shared" si="0"/>
        <v>1433.9775059999997</v>
      </c>
    </row>
    <row r="8" spans="1:16" x14ac:dyDescent="0.3">
      <c r="A8" s="4">
        <v>7</v>
      </c>
      <c r="B8" s="4" t="s">
        <v>28</v>
      </c>
      <c r="C8" s="6">
        <v>5.7</v>
      </c>
      <c r="D8" s="6">
        <v>23.61</v>
      </c>
      <c r="E8" s="6">
        <v>13.19</v>
      </c>
      <c r="F8" s="6">
        <v>1842178.89</v>
      </c>
      <c r="G8" s="5">
        <f t="shared" si="0"/>
        <v>1775.0706299999999</v>
      </c>
    </row>
    <row r="9" spans="1:16" x14ac:dyDescent="0.3">
      <c r="A9" s="4">
        <v>8</v>
      </c>
      <c r="B9" s="4" t="s">
        <v>29</v>
      </c>
      <c r="C9" s="6">
        <v>6.35</v>
      </c>
      <c r="D9" s="6">
        <v>20.62</v>
      </c>
      <c r="E9" s="6">
        <v>13.14</v>
      </c>
      <c r="F9" s="6">
        <v>1919412.89</v>
      </c>
      <c r="G9" s="5">
        <f t="shared" si="0"/>
        <v>1720.5121800000002</v>
      </c>
    </row>
    <row r="10" spans="1:16" x14ac:dyDescent="0.3">
      <c r="A10" s="4">
        <v>9</v>
      </c>
      <c r="B10" s="4" t="s">
        <v>30</v>
      </c>
      <c r="C10" s="6">
        <v>5.59</v>
      </c>
      <c r="D10" s="6">
        <v>22.85</v>
      </c>
      <c r="E10" s="6">
        <v>12.56</v>
      </c>
      <c r="F10" s="6">
        <v>1899911.84</v>
      </c>
      <c r="G10" s="5">
        <f t="shared" si="0"/>
        <v>1604.3076400000002</v>
      </c>
    </row>
    <row r="11" spans="1:16" x14ac:dyDescent="0.3">
      <c r="A11" s="4">
        <v>10</v>
      </c>
      <c r="B11" s="4" t="s">
        <v>31</v>
      </c>
      <c r="C11" s="6">
        <v>6</v>
      </c>
      <c r="D11" s="6">
        <v>21.75</v>
      </c>
      <c r="E11" s="6">
        <v>10.09</v>
      </c>
      <c r="F11" s="6">
        <v>1676884.75</v>
      </c>
      <c r="G11" s="5">
        <f t="shared" si="0"/>
        <v>1316.7449999999999</v>
      </c>
    </row>
    <row r="14" spans="1:16" x14ac:dyDescent="0.3">
      <c r="A14" s="8" t="s">
        <v>40</v>
      </c>
      <c r="B14" s="8"/>
      <c r="D14" s="9" t="s">
        <v>42</v>
      </c>
      <c r="E14" s="10"/>
      <c r="G14" s="9" t="s">
        <v>43</v>
      </c>
      <c r="H14" s="10"/>
    </row>
    <row r="15" spans="1:16" x14ac:dyDescent="0.3">
      <c r="A15" s="4" t="s">
        <v>32</v>
      </c>
      <c r="B15" s="4" t="s">
        <v>44</v>
      </c>
      <c r="D15" s="4" t="s">
        <v>32</v>
      </c>
      <c r="E15" s="4" t="s">
        <v>44</v>
      </c>
      <c r="G15" s="4" t="s">
        <v>32</v>
      </c>
      <c r="H15" s="4" t="s">
        <v>44</v>
      </c>
      <c r="J15" s="4" t="s">
        <v>45</v>
      </c>
      <c r="K15" s="4" t="s">
        <v>41</v>
      </c>
      <c r="L15" s="4" t="s">
        <v>37</v>
      </c>
      <c r="N15" s="4" t="s">
        <v>45</v>
      </c>
      <c r="O15" s="4" t="s">
        <v>41</v>
      </c>
      <c r="P15" s="4" t="s">
        <v>37</v>
      </c>
    </row>
    <row r="16" spans="1:16" x14ac:dyDescent="0.3">
      <c r="A16" s="4">
        <v>1</v>
      </c>
      <c r="B16" s="6">
        <f>G2*$K$2</f>
        <v>1827.0911999999998</v>
      </c>
      <c r="D16" s="4">
        <v>1</v>
      </c>
      <c r="E16" s="6">
        <f>G2*$K$3</f>
        <v>2740.6367999999998</v>
      </c>
      <c r="G16" s="4">
        <v>1</v>
      </c>
      <c r="H16" s="6">
        <f>G2*$K$4</f>
        <v>456.77279999999996</v>
      </c>
      <c r="J16" s="4">
        <v>1</v>
      </c>
      <c r="K16" s="4">
        <v>5750</v>
      </c>
      <c r="L16" s="4">
        <v>750</v>
      </c>
      <c r="N16" s="4">
        <v>2</v>
      </c>
      <c r="O16" s="4">
        <v>10750</v>
      </c>
      <c r="P16" s="4">
        <v>500</v>
      </c>
    </row>
    <row r="17" spans="1:16" x14ac:dyDescent="0.3">
      <c r="A17" s="4">
        <v>2</v>
      </c>
      <c r="B17" s="6">
        <f>G3*$K$2</f>
        <v>1384.1936160000002</v>
      </c>
      <c r="D17" s="4">
        <v>2</v>
      </c>
      <c r="E17" s="6">
        <f>G3*$K$3</f>
        <v>2076.2904240000003</v>
      </c>
      <c r="G17" s="4">
        <v>2</v>
      </c>
      <c r="H17" s="6">
        <f>G3*$K$4</f>
        <v>346.04840400000006</v>
      </c>
      <c r="J17" s="4">
        <v>1</v>
      </c>
      <c r="K17" s="4">
        <v>5325</v>
      </c>
      <c r="L17" s="4">
        <v>825</v>
      </c>
      <c r="N17" s="4">
        <v>2</v>
      </c>
      <c r="O17" s="4">
        <v>12532</v>
      </c>
      <c r="P17" s="4">
        <v>750</v>
      </c>
    </row>
    <row r="18" spans="1:16" x14ac:dyDescent="0.3">
      <c r="A18" s="4">
        <v>3</v>
      </c>
      <c r="B18" s="6">
        <f>G4*$K$2</f>
        <v>2710.8906240000006</v>
      </c>
      <c r="D18" s="4">
        <v>3</v>
      </c>
      <c r="E18" s="6">
        <f>G4*$K$3</f>
        <v>4066.3359360000009</v>
      </c>
      <c r="G18" s="4">
        <v>3</v>
      </c>
      <c r="H18" s="6">
        <f>G4*$K$4</f>
        <v>677.72265600000014</v>
      </c>
      <c r="J18" s="4">
        <v>1</v>
      </c>
      <c r="K18" s="4">
        <v>6324</v>
      </c>
      <c r="L18" s="4">
        <v>660</v>
      </c>
      <c r="N18" s="4">
        <v>2</v>
      </c>
      <c r="O18" s="4">
        <v>23546</v>
      </c>
      <c r="P18" s="4">
        <v>450</v>
      </c>
    </row>
    <row r="19" spans="1:16" x14ac:dyDescent="0.3">
      <c r="A19" s="4">
        <v>4</v>
      </c>
      <c r="B19" s="6">
        <f>G5*$K$2</f>
        <v>3285.7177360000005</v>
      </c>
      <c r="D19" s="4">
        <v>4</v>
      </c>
      <c r="E19" s="6">
        <f>G5*$K$3</f>
        <v>4928.5766040000008</v>
      </c>
      <c r="G19" s="4">
        <v>4</v>
      </c>
      <c r="H19" s="6">
        <f>G5*$K$4</f>
        <v>821.42943400000013</v>
      </c>
      <c r="J19" s="4">
        <v>1</v>
      </c>
      <c r="K19" s="4">
        <v>5235</v>
      </c>
      <c r="L19" s="4">
        <v>720</v>
      </c>
      <c r="N19" s="4" t="s">
        <v>46</v>
      </c>
      <c r="O19" s="4">
        <f>SUM(O16:O18)</f>
        <v>46828</v>
      </c>
      <c r="P19" s="12"/>
    </row>
    <row r="20" spans="1:16" x14ac:dyDescent="0.3">
      <c r="A20" s="4">
        <v>5</v>
      </c>
      <c r="B20" s="6">
        <f>G6*$K$2</f>
        <v>3295.1966400000001</v>
      </c>
      <c r="D20" s="4">
        <v>5</v>
      </c>
      <c r="E20" s="6">
        <f>G6*$K$3</f>
        <v>4942.7949600000002</v>
      </c>
      <c r="G20" s="4">
        <v>5</v>
      </c>
      <c r="H20" s="6">
        <f>G6*$K$4</f>
        <v>823.79916000000003</v>
      </c>
      <c r="J20" s="4">
        <v>1</v>
      </c>
      <c r="K20" s="4">
        <v>6532</v>
      </c>
      <c r="L20" s="4">
        <v>925</v>
      </c>
      <c r="N20" s="12"/>
      <c r="O20" s="12"/>
      <c r="P20" s="12"/>
    </row>
    <row r="21" spans="1:16" x14ac:dyDescent="0.3">
      <c r="A21" s="4">
        <v>6</v>
      </c>
      <c r="B21" s="6">
        <f>G7*$K$2</f>
        <v>2867.9550119999994</v>
      </c>
      <c r="D21" s="4">
        <v>6</v>
      </c>
      <c r="E21" s="6">
        <f>G7*$K$3</f>
        <v>4301.9325179999996</v>
      </c>
      <c r="G21" s="4">
        <v>6</v>
      </c>
      <c r="H21" s="6">
        <f>G7*$K$4</f>
        <v>716.98875299999986</v>
      </c>
      <c r="J21" s="4" t="s">
        <v>46</v>
      </c>
      <c r="K21" s="4">
        <f>SUM(K16:K20)</f>
        <v>29166</v>
      </c>
    </row>
    <row r="22" spans="1:16" x14ac:dyDescent="0.3">
      <c r="A22" s="4">
        <v>7</v>
      </c>
      <c r="B22" s="6">
        <f>G8*$K$2</f>
        <v>3550.1412599999999</v>
      </c>
      <c r="D22" s="4">
        <v>7</v>
      </c>
      <c r="E22" s="6">
        <f>G8*$K$3</f>
        <v>5325.2118899999996</v>
      </c>
      <c r="G22" s="4">
        <v>7</v>
      </c>
      <c r="H22" s="6">
        <f>G8*$K$4</f>
        <v>887.53531499999997</v>
      </c>
    </row>
    <row r="23" spans="1:16" x14ac:dyDescent="0.3">
      <c r="A23" s="4">
        <v>8</v>
      </c>
      <c r="B23" s="6">
        <f>G9*$K$2</f>
        <v>3441.0243600000003</v>
      </c>
      <c r="D23" s="4">
        <v>8</v>
      </c>
      <c r="E23" s="6">
        <f>G9*$K$3</f>
        <v>5161.536540000001</v>
      </c>
      <c r="G23" s="4">
        <v>8</v>
      </c>
      <c r="H23" s="6">
        <f>G9*$K$4</f>
        <v>860.25609000000009</v>
      </c>
      <c r="J23" s="4" t="s">
        <v>45</v>
      </c>
      <c r="K23" s="4" t="s">
        <v>41</v>
      </c>
      <c r="L23" s="4" t="s">
        <v>37</v>
      </c>
    </row>
    <row r="24" spans="1:16" x14ac:dyDescent="0.3">
      <c r="A24" s="4">
        <v>9</v>
      </c>
      <c r="B24" s="6">
        <f>G10*$K$2</f>
        <v>3208.6152800000004</v>
      </c>
      <c r="D24" s="4">
        <v>9</v>
      </c>
      <c r="E24" s="6">
        <f>G10*$K$3</f>
        <v>4812.9229200000009</v>
      </c>
      <c r="G24" s="4">
        <v>9</v>
      </c>
      <c r="H24" s="6">
        <f>G10*$K$4</f>
        <v>802.15382000000011</v>
      </c>
      <c r="J24" s="4">
        <v>3</v>
      </c>
      <c r="K24" s="4">
        <v>5750</v>
      </c>
      <c r="L24" s="4">
        <v>500</v>
      </c>
    </row>
    <row r="25" spans="1:16" x14ac:dyDescent="0.3">
      <c r="A25" s="4">
        <v>10</v>
      </c>
      <c r="B25" s="6">
        <f>G11*$K$2</f>
        <v>2633.49</v>
      </c>
      <c r="D25" s="4">
        <v>10</v>
      </c>
      <c r="E25" s="6">
        <f>G11*$K$3</f>
        <v>3950.2349999999997</v>
      </c>
      <c r="G25" s="4">
        <v>10</v>
      </c>
      <c r="H25" s="6">
        <f>G11*$K$4</f>
        <v>658.37249999999995</v>
      </c>
      <c r="J25" s="4">
        <v>3</v>
      </c>
      <c r="K25" s="4">
        <v>3532</v>
      </c>
      <c r="L25" s="4">
        <v>750</v>
      </c>
    </row>
    <row r="26" spans="1:16" x14ac:dyDescent="0.3">
      <c r="A26" s="4" t="s">
        <v>46</v>
      </c>
      <c r="B26" s="11">
        <f>SUM(B16:B25)</f>
        <v>28204.315728000001</v>
      </c>
      <c r="D26" s="4" t="s">
        <v>46</v>
      </c>
      <c r="E26" s="11">
        <f>SUM(E16:E25)</f>
        <v>42306.473591999995</v>
      </c>
      <c r="G26" s="4" t="s">
        <v>46</v>
      </c>
      <c r="H26" s="11">
        <f>SUM(H16:H25)</f>
        <v>7051.0789320000003</v>
      </c>
      <c r="J26" s="4" t="s">
        <v>46</v>
      </c>
      <c r="K26" s="4">
        <f>SUM(K24:K25)</f>
        <v>9282</v>
      </c>
      <c r="L26" s="12"/>
    </row>
    <row r="27" spans="1:16" x14ac:dyDescent="0.3">
      <c r="L27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Ramarozatovo</dc:creator>
  <cp:lastModifiedBy>Ryan RABENARIVO</cp:lastModifiedBy>
  <dcterms:created xsi:type="dcterms:W3CDTF">2024-11-07T09:38:53Z</dcterms:created>
  <dcterms:modified xsi:type="dcterms:W3CDTF">2024-11-19T18:19:57Z</dcterms:modified>
</cp:coreProperties>
</file>