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SISTEMAS\"/>
    </mc:Choice>
  </mc:AlternateContent>
  <bookViews>
    <workbookView xWindow="0" yWindow="60" windowWidth="9780" windowHeight="6315" tabRatio="797"/>
  </bookViews>
  <sheets>
    <sheet name="Estado Actividades Detallado 19" sheetId="13" r:id="rId1"/>
    <sheet name="Estado Actividades 2019" sheetId="11" r:id="rId2"/>
    <sheet name="Nuevo Formato" sheetId="12" r:id="rId3"/>
  </sheets>
  <definedNames>
    <definedName name="_xlnm.Print_Area" localSheetId="1">'Estado Actividades 2019'!$A$1:$J$58</definedName>
    <definedName name="_xlnm.Print_Area" localSheetId="0">'Estado Actividades Detallado 19'!$A$10:$J$115</definedName>
    <definedName name="_xlnm.Print_Area" localSheetId="2">'Nuevo Formato'!$A$1:$K$84</definedName>
    <definedName name="_xlnm.Print_Titles" localSheetId="0">'Estado Actividades Detallado 19'!$1:$9</definedName>
  </definedNames>
  <calcPr calcId="152511"/>
</workbook>
</file>

<file path=xl/calcChain.xml><?xml version="1.0" encoding="utf-8"?>
<calcChain xmlns="http://schemas.openxmlformats.org/spreadsheetml/2006/main">
  <c r="F97" i="13" l="1"/>
  <c r="F44" i="13"/>
  <c r="F17" i="13"/>
  <c r="I104" i="13" l="1"/>
  <c r="I99" i="13"/>
  <c r="I98" i="13" s="1"/>
  <c r="I97" i="13"/>
  <c r="I92" i="13"/>
  <c r="I86" i="13"/>
  <c r="I76" i="13" s="1"/>
  <c r="I77" i="13"/>
  <c r="I66" i="13"/>
  <c r="I56" i="13"/>
  <c r="I48" i="13" s="1"/>
  <c r="I49" i="13"/>
  <c r="I44" i="13"/>
  <c r="I38" i="13" s="1"/>
  <c r="I36" i="13"/>
  <c r="I34" i="13"/>
  <c r="I28" i="13"/>
  <c r="I24" i="13"/>
  <c r="I22" i="13"/>
  <c r="I20" i="13"/>
  <c r="I18" i="13" s="1"/>
  <c r="I15" i="13"/>
  <c r="I13" i="13"/>
  <c r="I12" i="13"/>
  <c r="I23" i="13" l="1"/>
  <c r="I10" i="13" s="1"/>
  <c r="I46" i="13"/>
  <c r="F77" i="13" l="1"/>
  <c r="I107" i="13" l="1"/>
  <c r="F22" i="13" l="1"/>
  <c r="F21" i="13"/>
  <c r="F15" i="13" l="1"/>
  <c r="F61" i="11" l="1"/>
  <c r="G88" i="12" s="1"/>
  <c r="B4" i="11"/>
  <c r="F13" i="13" l="1"/>
  <c r="F20" i="13"/>
  <c r="F18" i="13" s="1"/>
  <c r="F24" i="13"/>
  <c r="F28" i="13"/>
  <c r="F34" i="13"/>
  <c r="F36" i="13"/>
  <c r="F38" i="13"/>
  <c r="F49" i="13"/>
  <c r="F56" i="13"/>
  <c r="F66" i="13"/>
  <c r="F86" i="13"/>
  <c r="F92" i="13"/>
  <c r="F99" i="13"/>
  <c r="F98" i="13" s="1"/>
  <c r="F104" i="13"/>
  <c r="F76" i="13" l="1"/>
  <c r="F48" i="13"/>
  <c r="F23" i="13"/>
  <c r="F12" i="13"/>
  <c r="F46" i="13" l="1"/>
  <c r="F10" i="13"/>
  <c r="I42" i="11"/>
  <c r="I41" i="11" s="1"/>
  <c r="I39" i="11"/>
  <c r="I37" i="11"/>
  <c r="I34" i="11"/>
  <c r="I33" i="11"/>
  <c r="I32" i="11"/>
  <c r="I25" i="11"/>
  <c r="I21" i="11"/>
  <c r="I18" i="11"/>
  <c r="I17" i="11" s="1"/>
  <c r="I14" i="11"/>
  <c r="I12" i="11" s="1"/>
  <c r="F42" i="11"/>
  <c r="F37" i="11"/>
  <c r="I61" i="11"/>
  <c r="J88" i="12" s="1"/>
  <c r="F39" i="11"/>
  <c r="F34" i="11"/>
  <c r="F33" i="11"/>
  <c r="F25" i="11"/>
  <c r="F14" i="11"/>
  <c r="I119" i="13"/>
  <c r="I36" i="11" l="1"/>
  <c r="I20" i="11"/>
  <c r="I27" i="11" s="1"/>
  <c r="I31" i="11"/>
  <c r="F32" i="11"/>
  <c r="F21" i="11"/>
  <c r="F18" i="11"/>
  <c r="I45" i="11" l="1"/>
  <c r="F107" i="13"/>
  <c r="F119" i="13" s="1"/>
  <c r="F12" i="11" l="1"/>
  <c r="F17" i="11"/>
  <c r="F20" i="11"/>
  <c r="F31" i="11"/>
  <c r="F36" i="11"/>
  <c r="F41" i="11"/>
  <c r="F45" i="11" l="1"/>
  <c r="F27" i="11"/>
  <c r="I47" i="11"/>
  <c r="I62" i="11" s="1"/>
  <c r="F47" i="11" l="1"/>
  <c r="F62" i="11" s="1"/>
  <c r="A4" i="12" l="1"/>
  <c r="J37" i="12" l="1"/>
  <c r="G37" i="12"/>
  <c r="J65" i="12"/>
  <c r="J60" i="12"/>
  <c r="G65" i="12"/>
  <c r="G60" i="12"/>
  <c r="J38" i="12"/>
  <c r="J36" i="12"/>
  <c r="G38" i="12"/>
  <c r="G36" i="12"/>
  <c r="J29" i="12"/>
  <c r="J28" i="12"/>
  <c r="J27" i="12"/>
  <c r="J26" i="12"/>
  <c r="J25" i="12"/>
  <c r="G29" i="12"/>
  <c r="G28" i="12"/>
  <c r="G27" i="12"/>
  <c r="G26" i="12"/>
  <c r="G25" i="12"/>
  <c r="J23" i="12"/>
  <c r="J21" i="12" s="1"/>
  <c r="G23" i="12"/>
  <c r="G21" i="12" s="1"/>
  <c r="J17" i="12"/>
  <c r="J10" i="12" s="1"/>
  <c r="G17" i="12"/>
  <c r="G10" i="12" s="1"/>
  <c r="J53" i="12"/>
  <c r="G53" i="12"/>
  <c r="J49" i="12"/>
  <c r="G49" i="12"/>
  <c r="J39" i="12"/>
  <c r="G39" i="12"/>
  <c r="J66" i="12"/>
  <c r="G66" i="12"/>
  <c r="J59" i="12" l="1"/>
  <c r="J35" i="12"/>
  <c r="J24" i="12"/>
  <c r="J31" i="12" s="1"/>
  <c r="G59" i="12"/>
  <c r="G35" i="12"/>
  <c r="G24" i="12"/>
  <c r="G31" i="12" s="1"/>
  <c r="J69" i="12" l="1"/>
  <c r="J71" i="12" s="1"/>
  <c r="J89" i="12" s="1"/>
  <c r="G69" i="12"/>
  <c r="G71" i="12" s="1"/>
  <c r="G89" i="12" s="1"/>
</calcChain>
</file>

<file path=xl/sharedStrings.xml><?xml version="1.0" encoding="utf-8"?>
<sst xmlns="http://schemas.openxmlformats.org/spreadsheetml/2006/main" count="311" uniqueCount="247">
  <si>
    <t>Concepto</t>
  </si>
  <si>
    <t>(en pesos)</t>
  </si>
  <si>
    <t>INGRESOS Y OTROS BENEFICIOS</t>
  </si>
  <si>
    <t>INGRESOS DE LA GESTIÓN</t>
  </si>
  <si>
    <t>4.1.2</t>
  </si>
  <si>
    <t>Cuotas y Aportaciones del Seguro Social</t>
  </si>
  <si>
    <t>4.1.7</t>
  </si>
  <si>
    <t>Ingresos por Ventas de Bienes y Servicios</t>
  </si>
  <si>
    <t>4.2.2</t>
  </si>
  <si>
    <t>Transferencias, Asignaciones, Subsidios y Otras Ayudas</t>
  </si>
  <si>
    <t>OTROS INGRESOS Y BENEFICIOS</t>
  </si>
  <si>
    <t>4.3.1</t>
  </si>
  <si>
    <t>Ingresos Financieros</t>
  </si>
  <si>
    <t>4.3.2</t>
  </si>
  <si>
    <t>4.3.3</t>
  </si>
  <si>
    <t>4.3.4</t>
  </si>
  <si>
    <t>Disminución del Exceso de Provisiones</t>
  </si>
  <si>
    <t>4.3.9</t>
  </si>
  <si>
    <t>Otros Ingresos y Beneficios Varios</t>
  </si>
  <si>
    <t>GASTOS DE FUNCIONAMIENTO</t>
  </si>
  <si>
    <t>5.1.1</t>
  </si>
  <si>
    <t>Servicios Personales</t>
  </si>
  <si>
    <t>5.1.2</t>
  </si>
  <si>
    <t>Materiales y Suministros</t>
  </si>
  <si>
    <t>5.1.3</t>
  </si>
  <si>
    <t>Servicios Generales</t>
  </si>
  <si>
    <t>5.5.1</t>
  </si>
  <si>
    <t>Estimaciones, Depreciaciones, Deterioros, Obsolescencias y Amortizaciones</t>
  </si>
  <si>
    <t>5.5.3</t>
  </si>
  <si>
    <t>Disminución por Variación de Inventarios</t>
  </si>
  <si>
    <t>5.5.9</t>
  </si>
  <si>
    <t>Otros Gastos</t>
  </si>
  <si>
    <t>AHORRO (DESAHORRO) DEL EJERCICIO</t>
  </si>
  <si>
    <t>Incrementos por Variaciones de Inventarios</t>
  </si>
  <si>
    <t>Disminución del Exceso de Estimaciones por Pérdida o Deterioro u Obsolescencia</t>
  </si>
  <si>
    <t>GASTOS, OTRAS PÉRDIDAS Y COSTO DE VENTAS</t>
  </si>
  <si>
    <t>OTROS GASTOS Y PÉRDIDAS EXTRAORDINARIAS</t>
  </si>
  <si>
    <t>COSTO DE VENTAS</t>
  </si>
  <si>
    <t>5.6.1</t>
  </si>
  <si>
    <t>5.6.2</t>
  </si>
  <si>
    <t>Costo de Producción</t>
  </si>
  <si>
    <t>PARTICIPACIONES, APORTACIONES, TRANSFERENCIAS, ASIGNACIONES,</t>
  </si>
  <si>
    <t>SUBSIDIOS Y OTRAS AYUDAS</t>
  </si>
  <si>
    <t>Costo de Comercialización</t>
  </si>
  <si>
    <t>Año</t>
  </si>
  <si>
    <t>Total de Ingresos</t>
  </si>
  <si>
    <t>Total de Gastos, Otras Pérdidas y Costo de Ventas</t>
  </si>
  <si>
    <t>B.1.2</t>
  </si>
  <si>
    <t>Ingresos de la Gestión:</t>
  </si>
  <si>
    <t>Impuestos</t>
  </si>
  <si>
    <t>Cuotas y Aportaciones de Seguridad Social</t>
  </si>
  <si>
    <t>Contribuciones de Mejoras</t>
  </si>
  <si>
    <t>Derechos</t>
  </si>
  <si>
    <t>Productos de Tipo Corriente</t>
  </si>
  <si>
    <t>Aprovechamientos de Tipo Corriente</t>
  </si>
  <si>
    <t>Participaciones, Aportaciones, Transferencias, Asignaciones, Subsidios y Otras Ayudas</t>
  </si>
  <si>
    <t>Participaciones y Aportaciones</t>
  </si>
  <si>
    <t>Otros Ingresos y Beneficios</t>
  </si>
  <si>
    <t>Incremento por Variaciones de Inventarios</t>
  </si>
  <si>
    <t>Total de Ingresos y Otros Beneficios</t>
  </si>
  <si>
    <t>GASTOS Y OTRAS PÉRDIDAS</t>
  </si>
  <si>
    <t>Gastos de Funcionamiento</t>
  </si>
  <si>
    <t>Transferencias Internas y Asignaciones al Sector Público</t>
  </si>
  <si>
    <t>Transferencias al Resto del Sector Público</t>
  </si>
  <si>
    <t>Subsidios y Subvenciones</t>
  </si>
  <si>
    <t>Ayudas Sociales</t>
  </si>
  <si>
    <t>Pensiones y Jubilaciones</t>
  </si>
  <si>
    <t>Transferencias a Fideicomisos, Mandatos y Contratos Análogos</t>
  </si>
  <si>
    <t>Transferencias a la Seguridad Social</t>
  </si>
  <si>
    <t>Donativos</t>
  </si>
  <si>
    <t>Transferencias al Exterior</t>
  </si>
  <si>
    <t>Participaciones</t>
  </si>
  <si>
    <t>Aportaciones</t>
  </si>
  <si>
    <t>Convenios</t>
  </si>
  <si>
    <t>Intereses, Comisiones y Otros Gastos de la Deuda Pública</t>
  </si>
  <si>
    <t>Apoyos Financieros</t>
  </si>
  <si>
    <t>Intereses de la Deuda Pública</t>
  </si>
  <si>
    <t>Comisiones de la Deuda Pública</t>
  </si>
  <si>
    <t>Gastos de la Deuda Pública</t>
  </si>
  <si>
    <t>Costo por Coberturas</t>
  </si>
  <si>
    <t>Otros Gastos y Pérdidas Extraordinarias</t>
  </si>
  <si>
    <t>Provisiones</t>
  </si>
  <si>
    <t>Disminución de Inventarios</t>
  </si>
  <si>
    <t>Aumento por Insuficiencia de Estimaciones por Pérdida o Deterioro y Obsolescencia</t>
  </si>
  <si>
    <t>Aumento por Insuficiencia de Provisiones</t>
  </si>
  <si>
    <t>Inversión Pública</t>
  </si>
  <si>
    <t>Inversión Pública no Capitalizable</t>
  </si>
  <si>
    <t>Total de Gastos y Otras Pérdidas</t>
  </si>
  <si>
    <t xml:space="preserve">Resultados del Ejercicio Ahorro (Desahorro) </t>
  </si>
  <si>
    <t xml:space="preserve">II. B) </t>
  </si>
  <si>
    <t>Resultados según Estados Financieros</t>
  </si>
  <si>
    <t>Variación</t>
  </si>
  <si>
    <t>Resultados Según Estados Financieros</t>
  </si>
  <si>
    <t>INGRESOS DE GESTIÓN</t>
  </si>
  <si>
    <t>4.1.2.2</t>
  </si>
  <si>
    <t>Cuotas para el Seguro Social</t>
  </si>
  <si>
    <t>4.1.7.4</t>
  </si>
  <si>
    <t>Ingresos de Operación de Entidades Paraestatales Empresariales y no Financieras</t>
  </si>
  <si>
    <t>4.1.7.5</t>
  </si>
  <si>
    <t>Ingresos de Operación de Entidades Paraestatales no Empresariales y no Financieras</t>
  </si>
  <si>
    <t>PARTICIPACIONES, APORTACIONES, TRANSFERENCIAS, ASIGNACIONES, SUBSIDIOS</t>
  </si>
  <si>
    <t>Y OTRAS AYUDAS</t>
  </si>
  <si>
    <t>4.2.2.1</t>
  </si>
  <si>
    <t>Transferencias Internas y Asignaciones del Sector Público (Para Compra de Leche Nacional)</t>
  </si>
  <si>
    <t>4.2.2.3</t>
  </si>
  <si>
    <t>Subsidios y Subvenciones (Para Apoyar al Programa de Abasto Social de Leche)</t>
  </si>
  <si>
    <t>4.3.1.1</t>
  </si>
  <si>
    <t>Ingresos Ganados en Valores, Créditos, Bonos y Otros</t>
  </si>
  <si>
    <t>4.3.1.2</t>
  </si>
  <si>
    <t>Ingresos de Fideicomisos publicos</t>
  </si>
  <si>
    <t>4.3.1.9</t>
  </si>
  <si>
    <t>Otros Ingresos Financieros</t>
  </si>
  <si>
    <t>Incrementos por Variación de Inventarios</t>
  </si>
  <si>
    <t>4.3.2.1</t>
  </si>
  <si>
    <t>Incrementos por Variación de Inventarios de Mercancias para Venta</t>
  </si>
  <si>
    <t>4.3.2.2</t>
  </si>
  <si>
    <t>Incrementos por Variación de Inventarios de Mercancias Terminadas</t>
  </si>
  <si>
    <t>4.3.2.3</t>
  </si>
  <si>
    <t>Incrementos por Variación de Inventarios de Mercancias en Proceso de Elaboración</t>
  </si>
  <si>
    <t>4.3.2.4</t>
  </si>
  <si>
    <t>Incrementos por Variación de Inventarios de Materias Primas, Materiales y Suministros para Producción</t>
  </si>
  <si>
    <t>4.3.2.5</t>
  </si>
  <si>
    <t>Incrementos por Variación de Almacén de Materias Primas, Materiales y Suministros de Consumo</t>
  </si>
  <si>
    <t>4.3.3.1</t>
  </si>
  <si>
    <t>4.3.4.1</t>
  </si>
  <si>
    <t>Disminución del Exceso en Provisiones</t>
  </si>
  <si>
    <t>4.3.9.1</t>
  </si>
  <si>
    <t>Otros Ingresos de Ejercicios Anteriores</t>
  </si>
  <si>
    <t>4.3.9.2</t>
  </si>
  <si>
    <t>Bonificaciones y Descuentos Obtenidos</t>
  </si>
  <si>
    <t>4.3.9.3</t>
  </si>
  <si>
    <t>Diferencia por Tipo de Cambio a Favor en Efectivo y Equivalentes</t>
  </si>
  <si>
    <t>4.3.9.5</t>
  </si>
  <si>
    <t>Resultado por Posición Monetaria</t>
  </si>
  <si>
    <t>4.3.9.6</t>
  </si>
  <si>
    <t>Utilidades por Participación Patrimonial</t>
  </si>
  <si>
    <t>4.3.9.9</t>
  </si>
  <si>
    <t>5.1.1.1</t>
  </si>
  <si>
    <t>Remuneraciones al Personal de Carácter Permanente</t>
  </si>
  <si>
    <t>5.1.1.2</t>
  </si>
  <si>
    <t>Remuneraciones al Personal de Carácter Transitorio</t>
  </si>
  <si>
    <t>5.1.1.3</t>
  </si>
  <si>
    <t>Remuneraciones Adicionales y Especiales</t>
  </si>
  <si>
    <t>5.1.1.4</t>
  </si>
  <si>
    <t>Seguridad Social</t>
  </si>
  <si>
    <t>5.1.1.5</t>
  </si>
  <si>
    <t>Otras Prestaciones Sociales y Economicas</t>
  </si>
  <si>
    <t>5.1.1.6</t>
  </si>
  <si>
    <t>Pago de Estimulos a Servidores Publicos</t>
  </si>
  <si>
    <t>5.1.2.1</t>
  </si>
  <si>
    <t>Materiales de Administración, Emisión de Documentos y Artículos Oficiales</t>
  </si>
  <si>
    <t>5.1.2.2</t>
  </si>
  <si>
    <t>Alimentos y Utensilios</t>
  </si>
  <si>
    <t>5.1.2.3</t>
  </si>
  <si>
    <t>Materias Primas y Materiales de Producción y Comercialización</t>
  </si>
  <si>
    <t>5.1.2.4</t>
  </si>
  <si>
    <t>Materiales y Artículos de Construcción y de Reparación</t>
  </si>
  <si>
    <t>5.1.2.5</t>
  </si>
  <si>
    <t>Productos Químicos, Farmacéuticos y de Laboratorio</t>
  </si>
  <si>
    <t>5.1.2.6</t>
  </si>
  <si>
    <t>Combustibles, Lubricantes y Aditivos</t>
  </si>
  <si>
    <t>5.1.2.7</t>
  </si>
  <si>
    <t>Vestuario, Blancos, Prendas de Protección y Artículos Deportivos</t>
  </si>
  <si>
    <t>5.1.2.8</t>
  </si>
  <si>
    <t>Materiales y Suministros para Seguridad</t>
  </si>
  <si>
    <t>5.1.2.9</t>
  </si>
  <si>
    <t>Herraminetas, Refacciones y Accesorios Menores</t>
  </si>
  <si>
    <t>5.1.3.1</t>
  </si>
  <si>
    <t>Servicios Básicos</t>
  </si>
  <si>
    <t>5.1.3.2</t>
  </si>
  <si>
    <t>Servicios de Arrendamiento</t>
  </si>
  <si>
    <t>5.1.3.3</t>
  </si>
  <si>
    <t>Servicios Profesionales, Científicos y Técnicos y Otros Servicios</t>
  </si>
  <si>
    <t>5.1.3.4</t>
  </si>
  <si>
    <t>Servicios Financieros, Bancarios y Comerciales</t>
  </si>
  <si>
    <t>5.1.3.5</t>
  </si>
  <si>
    <t>Servicios de Instalación, Reparación, Mantenimiento y Conservación</t>
  </si>
  <si>
    <t>5.1.3.6</t>
  </si>
  <si>
    <t>Servicios de Comunicación Social y Publicidad</t>
  </si>
  <si>
    <t>5.1.3.7</t>
  </si>
  <si>
    <t>Servicios de Traslado y Viáticos</t>
  </si>
  <si>
    <t>5.1.3.8</t>
  </si>
  <si>
    <t>Servicios Oficiales</t>
  </si>
  <si>
    <t>5.1.3.9</t>
  </si>
  <si>
    <t>Otros Servicios Generales</t>
  </si>
  <si>
    <t>OTROS GASTOS Y PERDIDAS EXTRAORDINARIAS</t>
  </si>
  <si>
    <t>5.5.1.1</t>
  </si>
  <si>
    <t>Estimaciones por Pérdida o Deterioro de Activos Circulantes</t>
  </si>
  <si>
    <t>5.5.1.2</t>
  </si>
  <si>
    <t>Estimaciones por Pérdida o Deterioro de Activo no Circulante</t>
  </si>
  <si>
    <t>5.5.1.3</t>
  </si>
  <si>
    <t>Depreciación de Bienes Inmuebles</t>
  </si>
  <si>
    <t>5.5.1.4</t>
  </si>
  <si>
    <t>Depreciación de Infraestructura</t>
  </si>
  <si>
    <t>5.5.1.5</t>
  </si>
  <si>
    <t>Depreciación de Bienes Muebles</t>
  </si>
  <si>
    <t>5.5.1.6</t>
  </si>
  <si>
    <t>Deterioro de los Activos Biológicos</t>
  </si>
  <si>
    <t>5.5.1.7</t>
  </si>
  <si>
    <t>Amortización de Activos Intangibles</t>
  </si>
  <si>
    <t>5.5.1.8</t>
  </si>
  <si>
    <t>Amortización de Activos Diferidos</t>
  </si>
  <si>
    <t>5.5.3.1</t>
  </si>
  <si>
    <t>Disminución por Variación de Inventarios de Mercancias para Venta</t>
  </si>
  <si>
    <t>5.5.3.2</t>
  </si>
  <si>
    <t>Disminución por Variación de Inventarios de Mercancias Terminadas</t>
  </si>
  <si>
    <t>5.5.3.3</t>
  </si>
  <si>
    <t>Disminución por Variación de Inventarios de Mercancias en Proceso de Elaboración</t>
  </si>
  <si>
    <t>5.5.3.4</t>
  </si>
  <si>
    <t>Disminución por Variación de Inventarios de Materias Primas, Materiales y Suministros para Producción</t>
  </si>
  <si>
    <t>5.5.3.5</t>
  </si>
  <si>
    <t>Disminución por Variación de Almacén de Materiales y Suministros de Consumo</t>
  </si>
  <si>
    <t>5.5.9.2</t>
  </si>
  <si>
    <t>Pérdidas por Responsabilidades</t>
  </si>
  <si>
    <t>5.5.9.3</t>
  </si>
  <si>
    <t>Bonificaciones y Descuentos Otorgados</t>
  </si>
  <si>
    <t>5.5.9.4</t>
  </si>
  <si>
    <t>Diferencias por Tipo de Cambio Negativa en Efectivo y Equivalencia</t>
  </si>
  <si>
    <t>5.5.9.6</t>
  </si>
  <si>
    <t>5.5.9.9</t>
  </si>
  <si>
    <t>Otros Gastos Varios</t>
  </si>
  <si>
    <t>5.6.1.1</t>
  </si>
  <si>
    <t>Materia Prima</t>
  </si>
  <si>
    <t>5.6.1.2</t>
  </si>
  <si>
    <t>Mano de Obra</t>
  </si>
  <si>
    <t>5.6.1.3</t>
  </si>
  <si>
    <t>Gastos Directos e Indirectos</t>
  </si>
  <si>
    <t>5.6.1.4</t>
  </si>
  <si>
    <t>Mermas de Producción</t>
  </si>
  <si>
    <t>5.6.2.1</t>
  </si>
  <si>
    <t>Costo de Bienes Comercializados</t>
  </si>
  <si>
    <t>Los Estados Financieros de Liconsa, S.A. de C.V. se formularon de conformidad a lo que establece el Manual de Contabilidad Gubernamental para el Sector Paraestatal Federal en su Capítulo VI ¨Estados de Información Financiera¨, Inciso ¨B¨ apartado ¨B.1¨punto ¨B.1.3¨ aplicable a las entidades paraestatales federales no financieras, emitidos por la Unidad de Contabilidad Gubernamental en concordancia con lo dispuesto en la Ley General de Contabilidad Gubernamental y en armonía con los Estados Financieros establecidos en el Manual de Contabilidad Gubernamental por el Consejo Nacional de Armonización Contable CONAC.</t>
  </si>
  <si>
    <t xml:space="preserve"> 2018</t>
  </si>
  <si>
    <t>2018</t>
  </si>
  <si>
    <t>LICONSA, S.A. de C.V.</t>
  </si>
  <si>
    <t>Los Estados Financieros de LICONSA, S.A. de C.V. se formularon de conformidad a lo que establece el Manual de Contabilidad Gubernamental para el Sector Paraestatal Federal en su Capítulo VI ¨Estados de Información Financiera¨, Inciso ¨B¨ apartado ¨B.1¨punto ¨B.1.2¨ aplicable a las Entidades Paraestatales Federales No Financieras, emitidos por la Unidad de Contabilidad Gubernamental en concordancia con lo dispuesto en la Ley General de Contabilidad Gubernamental y en armonía con los Estados Financieros establecidos en el Manual de Contabilidad Gubernamental por el Consejo Nacional de Armonización Contable CONAC.</t>
  </si>
  <si>
    <t>Los Estados Financieros de LICONSA, S.A. de C.V. se formularon de conformidad a lo que establece el Acuerdo aprobado por el Consejo Nacional de Armonización Contable (CONAC), por el que se reforma el Capítulo VII del Manual de Contabilidad Gubernamental, publicado en el Diario Oficial de la Federación el día 6 de octubre de 2014, ¨De los Estados e Informes Contable, Presupuestarios, Programáticos y de los Indicadores de Postura Fiscal¨en lo correspondiente a su Apartado II. ¨Estados e Información Contable¨, inciso B) ¨Estado de Actividades¨.</t>
  </si>
  <si>
    <t>ESTADO DE ACTIVIDADES</t>
  </si>
  <si>
    <t>( Pesos )</t>
  </si>
  <si>
    <t>Ente Público: LICONSA, S.A. de C.V.</t>
  </si>
  <si>
    <t>ESTADO DE ACTIVIDADES (DETALLADO)</t>
  </si>
  <si>
    <t>Ingresos no Comprendidos en las Fracciones de la Ley de Ingresos Causados en Ejercicios Fiscales Anteriores Pendientes de Liquidación o Pago</t>
  </si>
  <si>
    <t>Estimaciones, Depreciaciones, Deterioros, Obsolescencia y Amortizaciones</t>
  </si>
  <si>
    <t xml:space="preserve"> 2019</t>
  </si>
  <si>
    <t>2019</t>
  </si>
  <si>
    <t>DEL 1° DE ENERO AL 30 DE SEPTIEMBRE DEL AÑO 2019 Y 2018</t>
  </si>
  <si>
    <t xml:space="preserve"> 16 / octubre /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</si>
</sst>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quot;$&quot;#,##0\)"/>
    <numFmt numFmtId="165" formatCode="#,##0;\(#,##0\)"/>
    <numFmt numFmtId="166" formatCode="#,##0.0"/>
    <numFmt numFmtId="167" formatCode="#,##0.00;\(#,##0.00\)"/>
  </numFmts>
  <fonts count="23">
    <font>
      <sz val="10"/>
      <name val="Arial"/>
    </font>
    <font>
      <b/>
      <sz val="18"/>
      <name val="Arial"/>
      <family val="2"/>
    </font>
    <font>
      <b/>
      <sz val="12"/>
      <name val="Arial"/>
      <family val="2"/>
    </font>
    <font>
      <sz val="10"/>
      <name val="Univers Condensed"/>
      <family val="2"/>
    </font>
    <font>
      <b/>
      <sz val="10"/>
      <name val="Univers Condensed"/>
      <family val="2"/>
    </font>
    <font>
      <b/>
      <sz val="12"/>
      <name val="Univers Condensed"/>
      <family val="2"/>
    </font>
    <font>
      <sz val="8"/>
      <name val="Arial"/>
      <family val="2"/>
    </font>
    <font>
      <b/>
      <sz val="17"/>
      <name val="Univers Condensed"/>
      <family val="2"/>
    </font>
    <font>
      <b/>
      <sz val="11"/>
      <name val="Univers Condensed"/>
      <family val="2"/>
    </font>
    <font>
      <b/>
      <sz val="10"/>
      <name val="Univers Condensed"/>
      <family val="2"/>
    </font>
    <font>
      <b/>
      <sz val="13"/>
      <name val="Albertus Extra Bold"/>
      <family val="2"/>
    </font>
    <font>
      <b/>
      <sz val="12"/>
      <name val="Albertus Extra Bold"/>
      <family val="2"/>
    </font>
    <font>
      <b/>
      <sz val="12"/>
      <name val="Arial"/>
      <family val="2"/>
    </font>
    <font>
      <sz val="10"/>
      <name val="Arial"/>
      <family val="2"/>
    </font>
    <font>
      <b/>
      <sz val="10"/>
      <name val="Arial"/>
      <family val="2"/>
    </font>
    <font>
      <sz val="11"/>
      <name val="Arial"/>
      <family val="2"/>
    </font>
    <font>
      <b/>
      <sz val="11"/>
      <name val="Arial"/>
      <family val="2"/>
    </font>
    <font>
      <b/>
      <sz val="14"/>
      <name val="Univers Condensed"/>
      <family val="2"/>
    </font>
    <font>
      <b/>
      <sz val="11"/>
      <name val="Univers Condensed"/>
      <family val="2"/>
    </font>
    <font>
      <sz val="11"/>
      <name val="Univers Condensed"/>
      <family val="2"/>
    </font>
    <font>
      <b/>
      <i/>
      <sz val="11"/>
      <name val="Univers Condensed"/>
      <family val="2"/>
    </font>
    <font>
      <b/>
      <sz val="12"/>
      <name val="Univers Condensed"/>
      <family val="2"/>
    </font>
    <font>
      <sz val="12"/>
      <name val="Arial"/>
      <family val="2"/>
    </font>
  </fonts>
  <fills count="2">
    <fill>
      <patternFill patternType="none"/>
    </fill>
    <fill>
      <patternFill patternType="gray125"/>
    </fill>
  </fills>
  <borders count="14">
    <border>
      <left/>
      <right/>
      <top/>
      <bottom/>
      <diagonal/>
    </border>
    <border>
      <left/>
      <right/>
      <top style="double">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3" fillId="0" borderId="0" applyFont="0" applyFill="0" applyBorder="0" applyAlignment="0" applyProtection="0"/>
    <xf numFmtId="2" fontId="13" fillId="0" borderId="0" applyFont="0" applyFill="0" applyBorder="0" applyAlignment="0" applyProtection="0"/>
    <xf numFmtId="164" fontId="13" fillId="0" borderId="0" applyFont="0" applyFill="0" applyBorder="0" applyAlignment="0" applyProtection="0"/>
    <xf numFmtId="3" fontId="13" fillId="0" borderId="0" applyFont="0" applyFill="0" applyBorder="0" applyAlignment="0" applyProtection="0"/>
    <xf numFmtId="0" fontId="13" fillId="0" borderId="1" applyNumberFormat="0" applyFont="0" applyFill="0" applyAlignment="0" applyProtection="0"/>
  </cellStyleXfs>
  <cellXfs count="124">
    <xf numFmtId="3" fontId="0" fillId="0" borderId="0" xfId="0" applyNumberFormat="1"/>
    <xf numFmtId="3" fontId="3" fillId="0" borderId="0" xfId="0" applyNumberFormat="1" applyFont="1"/>
    <xf numFmtId="3" fontId="3" fillId="0" borderId="0" xfId="0" applyNumberFormat="1" applyFont="1" applyBorder="1"/>
    <xf numFmtId="3" fontId="4" fillId="0" borderId="0" xfId="0" applyNumberFormat="1" applyFont="1" applyAlignment="1">
      <alignment horizontal="right"/>
    </xf>
    <xf numFmtId="165" fontId="3" fillId="0" borderId="2" xfId="0" applyNumberFormat="1" applyFont="1" applyBorder="1"/>
    <xf numFmtId="3" fontId="3" fillId="0" borderId="3" xfId="0" applyNumberFormat="1" applyFont="1" applyBorder="1"/>
    <xf numFmtId="3" fontId="4" fillId="0" borderId="5" xfId="0" applyNumberFormat="1" applyFont="1" applyFill="1" applyBorder="1"/>
    <xf numFmtId="3" fontId="4" fillId="0" borderId="6" xfId="0" applyNumberFormat="1" applyFont="1" applyFill="1" applyBorder="1"/>
    <xf numFmtId="3" fontId="4" fillId="0" borderId="7" xfId="0" applyNumberFormat="1" applyFont="1" applyFill="1" applyBorder="1"/>
    <xf numFmtId="3" fontId="3" fillId="0" borderId="0" xfId="0" applyNumberFormat="1" applyFont="1" applyFill="1" applyBorder="1" applyAlignment="1">
      <alignment horizontal="centerContinuous"/>
    </xf>
    <xf numFmtId="3" fontId="3" fillId="0" borderId="2" xfId="0" applyNumberFormat="1" applyFont="1" applyFill="1" applyBorder="1" applyAlignment="1">
      <alignment horizontal="centerContinuous"/>
    </xf>
    <xf numFmtId="165" fontId="4" fillId="0" borderId="0" xfId="0" applyNumberFormat="1" applyFont="1" applyFill="1" applyBorder="1"/>
    <xf numFmtId="3" fontId="7" fillId="0" borderId="8" xfId="0" applyNumberFormat="1" applyFont="1" applyFill="1" applyBorder="1" applyAlignment="1">
      <alignment horizontal="centerContinuous"/>
    </xf>
    <xf numFmtId="3" fontId="3" fillId="0" borderId="8" xfId="0" applyNumberFormat="1" applyFont="1" applyFill="1" applyBorder="1" applyAlignment="1">
      <alignment horizontal="centerContinuous"/>
    </xf>
    <xf numFmtId="3" fontId="3" fillId="0" borderId="9" xfId="0" applyNumberFormat="1" applyFont="1" applyFill="1" applyBorder="1" applyAlignment="1">
      <alignment horizontal="centerContinuous"/>
    </xf>
    <xf numFmtId="3" fontId="3" fillId="0" borderId="3" xfId="0" applyNumberFormat="1" applyFont="1" applyFill="1" applyBorder="1" applyAlignment="1">
      <alignment horizontal="centerContinuous"/>
    </xf>
    <xf numFmtId="3" fontId="3" fillId="0" borderId="10" xfId="0" applyNumberFormat="1" applyFont="1" applyBorder="1"/>
    <xf numFmtId="3" fontId="3" fillId="0" borderId="9" xfId="0" applyNumberFormat="1" applyFont="1" applyBorder="1"/>
    <xf numFmtId="3" fontId="3" fillId="0" borderId="6" xfId="0" applyNumberFormat="1" applyFont="1" applyFill="1" applyBorder="1" applyAlignment="1">
      <alignment horizontal="centerContinuous"/>
    </xf>
    <xf numFmtId="3" fontId="3" fillId="0" borderId="7" xfId="0" applyNumberFormat="1" applyFont="1" applyFill="1" applyBorder="1" applyAlignment="1">
      <alignment horizontal="centerContinuous"/>
    </xf>
    <xf numFmtId="3" fontId="10" fillId="0" borderId="9" xfId="0" applyNumberFormat="1" applyFont="1" applyFill="1" applyBorder="1" applyAlignment="1">
      <alignment horizontal="centerContinuous"/>
    </xf>
    <xf numFmtId="3" fontId="11" fillId="0" borderId="0" xfId="0" applyNumberFormat="1" applyFont="1" applyFill="1" applyBorder="1" applyAlignment="1">
      <alignment horizontal="centerContinuous"/>
    </xf>
    <xf numFmtId="3" fontId="11" fillId="0" borderId="6" xfId="0" applyNumberFormat="1" applyFont="1" applyFill="1" applyBorder="1" applyAlignment="1">
      <alignment horizontal="centerContinuous"/>
    </xf>
    <xf numFmtId="3" fontId="9" fillId="0" borderId="0" xfId="0" applyNumberFormat="1" applyFont="1" applyBorder="1"/>
    <xf numFmtId="3" fontId="4" fillId="0" borderId="4" xfId="0" applyNumberFormat="1" applyFont="1" applyFill="1" applyBorder="1"/>
    <xf numFmtId="3" fontId="4" fillId="0" borderId="0" xfId="0" applyNumberFormat="1" applyFont="1" applyFill="1" applyBorder="1"/>
    <xf numFmtId="165" fontId="4" fillId="0" borderId="2" xfId="0" applyNumberFormat="1" applyFont="1" applyFill="1" applyBorder="1"/>
    <xf numFmtId="3" fontId="8" fillId="0" borderId="7" xfId="0" applyNumberFormat="1" applyFont="1" applyFill="1" applyBorder="1" applyAlignment="1"/>
    <xf numFmtId="3" fontId="5" fillId="0" borderId="13" xfId="0" applyNumberFormat="1" applyFont="1" applyFill="1" applyBorder="1" applyAlignment="1">
      <alignment horizontal="center"/>
    </xf>
    <xf numFmtId="3" fontId="0" fillId="0" borderId="10" xfId="0" applyNumberFormat="1" applyBorder="1"/>
    <xf numFmtId="3" fontId="0" fillId="0" borderId="4" xfId="0" applyNumberFormat="1" applyBorder="1"/>
    <xf numFmtId="3" fontId="0" fillId="0" borderId="5" xfId="0" applyNumberFormat="1" applyBorder="1"/>
    <xf numFmtId="3" fontId="13" fillId="0" borderId="0" xfId="0" applyNumberFormat="1" applyFont="1" applyAlignment="1">
      <alignment horizontal="right"/>
    </xf>
    <xf numFmtId="3" fontId="0" fillId="0" borderId="4" xfId="0" applyNumberFormat="1" applyBorder="1" applyAlignment="1">
      <alignment horizontal="justify" wrapText="1"/>
    </xf>
    <xf numFmtId="3" fontId="9" fillId="0" borderId="6" xfId="0" applyNumberFormat="1" applyFont="1" applyBorder="1"/>
    <xf numFmtId="165" fontId="4" fillId="0" borderId="6" xfId="0" applyNumberFormat="1" applyFont="1" applyFill="1" applyBorder="1"/>
    <xf numFmtId="165" fontId="4" fillId="0" borderId="7" xfId="0" applyNumberFormat="1" applyFont="1" applyFill="1" applyBorder="1"/>
    <xf numFmtId="165" fontId="3" fillId="0" borderId="7" xfId="0" applyNumberFormat="1" applyFont="1" applyBorder="1"/>
    <xf numFmtId="3" fontId="9" fillId="0" borderId="9" xfId="0" applyNumberFormat="1" applyFont="1" applyBorder="1"/>
    <xf numFmtId="3" fontId="4" fillId="0" borderId="9" xfId="0" applyNumberFormat="1" applyFont="1" applyFill="1" applyBorder="1"/>
    <xf numFmtId="165" fontId="4" fillId="0" borderId="9" xfId="0" applyNumberFormat="1" applyFont="1" applyFill="1" applyBorder="1"/>
    <xf numFmtId="165" fontId="3" fillId="0" borderId="3" xfId="0" applyNumberFormat="1" applyFont="1" applyBorder="1"/>
    <xf numFmtId="3" fontId="0" fillId="0" borderId="0" xfId="0" applyNumberFormat="1" applyBorder="1" applyAlignment="1">
      <alignment horizontal="justify" wrapText="1"/>
    </xf>
    <xf numFmtId="3" fontId="0" fillId="0" borderId="0" xfId="0" applyNumberFormat="1" applyBorder="1" applyAlignment="1">
      <alignment horizontal="justify" wrapText="1"/>
    </xf>
    <xf numFmtId="3" fontId="10" fillId="0" borderId="10" xfId="0" applyNumberFormat="1" applyFont="1" applyFill="1" applyBorder="1" applyAlignment="1">
      <alignment horizontal="centerContinuous"/>
    </xf>
    <xf numFmtId="3" fontId="11" fillId="0" borderId="4" xfId="0" applyNumberFormat="1" applyFont="1" applyFill="1" applyBorder="1" applyAlignment="1">
      <alignment horizontal="centerContinuous"/>
    </xf>
    <xf numFmtId="3" fontId="11" fillId="0" borderId="5" xfId="0" applyNumberFormat="1" applyFont="1" applyFill="1" applyBorder="1" applyAlignment="1">
      <alignment horizontal="centerContinuous"/>
    </xf>
    <xf numFmtId="3" fontId="2" fillId="0" borderId="0" xfId="0" applyNumberFormat="1" applyFont="1" applyAlignment="1">
      <alignment horizontal="right"/>
    </xf>
    <xf numFmtId="3" fontId="4" fillId="0" borderId="3" xfId="0" applyNumberFormat="1" applyFont="1" applyFill="1" applyBorder="1"/>
    <xf numFmtId="3" fontId="4" fillId="0" borderId="2" xfId="0" applyNumberFormat="1" applyFont="1" applyFill="1" applyBorder="1"/>
    <xf numFmtId="3" fontId="0" fillId="0" borderId="0" xfId="0" applyNumberFormat="1" applyBorder="1" applyAlignment="1">
      <alignment horizontal="left"/>
    </xf>
    <xf numFmtId="167" fontId="14" fillId="0" borderId="0" xfId="0" applyNumberFormat="1" applyFont="1"/>
    <xf numFmtId="165" fontId="14" fillId="0" borderId="0" xfId="0" applyNumberFormat="1" applyFont="1"/>
    <xf numFmtId="3" fontId="14" fillId="0" borderId="0" xfId="0" applyNumberFormat="1" applyFont="1" applyAlignment="1">
      <alignment horizontal="right"/>
    </xf>
    <xf numFmtId="3" fontId="15" fillId="0" borderId="0" xfId="0" applyNumberFormat="1" applyFont="1"/>
    <xf numFmtId="3" fontId="16" fillId="0" borderId="0" xfId="0" applyNumberFormat="1" applyFont="1"/>
    <xf numFmtId="165" fontId="17" fillId="0" borderId="6" xfId="0" applyNumberFormat="1" applyFont="1" applyFill="1" applyBorder="1" applyAlignment="1">
      <alignment horizontal="center"/>
    </xf>
    <xf numFmtId="3" fontId="12" fillId="0" borderId="0" xfId="0" applyNumberFormat="1" applyFont="1" applyFill="1" applyAlignment="1">
      <alignment horizontal="right"/>
    </xf>
    <xf numFmtId="3" fontId="0" fillId="0" borderId="0" xfId="0" applyNumberFormat="1" applyFill="1" applyBorder="1" applyAlignment="1">
      <alignment horizontal="justify" wrapText="1"/>
    </xf>
    <xf numFmtId="165" fontId="14" fillId="0" borderId="0" xfId="0" applyNumberFormat="1" applyFont="1" applyFill="1"/>
    <xf numFmtId="167" fontId="14" fillId="0" borderId="0" xfId="0" applyNumberFormat="1" applyFont="1" applyFill="1"/>
    <xf numFmtId="3" fontId="0" fillId="0" borderId="0" xfId="0" applyNumberFormat="1" applyFill="1"/>
    <xf numFmtId="3" fontId="0" fillId="0" borderId="0" xfId="0" applyNumberFormat="1" applyFill="1" applyBorder="1" applyAlignment="1">
      <alignment horizontal="left"/>
    </xf>
    <xf numFmtId="3" fontId="13" fillId="0" borderId="0" xfId="0" applyNumberFormat="1" applyFont="1" applyFill="1" applyAlignment="1">
      <alignment horizontal="right"/>
    </xf>
    <xf numFmtId="3" fontId="2" fillId="0" borderId="0" xfId="0" applyNumberFormat="1" applyFont="1" applyFill="1" applyAlignment="1">
      <alignment horizontal="right"/>
    </xf>
    <xf numFmtId="3" fontId="14" fillId="0" borderId="0" xfId="0" applyNumberFormat="1" applyFont="1" applyFill="1" applyAlignment="1">
      <alignment horizontal="right"/>
    </xf>
    <xf numFmtId="3" fontId="18" fillId="0" borderId="0" xfId="0" applyNumberFormat="1" applyFont="1" applyBorder="1" applyAlignment="1">
      <alignment horizontal="left"/>
    </xf>
    <xf numFmtId="3" fontId="18" fillId="0" borderId="0" xfId="0" applyNumberFormat="1" applyFont="1" applyBorder="1"/>
    <xf numFmtId="3" fontId="18" fillId="0" borderId="4" xfId="0" applyNumberFormat="1" applyFont="1" applyBorder="1"/>
    <xf numFmtId="165" fontId="18" fillId="0" borderId="0" xfId="0" applyNumberFormat="1" applyFont="1" applyBorder="1"/>
    <xf numFmtId="165" fontId="18" fillId="0" borderId="2" xfId="0" applyNumberFormat="1" applyFont="1" applyBorder="1"/>
    <xf numFmtId="165" fontId="18" fillId="0" borderId="0" xfId="0" applyNumberFormat="1" applyFont="1" applyFill="1" applyBorder="1"/>
    <xf numFmtId="165" fontId="19" fillId="0" borderId="2" xfId="0" applyNumberFormat="1" applyFont="1" applyBorder="1"/>
    <xf numFmtId="165" fontId="19" fillId="0" borderId="0" xfId="0" applyNumberFormat="1" applyFont="1" applyBorder="1"/>
    <xf numFmtId="165" fontId="19" fillId="0" borderId="0" xfId="0" applyNumberFormat="1" applyFont="1" applyFill="1" applyBorder="1"/>
    <xf numFmtId="166" fontId="19" fillId="0" borderId="0" xfId="0" applyNumberFormat="1" applyFont="1" applyBorder="1" applyAlignment="1">
      <alignment horizontal="left"/>
    </xf>
    <xf numFmtId="3" fontId="19" fillId="0" borderId="0" xfId="0" applyNumberFormat="1" applyFont="1" applyBorder="1"/>
    <xf numFmtId="3" fontId="19" fillId="0" borderId="4" xfId="0" applyNumberFormat="1" applyFont="1" applyBorder="1"/>
    <xf numFmtId="49" fontId="19" fillId="0" borderId="0" xfId="0" applyNumberFormat="1" applyFont="1" applyBorder="1"/>
    <xf numFmtId="3" fontId="19" fillId="0" borderId="6" xfId="0" applyNumberFormat="1" applyFont="1" applyBorder="1"/>
    <xf numFmtId="3" fontId="19" fillId="0" borderId="5" xfId="0" applyNumberFormat="1" applyFont="1" applyBorder="1"/>
    <xf numFmtId="165" fontId="19" fillId="0" borderId="6" xfId="0" applyNumberFormat="1" applyFont="1" applyBorder="1"/>
    <xf numFmtId="165" fontId="19" fillId="0" borderId="7" xfId="0" applyNumberFormat="1" applyFont="1" applyBorder="1"/>
    <xf numFmtId="3" fontId="18" fillId="0" borderId="0" xfId="0" applyNumberFormat="1" applyFont="1" applyFill="1" applyBorder="1"/>
    <xf numFmtId="3" fontId="18" fillId="0" borderId="4" xfId="0" applyNumberFormat="1" applyFont="1" applyFill="1" applyBorder="1"/>
    <xf numFmtId="165" fontId="18" fillId="0" borderId="11" xfId="0" applyNumberFormat="1" applyFont="1" applyFill="1" applyBorder="1"/>
    <xf numFmtId="165" fontId="18" fillId="0" borderId="2" xfId="0" applyNumberFormat="1" applyFont="1" applyFill="1" applyBorder="1"/>
    <xf numFmtId="3" fontId="20" fillId="0" borderId="0" xfId="0" applyNumberFormat="1" applyFont="1" applyBorder="1"/>
    <xf numFmtId="49" fontId="21" fillId="0" borderId="6" xfId="0" applyNumberFormat="1" applyFont="1" applyFill="1" applyBorder="1" applyAlignment="1">
      <alignment horizontal="center"/>
    </xf>
    <xf numFmtId="49" fontId="21" fillId="0" borderId="7" xfId="0" applyNumberFormat="1" applyFont="1" applyFill="1" applyBorder="1" applyAlignment="1">
      <alignment horizontal="center"/>
    </xf>
    <xf numFmtId="3" fontId="22" fillId="0" borderId="12" xfId="0" applyNumberFormat="1" applyFont="1" applyBorder="1" applyAlignment="1">
      <alignment horizontal="center" vertical="center" wrapText="1"/>
    </xf>
    <xf numFmtId="3" fontId="21" fillId="0" borderId="8" xfId="0" applyNumberFormat="1" applyFont="1" applyFill="1" applyBorder="1" applyAlignment="1">
      <alignment horizontal="centerContinuous"/>
    </xf>
    <xf numFmtId="3" fontId="21" fillId="0" borderId="13" xfId="0" applyNumberFormat="1" applyFont="1" applyFill="1" applyBorder="1" applyAlignment="1">
      <alignment horizontal="center"/>
    </xf>
    <xf numFmtId="3" fontId="22" fillId="0" borderId="5" xfId="0" applyNumberFormat="1" applyFont="1" applyBorder="1" applyAlignment="1">
      <alignment horizontal="center" vertical="center" wrapText="1"/>
    </xf>
    <xf numFmtId="3" fontId="21" fillId="0" borderId="7" xfId="0" applyNumberFormat="1" applyFont="1" applyFill="1" applyBorder="1" applyAlignment="1"/>
    <xf numFmtId="3" fontId="3" fillId="0" borderId="9" xfId="0" applyNumberFormat="1" applyFont="1" applyFill="1" applyBorder="1"/>
    <xf numFmtId="3" fontId="0" fillId="0" borderId="5" xfId="0" applyNumberFormat="1" applyFill="1" applyBorder="1" applyAlignment="1">
      <alignment horizontal="center" vertical="center" wrapText="1"/>
    </xf>
    <xf numFmtId="3" fontId="3" fillId="0" borderId="0" xfId="0" applyNumberFormat="1" applyFont="1" applyFill="1" applyBorder="1"/>
    <xf numFmtId="3" fontId="3" fillId="0" borderId="10" xfId="0" applyNumberFormat="1" applyFont="1" applyFill="1" applyBorder="1"/>
    <xf numFmtId="3" fontId="3" fillId="0" borderId="3" xfId="0" applyNumberFormat="1" applyFont="1" applyFill="1" applyBorder="1"/>
    <xf numFmtId="165" fontId="19" fillId="0" borderId="2" xfId="0" applyNumberFormat="1" applyFont="1" applyFill="1" applyBorder="1"/>
    <xf numFmtId="3" fontId="19" fillId="0" borderId="0" xfId="0" applyNumberFormat="1" applyFont="1" applyFill="1" applyBorder="1"/>
    <xf numFmtId="3" fontId="19" fillId="0" borderId="4" xfId="0" applyNumberFormat="1" applyFont="1" applyFill="1" applyBorder="1"/>
    <xf numFmtId="3" fontId="19" fillId="0" borderId="0" xfId="0" applyNumberFormat="1" applyFont="1" applyFill="1" applyBorder="1" applyAlignment="1">
      <alignment horizontal="left"/>
    </xf>
    <xf numFmtId="3" fontId="15" fillId="0" borderId="2" xfId="0" applyNumberFormat="1" applyFont="1" applyFill="1" applyBorder="1" applyAlignment="1">
      <alignment horizontal="left"/>
    </xf>
    <xf numFmtId="3" fontId="15" fillId="0" borderId="0" xfId="0" applyNumberFormat="1" applyFont="1" applyFill="1" applyAlignment="1">
      <alignment horizontal="left"/>
    </xf>
    <xf numFmtId="3" fontId="20" fillId="0" borderId="0" xfId="0" applyNumberFormat="1" applyFont="1" applyFill="1" applyBorder="1"/>
    <xf numFmtId="165" fontId="8" fillId="0" borderId="0" xfId="0" applyNumberFormat="1" applyFont="1" applyFill="1" applyBorder="1"/>
    <xf numFmtId="165" fontId="19" fillId="0" borderId="6" xfId="0" applyNumberFormat="1" applyFont="1" applyFill="1" applyBorder="1"/>
    <xf numFmtId="3" fontId="21" fillId="0" borderId="9" xfId="0" applyNumberFormat="1" applyFont="1" applyFill="1" applyBorder="1" applyAlignment="1">
      <alignment horizontal="center" vertical="center" wrapText="1"/>
    </xf>
    <xf numFmtId="3" fontId="22" fillId="0" borderId="9" xfId="0" applyNumberFormat="1" applyFont="1" applyBorder="1" applyAlignment="1">
      <alignment horizontal="center" vertical="center" wrapText="1"/>
    </xf>
    <xf numFmtId="3" fontId="22" fillId="0" borderId="3" xfId="0" applyNumberFormat="1" applyFont="1" applyBorder="1" applyAlignment="1">
      <alignment horizontal="center" vertical="center" wrapText="1"/>
    </xf>
    <xf numFmtId="3" fontId="22" fillId="0" borderId="6" xfId="0" applyNumberFormat="1" applyFont="1" applyBorder="1" applyAlignment="1">
      <alignment horizontal="center" vertical="center" wrapText="1"/>
    </xf>
    <xf numFmtId="3" fontId="22" fillId="0" borderId="7" xfId="0" applyNumberFormat="1" applyFont="1" applyBorder="1" applyAlignment="1">
      <alignment horizontal="center" vertical="center" wrapText="1"/>
    </xf>
    <xf numFmtId="3" fontId="13" fillId="0" borderId="0" xfId="0" applyNumberFormat="1" applyFont="1" applyBorder="1" applyAlignment="1">
      <alignment horizontal="justify" wrapText="1"/>
    </xf>
    <xf numFmtId="3" fontId="0" fillId="0" borderId="0" xfId="0" applyNumberFormat="1" applyAlignment="1">
      <alignment horizontal="justify" wrapText="1"/>
    </xf>
    <xf numFmtId="3" fontId="13" fillId="0" borderId="4" xfId="0" applyNumberFormat="1" applyFont="1" applyBorder="1" applyAlignment="1">
      <alignment horizontal="justify" wrapText="1"/>
    </xf>
    <xf numFmtId="3" fontId="0" fillId="0" borderId="0" xfId="0" applyNumberFormat="1" applyBorder="1" applyAlignment="1">
      <alignment horizontal="justify" wrapText="1"/>
    </xf>
    <xf numFmtId="3" fontId="0" fillId="0" borderId="4" xfId="0" applyNumberFormat="1" applyBorder="1" applyAlignment="1">
      <alignment horizontal="justify" wrapText="1"/>
    </xf>
    <xf numFmtId="3" fontId="0" fillId="0" borderId="6" xfId="0" applyNumberFormat="1" applyFill="1" applyBorder="1" applyAlignment="1">
      <alignment horizontal="center" vertical="center" wrapText="1"/>
    </xf>
    <xf numFmtId="3" fontId="0" fillId="0" borderId="7" xfId="0" applyNumberFormat="1" applyFill="1" applyBorder="1" applyAlignment="1">
      <alignment horizontal="center" vertical="center" wrapText="1"/>
    </xf>
    <xf numFmtId="3" fontId="19" fillId="0" borderId="0" xfId="0" applyNumberFormat="1" applyFont="1" applyFill="1" applyBorder="1" applyAlignment="1">
      <alignment horizontal="justify" wrapText="1"/>
    </xf>
    <xf numFmtId="3" fontId="15" fillId="0" borderId="0" xfId="0" applyNumberFormat="1" applyFont="1" applyFill="1" applyAlignment="1">
      <alignment horizontal="justify" wrapText="1"/>
    </xf>
    <xf numFmtId="3" fontId="13" fillId="0" borderId="0" xfId="0" applyNumberFormat="1" applyFont="1" applyFill="1" applyBorder="1" applyAlignment="1">
      <alignment horizontal="justify" wrapText="1"/>
    </xf>
  </cellXfs>
  <cellStyles count="8">
    <cellStyle name="Cabecera 1" xfId="1"/>
    <cellStyle name="Cabecera 2" xfId="2"/>
    <cellStyle name="Fecha" xfId="3"/>
    <cellStyle name="Fijo" xfId="4"/>
    <cellStyle name="Monetario0" xfId="5"/>
    <cellStyle name="Normal" xfId="0" builtinId="0"/>
    <cellStyle name="Punto0" xfId="6"/>
    <cellStyle name="Total" xfId="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54</xdr:row>
      <xdr:rowOff>133350</xdr:rowOff>
    </xdr:from>
    <xdr:to>
      <xdr:col>9</xdr:col>
      <xdr:colOff>28575</xdr:colOff>
      <xdr:row>57</xdr:row>
      <xdr:rowOff>95250</xdr:rowOff>
    </xdr:to>
    <xdr:pic>
      <xdr:nvPicPr>
        <xdr:cNvPr id="3" name="Imagen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9725025"/>
          <a:ext cx="71913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42332</xdr:colOff>
      <xdr:row>80</xdr:row>
      <xdr:rowOff>0</xdr:rowOff>
    </xdr:from>
    <xdr:to>
      <xdr:col>10</xdr:col>
      <xdr:colOff>84666</xdr:colOff>
      <xdr:row>83</xdr:row>
      <xdr:rowOff>64559</xdr:rowOff>
    </xdr:to>
    <xdr:pic>
      <xdr:nvPicPr>
        <xdr:cNvPr id="3" name="Imagen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332" y="12752917"/>
          <a:ext cx="8731251"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19"/>
  <sheetViews>
    <sheetView showGridLines="0" tabSelected="1" zoomScaleNormal="100" workbookViewId="0"/>
  </sheetViews>
  <sheetFormatPr baseColWidth="10" defaultColWidth="13.7109375" defaultRowHeight="12.75"/>
  <cols>
    <col min="1" max="1" width="0.85546875" customWidth="1"/>
    <col min="2" max="2" width="7.7109375" customWidth="1"/>
    <col min="3" max="3" width="40.7109375" customWidth="1"/>
    <col min="4" max="4" width="35.7109375" customWidth="1"/>
    <col min="5" max="5" width="0.85546875" customWidth="1"/>
    <col min="6" max="6" width="15.7109375" customWidth="1"/>
    <col min="7" max="8" width="0.85546875" customWidth="1"/>
    <col min="9" max="9" width="15.7109375" style="61" customWidth="1"/>
    <col min="10" max="10" width="0.85546875" customWidth="1"/>
    <col min="11" max="11" width="15" customWidth="1"/>
  </cols>
  <sheetData>
    <row r="1" spans="1:13" ht="15.75">
      <c r="I1" s="64"/>
    </row>
    <row r="2" spans="1:13" ht="18.95" customHeight="1">
      <c r="A2" s="29"/>
      <c r="B2" s="20" t="s">
        <v>239</v>
      </c>
      <c r="C2" s="20"/>
      <c r="D2" s="20"/>
      <c r="E2" s="20"/>
      <c r="F2" s="14"/>
      <c r="G2" s="14"/>
      <c r="H2" s="14"/>
      <c r="I2" s="14"/>
      <c r="J2" s="15"/>
      <c r="K2" s="1"/>
    </row>
    <row r="3" spans="1:13" ht="18.95" customHeight="1">
      <c r="A3" s="30"/>
      <c r="B3" s="21" t="s">
        <v>240</v>
      </c>
      <c r="C3" s="21"/>
      <c r="D3" s="21"/>
      <c r="E3" s="21"/>
      <c r="F3" s="9"/>
      <c r="G3" s="9"/>
      <c r="H3" s="9"/>
      <c r="I3" s="9"/>
      <c r="J3" s="10"/>
      <c r="K3" s="1"/>
    </row>
    <row r="4" spans="1:13" ht="18.95" customHeight="1">
      <c r="A4" s="30"/>
      <c r="B4" s="21" t="s">
        <v>245</v>
      </c>
      <c r="C4" s="21"/>
      <c r="D4" s="21"/>
      <c r="E4" s="21"/>
      <c r="F4" s="9"/>
      <c r="G4" s="9"/>
      <c r="H4" s="9"/>
      <c r="I4" s="9"/>
      <c r="J4" s="10"/>
      <c r="K4" s="1"/>
    </row>
    <row r="5" spans="1:13" ht="18.95" customHeight="1">
      <c r="A5" s="31"/>
      <c r="B5" s="22" t="s">
        <v>1</v>
      </c>
      <c r="C5" s="22"/>
      <c r="D5" s="22"/>
      <c r="E5" s="22"/>
      <c r="F5" s="18"/>
      <c r="G5" s="18"/>
      <c r="H5" s="18"/>
      <c r="I5" s="18"/>
      <c r="J5" s="19"/>
      <c r="K5" s="1"/>
    </row>
    <row r="6" spans="1:13" ht="3.95" customHeight="1">
      <c r="B6" s="12"/>
      <c r="C6" s="12"/>
      <c r="D6" s="12"/>
      <c r="E6" s="12"/>
      <c r="F6" s="13"/>
      <c r="G6" s="13"/>
      <c r="H6" s="13"/>
      <c r="I6" s="13"/>
      <c r="J6" s="13"/>
      <c r="K6" s="1"/>
    </row>
    <row r="7" spans="1:13" ht="15.95" customHeight="1">
      <c r="A7" s="29"/>
      <c r="B7" s="109" t="s">
        <v>0</v>
      </c>
      <c r="C7" s="110"/>
      <c r="D7" s="111"/>
      <c r="E7" s="90"/>
      <c r="F7" s="91" t="s">
        <v>44</v>
      </c>
      <c r="G7" s="91"/>
      <c r="H7" s="91"/>
      <c r="I7" s="91"/>
      <c r="J7" s="28"/>
      <c r="K7" s="1"/>
    </row>
    <row r="8" spans="1:13" ht="15.95" customHeight="1">
      <c r="A8" s="31"/>
      <c r="B8" s="112"/>
      <c r="C8" s="112"/>
      <c r="D8" s="113"/>
      <c r="E8" s="93"/>
      <c r="F8" s="88" t="s">
        <v>243</v>
      </c>
      <c r="G8" s="89"/>
      <c r="H8" s="88"/>
      <c r="I8" s="88" t="s">
        <v>232</v>
      </c>
      <c r="J8" s="27"/>
      <c r="K8" s="1"/>
    </row>
    <row r="9" spans="1:13" ht="3.95" customHeight="1">
      <c r="A9" s="30"/>
      <c r="B9" s="2"/>
      <c r="C9" s="2"/>
      <c r="D9" s="2"/>
      <c r="E9" s="16"/>
      <c r="F9" s="17"/>
      <c r="G9" s="5"/>
      <c r="H9" s="17"/>
      <c r="I9" s="95"/>
      <c r="J9" s="5"/>
      <c r="K9" s="1"/>
    </row>
    <row r="10" spans="1:13" ht="15" customHeight="1">
      <c r="A10" s="30"/>
      <c r="B10" s="66">
        <v>4</v>
      </c>
      <c r="C10" s="67" t="s">
        <v>2</v>
      </c>
      <c r="D10" s="67"/>
      <c r="E10" s="68"/>
      <c r="F10" s="69">
        <f>+F12+F18+F23</f>
        <v>7758856431</v>
      </c>
      <c r="G10" s="70"/>
      <c r="H10" s="69"/>
      <c r="I10" s="107">
        <f>+I12+I18+I23</f>
        <v>8769033318</v>
      </c>
      <c r="J10" s="72"/>
      <c r="K10" s="1"/>
    </row>
    <row r="11" spans="1:13" ht="12" customHeight="1">
      <c r="A11" s="30"/>
      <c r="B11" s="67"/>
      <c r="C11" s="67"/>
      <c r="D11" s="67"/>
      <c r="E11" s="68"/>
      <c r="F11" s="73"/>
      <c r="G11" s="72"/>
      <c r="H11" s="73"/>
      <c r="I11" s="74"/>
      <c r="J11" s="72"/>
      <c r="K11" s="1"/>
    </row>
    <row r="12" spans="1:13" ht="14.1" customHeight="1">
      <c r="A12" s="30"/>
      <c r="B12" s="75">
        <v>4.0999999999999996</v>
      </c>
      <c r="C12" s="67" t="s">
        <v>93</v>
      </c>
      <c r="D12" s="76"/>
      <c r="E12" s="77"/>
      <c r="F12" s="69">
        <f>+F13+F15</f>
        <v>4405519840</v>
      </c>
      <c r="G12" s="70"/>
      <c r="H12" s="69"/>
      <c r="I12" s="107">
        <f>+I13+I15</f>
        <v>5012447139</v>
      </c>
      <c r="J12" s="72"/>
      <c r="K12" s="1"/>
    </row>
    <row r="13" spans="1:13" ht="14.1" customHeight="1">
      <c r="A13" s="30"/>
      <c r="B13" s="76" t="s">
        <v>4</v>
      </c>
      <c r="C13" s="76" t="s">
        <v>5</v>
      </c>
      <c r="D13" s="76"/>
      <c r="E13" s="77"/>
      <c r="F13" s="73">
        <f>+F14</f>
        <v>0</v>
      </c>
      <c r="G13" s="72"/>
      <c r="H13" s="73"/>
      <c r="I13" s="74">
        <f>+I14</f>
        <v>0</v>
      </c>
      <c r="J13" s="72"/>
      <c r="K13" s="1"/>
    </row>
    <row r="14" spans="1:13" ht="14.1" customHeight="1">
      <c r="A14" s="30"/>
      <c r="B14" s="76" t="s">
        <v>94</v>
      </c>
      <c r="C14" s="76" t="s">
        <v>95</v>
      </c>
      <c r="D14" s="76"/>
      <c r="E14" s="77"/>
      <c r="F14" s="73"/>
      <c r="G14" s="72"/>
      <c r="H14" s="73"/>
      <c r="I14" s="74"/>
      <c r="J14" s="72"/>
      <c r="K14" s="1"/>
      <c r="M14" s="54"/>
    </row>
    <row r="15" spans="1:13" ht="14.1" customHeight="1">
      <c r="A15" s="30"/>
      <c r="B15" s="76" t="s">
        <v>6</v>
      </c>
      <c r="C15" s="76" t="s">
        <v>7</v>
      </c>
      <c r="D15" s="76"/>
      <c r="E15" s="77"/>
      <c r="F15" s="73">
        <f>SUM(F16:F17)</f>
        <v>4405519840</v>
      </c>
      <c r="G15" s="72"/>
      <c r="H15" s="73"/>
      <c r="I15" s="74">
        <f>SUM(I16:I17)</f>
        <v>5012447139</v>
      </c>
      <c r="J15" s="72"/>
      <c r="K15" s="1"/>
      <c r="M15" s="54"/>
    </row>
    <row r="16" spans="1:13" ht="14.1" customHeight="1">
      <c r="A16" s="30"/>
      <c r="B16" s="76" t="s">
        <v>96</v>
      </c>
      <c r="C16" s="76" t="s">
        <v>97</v>
      </c>
      <c r="D16" s="76"/>
      <c r="E16" s="77"/>
      <c r="F16" s="73"/>
      <c r="G16" s="72"/>
      <c r="H16" s="73"/>
      <c r="I16" s="74"/>
      <c r="J16" s="72"/>
      <c r="K16" s="1"/>
      <c r="M16" s="54"/>
    </row>
    <row r="17" spans="1:13" ht="14.1" customHeight="1">
      <c r="A17" s="30"/>
      <c r="B17" s="76" t="s">
        <v>98</v>
      </c>
      <c r="C17" s="76" t="s">
        <v>99</v>
      </c>
      <c r="D17" s="76"/>
      <c r="E17" s="77"/>
      <c r="F17" s="73">
        <f>460613975+469792786+390078778+439063113+495259115+510649717+544851046+527051179+568160131</f>
        <v>4405519840</v>
      </c>
      <c r="G17" s="72"/>
      <c r="H17" s="73"/>
      <c r="I17" s="74">
        <v>5012447139</v>
      </c>
      <c r="J17" s="72"/>
      <c r="K17" s="1"/>
      <c r="M17" s="54"/>
    </row>
    <row r="18" spans="1:13" ht="14.1" customHeight="1">
      <c r="A18" s="30"/>
      <c r="B18" s="75">
        <v>4.2</v>
      </c>
      <c r="C18" s="67" t="s">
        <v>100</v>
      </c>
      <c r="D18" s="67"/>
      <c r="E18" s="68"/>
      <c r="F18" s="69">
        <f>+F20</f>
        <v>3009647134</v>
      </c>
      <c r="G18" s="70"/>
      <c r="H18" s="69"/>
      <c r="I18" s="107">
        <f>+I20</f>
        <v>3204397300</v>
      </c>
      <c r="J18" s="72"/>
      <c r="K18" s="1"/>
      <c r="M18" s="54"/>
    </row>
    <row r="19" spans="1:13" ht="14.1" customHeight="1">
      <c r="A19" s="30"/>
      <c r="B19" s="75"/>
      <c r="C19" s="67" t="s">
        <v>101</v>
      </c>
      <c r="D19" s="67"/>
      <c r="E19" s="68"/>
      <c r="F19" s="69"/>
      <c r="G19" s="70"/>
      <c r="H19" s="69"/>
      <c r="I19" s="107"/>
      <c r="J19" s="72"/>
      <c r="K19" s="1"/>
      <c r="M19" s="54"/>
    </row>
    <row r="20" spans="1:13" ht="14.1" customHeight="1">
      <c r="A20" s="30"/>
      <c r="B20" s="75" t="s">
        <v>8</v>
      </c>
      <c r="C20" s="76" t="s">
        <v>9</v>
      </c>
      <c r="D20" s="76"/>
      <c r="E20" s="77"/>
      <c r="F20" s="73">
        <f>SUM(F21:F22)</f>
        <v>3009647134</v>
      </c>
      <c r="G20" s="72"/>
      <c r="H20" s="73"/>
      <c r="I20" s="74">
        <f>SUM(I21:I22)</f>
        <v>3204397300</v>
      </c>
      <c r="J20" s="72"/>
      <c r="K20" s="1"/>
      <c r="M20" s="54"/>
    </row>
    <row r="21" spans="1:13" ht="14.1" customHeight="1">
      <c r="A21" s="30"/>
      <c r="B21" s="75" t="s">
        <v>102</v>
      </c>
      <c r="C21" s="76" t="s">
        <v>103</v>
      </c>
      <c r="D21" s="76"/>
      <c r="E21" s="77"/>
      <c r="F21" s="73">
        <f>1474080108+294816012</f>
        <v>1768896120</v>
      </c>
      <c r="G21" s="72"/>
      <c r="H21" s="73"/>
      <c r="I21" s="74">
        <v>1822670349</v>
      </c>
      <c r="J21" s="72"/>
      <c r="K21" s="1"/>
      <c r="M21" s="54"/>
    </row>
    <row r="22" spans="1:13" ht="14.1" customHeight="1">
      <c r="A22" s="30"/>
      <c r="B22" s="75" t="s">
        <v>104</v>
      </c>
      <c r="C22" s="76" t="s">
        <v>105</v>
      </c>
      <c r="D22" s="76"/>
      <c r="E22" s="77"/>
      <c r="F22" s="73">
        <f>1033959187+206791827</f>
        <v>1240751014</v>
      </c>
      <c r="G22" s="72"/>
      <c r="H22" s="73"/>
      <c r="I22" s="74">
        <f>1181726951+200000000</f>
        <v>1381726951</v>
      </c>
      <c r="J22" s="72"/>
      <c r="K22" s="1"/>
      <c r="M22" s="54"/>
    </row>
    <row r="23" spans="1:13" ht="14.1" customHeight="1">
      <c r="A23" s="30"/>
      <c r="B23" s="75">
        <v>4.3</v>
      </c>
      <c r="C23" s="67" t="s">
        <v>10</v>
      </c>
      <c r="D23" s="67"/>
      <c r="E23" s="68"/>
      <c r="F23" s="69">
        <f>+F24+F28+F34+F36+F38</f>
        <v>343689457</v>
      </c>
      <c r="G23" s="70"/>
      <c r="H23" s="69"/>
      <c r="I23" s="107">
        <f>+I24+I28+I34+I36+I38</f>
        <v>552188879</v>
      </c>
      <c r="J23" s="72"/>
      <c r="K23" s="1"/>
      <c r="M23" s="55"/>
    </row>
    <row r="24" spans="1:13" ht="14.1" customHeight="1">
      <c r="A24" s="30"/>
      <c r="B24" s="75" t="s">
        <v>11</v>
      </c>
      <c r="C24" s="76" t="s">
        <v>12</v>
      </c>
      <c r="D24" s="76"/>
      <c r="E24" s="77"/>
      <c r="F24" s="73">
        <f>SUM(F25:F27)</f>
        <v>96420865</v>
      </c>
      <c r="G24" s="72"/>
      <c r="H24" s="73"/>
      <c r="I24" s="74">
        <f>SUM(I25:I27)</f>
        <v>131682442</v>
      </c>
      <c r="J24" s="72"/>
      <c r="K24" s="1"/>
    </row>
    <row r="25" spans="1:13" ht="14.1" customHeight="1">
      <c r="A25" s="30"/>
      <c r="B25" s="75" t="s">
        <v>106</v>
      </c>
      <c r="C25" s="76" t="s">
        <v>107</v>
      </c>
      <c r="D25" s="76"/>
      <c r="E25" s="77"/>
      <c r="F25" s="73">
        <v>96420865</v>
      </c>
      <c r="G25" s="72"/>
      <c r="H25" s="73"/>
      <c r="I25" s="74">
        <v>131682442</v>
      </c>
      <c r="J25" s="72"/>
      <c r="K25" s="1"/>
    </row>
    <row r="26" spans="1:13" ht="14.1" customHeight="1">
      <c r="A26" s="30"/>
      <c r="B26" s="75" t="s">
        <v>108</v>
      </c>
      <c r="C26" s="76" t="s">
        <v>109</v>
      </c>
      <c r="D26" s="76"/>
      <c r="E26" s="77"/>
      <c r="F26" s="73"/>
      <c r="G26" s="72"/>
      <c r="H26" s="73"/>
      <c r="I26" s="74"/>
      <c r="J26" s="72"/>
      <c r="K26" s="1"/>
    </row>
    <row r="27" spans="1:13" ht="14.1" customHeight="1">
      <c r="A27" s="30"/>
      <c r="B27" s="75" t="s">
        <v>110</v>
      </c>
      <c r="C27" s="76" t="s">
        <v>111</v>
      </c>
      <c r="D27" s="76"/>
      <c r="E27" s="77"/>
      <c r="F27" s="73"/>
      <c r="G27" s="72"/>
      <c r="H27" s="73"/>
      <c r="I27" s="74"/>
      <c r="J27" s="72"/>
      <c r="K27" s="1"/>
    </row>
    <row r="28" spans="1:13" ht="14.1" customHeight="1">
      <c r="A28" s="30"/>
      <c r="B28" s="75" t="s">
        <v>13</v>
      </c>
      <c r="C28" s="76" t="s">
        <v>112</v>
      </c>
      <c r="D28" s="76"/>
      <c r="E28" s="77"/>
      <c r="F28" s="73">
        <f>SUM(F29:F33)</f>
        <v>0</v>
      </c>
      <c r="G28" s="72"/>
      <c r="H28" s="73"/>
      <c r="I28" s="74">
        <f>SUM(I29:I33)</f>
        <v>0</v>
      </c>
      <c r="J28" s="72"/>
      <c r="K28" s="1"/>
    </row>
    <row r="29" spans="1:13" ht="14.1" customHeight="1">
      <c r="A29" s="30"/>
      <c r="B29" s="75" t="s">
        <v>113</v>
      </c>
      <c r="C29" s="76" t="s">
        <v>114</v>
      </c>
      <c r="D29" s="76"/>
      <c r="E29" s="77"/>
      <c r="F29" s="73"/>
      <c r="G29" s="72"/>
      <c r="H29" s="73"/>
      <c r="I29" s="74"/>
      <c r="J29" s="72"/>
      <c r="K29" s="1"/>
    </row>
    <row r="30" spans="1:13" ht="14.1" customHeight="1">
      <c r="A30" s="30"/>
      <c r="B30" s="75" t="s">
        <v>115</v>
      </c>
      <c r="C30" s="76" t="s">
        <v>116</v>
      </c>
      <c r="D30" s="76"/>
      <c r="E30" s="77"/>
      <c r="F30" s="73"/>
      <c r="G30" s="72"/>
      <c r="H30" s="73"/>
      <c r="I30" s="74"/>
      <c r="J30" s="72"/>
      <c r="K30" s="1"/>
    </row>
    <row r="31" spans="1:13" ht="14.1" customHeight="1">
      <c r="A31" s="30"/>
      <c r="B31" s="75" t="s">
        <v>117</v>
      </c>
      <c r="C31" s="76" t="s">
        <v>118</v>
      </c>
      <c r="D31" s="76"/>
      <c r="E31" s="77"/>
      <c r="F31" s="73"/>
      <c r="G31" s="72"/>
      <c r="H31" s="73"/>
      <c r="I31" s="74"/>
      <c r="J31" s="72"/>
      <c r="K31" s="1"/>
    </row>
    <row r="32" spans="1:13" ht="14.1" customHeight="1">
      <c r="A32" s="30"/>
      <c r="B32" s="75" t="s">
        <v>119</v>
      </c>
      <c r="C32" s="76" t="s">
        <v>120</v>
      </c>
      <c r="D32" s="76"/>
      <c r="E32" s="77"/>
      <c r="F32" s="73"/>
      <c r="G32" s="72"/>
      <c r="H32" s="73"/>
      <c r="I32" s="74"/>
      <c r="J32" s="72"/>
      <c r="K32" s="1"/>
    </row>
    <row r="33" spans="1:11" ht="14.1" customHeight="1">
      <c r="A33" s="30"/>
      <c r="B33" s="75" t="s">
        <v>121</v>
      </c>
      <c r="C33" s="76" t="s">
        <v>122</v>
      </c>
      <c r="D33" s="76"/>
      <c r="E33" s="77"/>
      <c r="F33" s="73"/>
      <c r="G33" s="72"/>
      <c r="H33" s="73"/>
      <c r="I33" s="74"/>
      <c r="J33" s="72"/>
      <c r="K33" s="1"/>
    </row>
    <row r="34" spans="1:11" ht="14.1" customHeight="1">
      <c r="A34" s="30"/>
      <c r="B34" s="75" t="s">
        <v>14</v>
      </c>
      <c r="C34" s="76" t="s">
        <v>34</v>
      </c>
      <c r="D34" s="76"/>
      <c r="E34" s="77"/>
      <c r="F34" s="73">
        <f>+F35</f>
        <v>0</v>
      </c>
      <c r="G34" s="72"/>
      <c r="H34" s="73"/>
      <c r="I34" s="74">
        <f>+I35</f>
        <v>0</v>
      </c>
      <c r="J34" s="72"/>
      <c r="K34" s="1"/>
    </row>
    <row r="35" spans="1:11" ht="14.1" customHeight="1">
      <c r="A35" s="30"/>
      <c r="B35" s="75" t="s">
        <v>123</v>
      </c>
      <c r="C35" s="76" t="s">
        <v>34</v>
      </c>
      <c r="D35" s="76"/>
      <c r="E35" s="77"/>
      <c r="F35" s="73"/>
      <c r="G35" s="72"/>
      <c r="H35" s="73"/>
      <c r="I35" s="74"/>
      <c r="J35" s="72"/>
      <c r="K35" s="1"/>
    </row>
    <row r="36" spans="1:11" ht="14.1" customHeight="1">
      <c r="A36" s="30"/>
      <c r="B36" s="75" t="s">
        <v>15</v>
      </c>
      <c r="C36" s="76" t="s">
        <v>16</v>
      </c>
      <c r="D36" s="76"/>
      <c r="E36" s="77"/>
      <c r="F36" s="73">
        <f>+F37</f>
        <v>0</v>
      </c>
      <c r="G36" s="72"/>
      <c r="H36" s="73"/>
      <c r="I36" s="74">
        <f>+I37</f>
        <v>0</v>
      </c>
      <c r="J36" s="72"/>
      <c r="K36" s="1"/>
    </row>
    <row r="37" spans="1:11" ht="14.1" customHeight="1">
      <c r="A37" s="30"/>
      <c r="B37" s="75" t="s">
        <v>124</v>
      </c>
      <c r="C37" s="76" t="s">
        <v>125</v>
      </c>
      <c r="D37" s="76"/>
      <c r="E37" s="77"/>
      <c r="F37" s="73"/>
      <c r="G37" s="72"/>
      <c r="H37" s="73"/>
      <c r="I37" s="74"/>
      <c r="J37" s="72"/>
      <c r="K37" s="1"/>
    </row>
    <row r="38" spans="1:11" ht="14.1" customHeight="1">
      <c r="A38" s="30"/>
      <c r="B38" s="75" t="s">
        <v>17</v>
      </c>
      <c r="C38" s="76" t="s">
        <v>18</v>
      </c>
      <c r="D38" s="76"/>
      <c r="E38" s="77"/>
      <c r="F38" s="73">
        <f>SUM(F39:F44)</f>
        <v>247268592</v>
      </c>
      <c r="G38" s="72"/>
      <c r="H38" s="73"/>
      <c r="I38" s="74">
        <f>SUM(I39:I44)</f>
        <v>420506437</v>
      </c>
      <c r="J38" s="72"/>
      <c r="K38" s="1"/>
    </row>
    <row r="39" spans="1:11" ht="14.1" customHeight="1">
      <c r="A39" s="30"/>
      <c r="B39" s="75" t="s">
        <v>126</v>
      </c>
      <c r="C39" s="76" t="s">
        <v>127</v>
      </c>
      <c r="D39" s="76"/>
      <c r="E39" s="77"/>
      <c r="F39" s="73">
        <v>7390227</v>
      </c>
      <c r="G39" s="72"/>
      <c r="H39" s="73"/>
      <c r="I39" s="74">
        <v>20773593</v>
      </c>
      <c r="J39" s="72"/>
      <c r="K39" s="1"/>
    </row>
    <row r="40" spans="1:11" ht="14.1" customHeight="1">
      <c r="A40" s="30"/>
      <c r="B40" s="75" t="s">
        <v>128</v>
      </c>
      <c r="C40" s="76" t="s">
        <v>129</v>
      </c>
      <c r="D40" s="76"/>
      <c r="E40" s="77"/>
      <c r="F40" s="73">
        <v>26895</v>
      </c>
      <c r="G40" s="72"/>
      <c r="H40" s="73"/>
      <c r="I40" s="74">
        <v>0</v>
      </c>
      <c r="J40" s="72"/>
      <c r="K40" s="1"/>
    </row>
    <row r="41" spans="1:11" ht="14.1" customHeight="1">
      <c r="A41" s="30"/>
      <c r="B41" s="75" t="s">
        <v>130</v>
      </c>
      <c r="C41" s="76" t="s">
        <v>131</v>
      </c>
      <c r="D41" s="76"/>
      <c r="E41" s="77"/>
      <c r="F41" s="73">
        <v>167159149</v>
      </c>
      <c r="G41" s="72"/>
      <c r="H41" s="73"/>
      <c r="I41" s="74">
        <v>338111513</v>
      </c>
      <c r="J41" s="72"/>
      <c r="K41" s="1"/>
    </row>
    <row r="42" spans="1:11" ht="14.1" customHeight="1">
      <c r="A42" s="30"/>
      <c r="B42" s="75" t="s">
        <v>132</v>
      </c>
      <c r="C42" s="76" t="s">
        <v>133</v>
      </c>
      <c r="D42" s="76"/>
      <c r="E42" s="77"/>
      <c r="F42" s="73"/>
      <c r="G42" s="72"/>
      <c r="H42" s="73"/>
      <c r="I42" s="74"/>
      <c r="J42" s="72"/>
      <c r="K42" s="1"/>
    </row>
    <row r="43" spans="1:11" ht="14.1" customHeight="1">
      <c r="A43" s="30"/>
      <c r="B43" s="75" t="s">
        <v>134</v>
      </c>
      <c r="C43" s="76" t="s">
        <v>135</v>
      </c>
      <c r="D43" s="76"/>
      <c r="E43" s="77"/>
      <c r="F43" s="73"/>
      <c r="G43" s="72"/>
      <c r="H43" s="73"/>
      <c r="I43" s="74"/>
      <c r="J43" s="72"/>
      <c r="K43" s="1"/>
    </row>
    <row r="44" spans="1:11" ht="14.1" customHeight="1">
      <c r="A44" s="30"/>
      <c r="B44" s="75" t="s">
        <v>136</v>
      </c>
      <c r="C44" s="76" t="s">
        <v>18</v>
      </c>
      <c r="D44" s="76"/>
      <c r="E44" s="77"/>
      <c r="F44" s="73">
        <f>64607329-7390227+15465571+9648</f>
        <v>72692321</v>
      </c>
      <c r="G44" s="72"/>
      <c r="H44" s="73"/>
      <c r="I44" s="74">
        <f>59706735-20773593+20915762+49591+1722836</f>
        <v>61621331</v>
      </c>
      <c r="J44" s="72"/>
      <c r="K44" s="1"/>
    </row>
    <row r="45" spans="1:11" ht="12.95" customHeight="1">
      <c r="A45" s="30"/>
      <c r="B45" s="76"/>
      <c r="C45" s="76"/>
      <c r="D45" s="76"/>
      <c r="E45" s="77"/>
      <c r="F45" s="73"/>
      <c r="G45" s="72"/>
      <c r="H45" s="73"/>
      <c r="I45" s="74"/>
      <c r="J45" s="72"/>
      <c r="K45" s="1"/>
    </row>
    <row r="46" spans="1:11" ht="15" customHeight="1">
      <c r="A46" s="30"/>
      <c r="B46" s="66">
        <v>5</v>
      </c>
      <c r="C46" s="67" t="s">
        <v>60</v>
      </c>
      <c r="D46" s="67"/>
      <c r="E46" s="68"/>
      <c r="F46" s="69">
        <f>+F48+F76+F98</f>
        <v>7061295275</v>
      </c>
      <c r="G46" s="70"/>
      <c r="H46" s="69"/>
      <c r="I46" s="107">
        <f>+I48+I76+I98</f>
        <v>7349170322</v>
      </c>
      <c r="J46" s="72"/>
      <c r="K46" s="1"/>
    </row>
    <row r="47" spans="1:11" ht="12" customHeight="1">
      <c r="A47" s="30"/>
      <c r="B47" s="67"/>
      <c r="C47" s="67"/>
      <c r="D47" s="67"/>
      <c r="E47" s="68"/>
      <c r="F47" s="73"/>
      <c r="G47" s="72"/>
      <c r="H47" s="73"/>
      <c r="I47" s="74"/>
      <c r="J47" s="72"/>
      <c r="K47" s="1"/>
    </row>
    <row r="48" spans="1:11" ht="14.1" customHeight="1">
      <c r="A48" s="30"/>
      <c r="B48" s="78">
        <v>5.0999999999999996</v>
      </c>
      <c r="C48" s="67" t="s">
        <v>19</v>
      </c>
      <c r="D48" s="76"/>
      <c r="E48" s="77"/>
      <c r="F48" s="69">
        <f>+F49+F56+F66</f>
        <v>1304795040</v>
      </c>
      <c r="G48" s="70"/>
      <c r="H48" s="69"/>
      <c r="I48" s="107">
        <f>+I49+I56+I66</f>
        <v>1510178115</v>
      </c>
      <c r="J48" s="72"/>
      <c r="K48" s="1"/>
    </row>
    <row r="49" spans="1:11" ht="14.1" customHeight="1">
      <c r="A49" s="30"/>
      <c r="B49" s="76" t="s">
        <v>20</v>
      </c>
      <c r="C49" s="76" t="s">
        <v>21</v>
      </c>
      <c r="D49" s="76"/>
      <c r="E49" s="77"/>
      <c r="F49" s="69">
        <f>SUM(F50:F55)</f>
        <v>667943370</v>
      </c>
      <c r="G49" s="70"/>
      <c r="H49" s="69"/>
      <c r="I49" s="107">
        <f>SUM(I50:I55)</f>
        <v>815436044</v>
      </c>
      <c r="J49" s="72"/>
      <c r="K49" s="1"/>
    </row>
    <row r="50" spans="1:11" ht="14.1" customHeight="1">
      <c r="A50" s="30"/>
      <c r="B50" s="76" t="s">
        <v>137</v>
      </c>
      <c r="C50" s="76" t="s">
        <v>138</v>
      </c>
      <c r="D50" s="76"/>
      <c r="E50" s="77"/>
      <c r="F50" s="73">
        <v>304531650</v>
      </c>
      <c r="G50" s="72"/>
      <c r="H50" s="73"/>
      <c r="I50" s="74">
        <v>320443180</v>
      </c>
      <c r="J50" s="72"/>
      <c r="K50" s="1"/>
    </row>
    <row r="51" spans="1:11" ht="14.1" customHeight="1">
      <c r="A51" s="30"/>
      <c r="B51" s="76" t="s">
        <v>139</v>
      </c>
      <c r="C51" s="76" t="s">
        <v>140</v>
      </c>
      <c r="D51" s="76"/>
      <c r="E51" s="77"/>
      <c r="F51" s="73">
        <v>7842029</v>
      </c>
      <c r="G51" s="72"/>
      <c r="H51" s="73"/>
      <c r="I51" s="74">
        <v>8678878</v>
      </c>
      <c r="J51" s="72"/>
      <c r="K51" s="1"/>
    </row>
    <row r="52" spans="1:11" ht="14.1" customHeight="1">
      <c r="A52" s="30"/>
      <c r="B52" s="76" t="s">
        <v>141</v>
      </c>
      <c r="C52" s="76" t="s">
        <v>142</v>
      </c>
      <c r="D52" s="76"/>
      <c r="E52" s="77"/>
      <c r="F52" s="73">
        <v>100925419</v>
      </c>
      <c r="G52" s="72"/>
      <c r="H52" s="73"/>
      <c r="I52" s="74">
        <v>115448191</v>
      </c>
      <c r="J52" s="72"/>
      <c r="K52" s="1"/>
    </row>
    <row r="53" spans="1:11" ht="14.1" customHeight="1">
      <c r="A53" s="30"/>
      <c r="B53" s="76" t="s">
        <v>143</v>
      </c>
      <c r="C53" s="76" t="s">
        <v>144</v>
      </c>
      <c r="D53" s="76"/>
      <c r="E53" s="77"/>
      <c r="F53" s="73">
        <v>111994788</v>
      </c>
      <c r="G53" s="72"/>
      <c r="H53" s="73"/>
      <c r="I53" s="74">
        <v>147774712</v>
      </c>
      <c r="J53" s="72"/>
      <c r="K53" s="1"/>
    </row>
    <row r="54" spans="1:11" ht="14.1" customHeight="1">
      <c r="A54" s="30"/>
      <c r="B54" s="76" t="s">
        <v>145</v>
      </c>
      <c r="C54" s="76" t="s">
        <v>146</v>
      </c>
      <c r="D54" s="76"/>
      <c r="E54" s="77"/>
      <c r="F54" s="73">
        <v>142239618</v>
      </c>
      <c r="G54" s="72"/>
      <c r="H54" s="73"/>
      <c r="I54" s="74">
        <v>222603247</v>
      </c>
      <c r="J54" s="72"/>
      <c r="K54" s="1"/>
    </row>
    <row r="55" spans="1:11" ht="14.1" customHeight="1">
      <c r="A55" s="30"/>
      <c r="B55" s="76" t="s">
        <v>147</v>
      </c>
      <c r="C55" s="76" t="s">
        <v>148</v>
      </c>
      <c r="D55" s="76"/>
      <c r="E55" s="77"/>
      <c r="F55" s="73">
        <v>409866</v>
      </c>
      <c r="G55" s="72"/>
      <c r="H55" s="73"/>
      <c r="I55" s="74">
        <v>487836</v>
      </c>
      <c r="J55" s="72"/>
      <c r="K55" s="1"/>
    </row>
    <row r="56" spans="1:11" ht="14.1" customHeight="1">
      <c r="A56" s="30"/>
      <c r="B56" s="76" t="s">
        <v>22</v>
      </c>
      <c r="C56" s="76" t="s">
        <v>23</v>
      </c>
      <c r="D56" s="76"/>
      <c r="E56" s="77"/>
      <c r="F56" s="69">
        <f>SUM(F57:F65)</f>
        <v>68283166</v>
      </c>
      <c r="G56" s="70"/>
      <c r="H56" s="69"/>
      <c r="I56" s="107">
        <f>SUM(I57:I65)</f>
        <v>64449851</v>
      </c>
      <c r="J56" s="72"/>
      <c r="K56" s="1"/>
    </row>
    <row r="57" spans="1:11" ht="14.1" customHeight="1">
      <c r="A57" s="30"/>
      <c r="B57" s="76" t="s">
        <v>149</v>
      </c>
      <c r="C57" s="76" t="s">
        <v>150</v>
      </c>
      <c r="D57" s="76"/>
      <c r="E57" s="77"/>
      <c r="F57" s="73">
        <v>5837190</v>
      </c>
      <c r="G57" s="72"/>
      <c r="H57" s="73"/>
      <c r="I57" s="74">
        <v>7126455</v>
      </c>
      <c r="J57" s="72"/>
      <c r="K57" s="1"/>
    </row>
    <row r="58" spans="1:11" ht="14.1" customHeight="1">
      <c r="A58" s="30"/>
      <c r="B58" s="76" t="s">
        <v>151</v>
      </c>
      <c r="C58" s="76" t="s">
        <v>152</v>
      </c>
      <c r="D58" s="76"/>
      <c r="E58" s="77"/>
      <c r="F58" s="73">
        <v>17717303</v>
      </c>
      <c r="G58" s="72"/>
      <c r="H58" s="73"/>
      <c r="I58" s="74">
        <v>20295161</v>
      </c>
      <c r="J58" s="72"/>
      <c r="K58" s="1"/>
    </row>
    <row r="59" spans="1:11" ht="14.1" customHeight="1">
      <c r="A59" s="30"/>
      <c r="B59" s="76" t="s">
        <v>153</v>
      </c>
      <c r="C59" s="76" t="s">
        <v>154</v>
      </c>
      <c r="D59" s="76"/>
      <c r="E59" s="77"/>
      <c r="F59" s="73">
        <v>1349</v>
      </c>
      <c r="G59" s="72"/>
      <c r="H59" s="73"/>
      <c r="I59" s="74">
        <v>452</v>
      </c>
      <c r="J59" s="72"/>
      <c r="K59" s="1"/>
    </row>
    <row r="60" spans="1:11" ht="14.1" customHeight="1">
      <c r="A60" s="30"/>
      <c r="B60" s="76" t="s">
        <v>155</v>
      </c>
      <c r="C60" s="76" t="s">
        <v>156</v>
      </c>
      <c r="D60" s="76"/>
      <c r="E60" s="77"/>
      <c r="F60" s="73">
        <v>3232552</v>
      </c>
      <c r="G60" s="72"/>
      <c r="H60" s="73"/>
      <c r="I60" s="74">
        <v>2414510</v>
      </c>
      <c r="J60" s="72"/>
      <c r="K60" s="1"/>
    </row>
    <row r="61" spans="1:11" ht="14.1" customHeight="1">
      <c r="A61" s="30"/>
      <c r="B61" s="76" t="s">
        <v>157</v>
      </c>
      <c r="C61" s="76" t="s">
        <v>158</v>
      </c>
      <c r="D61" s="76"/>
      <c r="E61" s="77"/>
      <c r="F61" s="73">
        <v>865445</v>
      </c>
      <c r="G61" s="72"/>
      <c r="H61" s="73"/>
      <c r="I61" s="74">
        <v>1023531</v>
      </c>
      <c r="J61" s="72"/>
      <c r="K61" s="1"/>
    </row>
    <row r="62" spans="1:11" ht="14.1" customHeight="1">
      <c r="A62" s="30"/>
      <c r="B62" s="76" t="s">
        <v>159</v>
      </c>
      <c r="C62" s="76" t="s">
        <v>160</v>
      </c>
      <c r="D62" s="76"/>
      <c r="E62" s="77"/>
      <c r="F62" s="73">
        <v>23450085</v>
      </c>
      <c r="G62" s="72"/>
      <c r="H62" s="73"/>
      <c r="I62" s="74">
        <v>24123127</v>
      </c>
      <c r="J62" s="72"/>
      <c r="K62" s="1"/>
    </row>
    <row r="63" spans="1:11" ht="14.1" customHeight="1">
      <c r="A63" s="30"/>
      <c r="B63" s="76" t="s">
        <v>161</v>
      </c>
      <c r="C63" s="76" t="s">
        <v>162</v>
      </c>
      <c r="D63" s="76"/>
      <c r="E63" s="77"/>
      <c r="F63" s="73">
        <v>3082207</v>
      </c>
      <c r="G63" s="72"/>
      <c r="H63" s="73"/>
      <c r="I63" s="74">
        <v>3583897</v>
      </c>
      <c r="J63" s="72"/>
      <c r="K63" s="1"/>
    </row>
    <row r="64" spans="1:11" ht="14.1" customHeight="1">
      <c r="A64" s="30"/>
      <c r="B64" s="76" t="s">
        <v>163</v>
      </c>
      <c r="C64" s="76" t="s">
        <v>164</v>
      </c>
      <c r="D64" s="76"/>
      <c r="E64" s="77"/>
      <c r="F64" s="73"/>
      <c r="G64" s="72"/>
      <c r="H64" s="73"/>
      <c r="I64" s="74"/>
      <c r="J64" s="72"/>
      <c r="K64" s="1"/>
    </row>
    <row r="65" spans="1:11" ht="14.1" customHeight="1">
      <c r="A65" s="31"/>
      <c r="B65" s="79" t="s">
        <v>165</v>
      </c>
      <c r="C65" s="79" t="s">
        <v>166</v>
      </c>
      <c r="D65" s="79"/>
      <c r="E65" s="80"/>
      <c r="F65" s="81">
        <v>14097035</v>
      </c>
      <c r="G65" s="82"/>
      <c r="H65" s="81"/>
      <c r="I65" s="108">
        <v>5882718</v>
      </c>
      <c r="J65" s="82"/>
      <c r="K65" s="1"/>
    </row>
    <row r="66" spans="1:11" ht="14.1" customHeight="1">
      <c r="A66" s="30"/>
      <c r="B66" s="76" t="s">
        <v>24</v>
      </c>
      <c r="C66" s="76" t="s">
        <v>25</v>
      </c>
      <c r="D66" s="76"/>
      <c r="E66" s="77"/>
      <c r="F66" s="69">
        <f>SUM(F67:F75)</f>
        <v>568568504</v>
      </c>
      <c r="G66" s="70"/>
      <c r="H66" s="69"/>
      <c r="I66" s="107">
        <f>SUM(I67:I75)</f>
        <v>630292220</v>
      </c>
      <c r="J66" s="72"/>
      <c r="K66" s="1"/>
    </row>
    <row r="67" spans="1:11" ht="14.1" customHeight="1">
      <c r="A67" s="30"/>
      <c r="B67" s="76" t="s">
        <v>167</v>
      </c>
      <c r="C67" s="76" t="s">
        <v>168</v>
      </c>
      <c r="D67" s="76"/>
      <c r="E67" s="77"/>
      <c r="F67" s="73">
        <v>25061265</v>
      </c>
      <c r="G67" s="72"/>
      <c r="H67" s="73"/>
      <c r="I67" s="74">
        <v>35187810</v>
      </c>
      <c r="J67" s="72"/>
      <c r="K67" s="1"/>
    </row>
    <row r="68" spans="1:11" ht="14.1" customHeight="1">
      <c r="A68" s="30"/>
      <c r="B68" s="76" t="s">
        <v>169</v>
      </c>
      <c r="C68" s="76" t="s">
        <v>170</v>
      </c>
      <c r="D68" s="76"/>
      <c r="E68" s="77"/>
      <c r="F68" s="73">
        <v>39354623</v>
      </c>
      <c r="G68" s="72"/>
      <c r="H68" s="73"/>
      <c r="I68" s="74">
        <v>31167549</v>
      </c>
      <c r="J68" s="72"/>
      <c r="K68" s="1"/>
    </row>
    <row r="69" spans="1:11" ht="14.1" customHeight="1">
      <c r="A69" s="30"/>
      <c r="B69" s="76" t="s">
        <v>171</v>
      </c>
      <c r="C69" s="76" t="s">
        <v>172</v>
      </c>
      <c r="D69" s="76"/>
      <c r="E69" s="77"/>
      <c r="F69" s="73">
        <v>48809839</v>
      </c>
      <c r="G69" s="72"/>
      <c r="H69" s="73"/>
      <c r="I69" s="74">
        <v>98941988</v>
      </c>
      <c r="J69" s="72"/>
      <c r="K69" s="1"/>
    </row>
    <row r="70" spans="1:11" ht="14.1" customHeight="1">
      <c r="A70" s="30"/>
      <c r="B70" s="76" t="s">
        <v>173</v>
      </c>
      <c r="C70" s="76" t="s">
        <v>174</v>
      </c>
      <c r="D70" s="76"/>
      <c r="E70" s="77"/>
      <c r="F70" s="73">
        <v>373330898</v>
      </c>
      <c r="G70" s="72"/>
      <c r="H70" s="73"/>
      <c r="I70" s="74">
        <v>374309079</v>
      </c>
      <c r="J70" s="72"/>
      <c r="K70" s="1"/>
    </row>
    <row r="71" spans="1:11" ht="14.1" customHeight="1">
      <c r="A71" s="30"/>
      <c r="B71" s="76" t="s">
        <v>175</v>
      </c>
      <c r="C71" s="76" t="s">
        <v>176</v>
      </c>
      <c r="D71" s="76"/>
      <c r="E71" s="77"/>
      <c r="F71" s="73">
        <v>22434252</v>
      </c>
      <c r="G71" s="72"/>
      <c r="H71" s="73"/>
      <c r="I71" s="74">
        <v>22184300</v>
      </c>
      <c r="J71" s="72"/>
      <c r="K71" s="1"/>
    </row>
    <row r="72" spans="1:11" ht="14.1" customHeight="1">
      <c r="A72" s="30"/>
      <c r="B72" s="76" t="s">
        <v>177</v>
      </c>
      <c r="C72" s="76" t="s">
        <v>178</v>
      </c>
      <c r="D72" s="76"/>
      <c r="E72" s="77"/>
      <c r="F72" s="73">
        <v>93040</v>
      </c>
      <c r="G72" s="72"/>
      <c r="H72" s="73"/>
      <c r="I72" s="74">
        <v>10862809</v>
      </c>
      <c r="J72" s="72"/>
      <c r="K72" s="1"/>
    </row>
    <row r="73" spans="1:11" ht="14.1" customHeight="1">
      <c r="A73" s="30"/>
      <c r="B73" s="76" t="s">
        <v>179</v>
      </c>
      <c r="C73" s="76" t="s">
        <v>180</v>
      </c>
      <c r="D73" s="76"/>
      <c r="E73" s="77"/>
      <c r="F73" s="73">
        <v>42183242</v>
      </c>
      <c r="G73" s="72"/>
      <c r="H73" s="73"/>
      <c r="I73" s="74">
        <v>43221303</v>
      </c>
      <c r="J73" s="72"/>
      <c r="K73" s="1"/>
    </row>
    <row r="74" spans="1:11" ht="14.1" customHeight="1">
      <c r="A74" s="30"/>
      <c r="B74" s="76" t="s">
        <v>181</v>
      </c>
      <c r="C74" s="76" t="s">
        <v>182</v>
      </c>
      <c r="D74" s="76"/>
      <c r="E74" s="77"/>
      <c r="F74" s="73">
        <v>283211</v>
      </c>
      <c r="G74" s="72"/>
      <c r="H74" s="73"/>
      <c r="I74" s="74">
        <v>154099</v>
      </c>
      <c r="J74" s="72"/>
      <c r="K74" s="1"/>
    </row>
    <row r="75" spans="1:11" ht="14.1" customHeight="1">
      <c r="A75" s="30"/>
      <c r="B75" s="76" t="s">
        <v>183</v>
      </c>
      <c r="C75" s="76" t="s">
        <v>184</v>
      </c>
      <c r="D75" s="76"/>
      <c r="E75" s="77"/>
      <c r="F75" s="73">
        <v>17018134</v>
      </c>
      <c r="G75" s="72"/>
      <c r="H75" s="73"/>
      <c r="I75" s="74">
        <v>14263283</v>
      </c>
      <c r="J75" s="72"/>
      <c r="K75" s="1"/>
    </row>
    <row r="76" spans="1:11" ht="14.1" customHeight="1">
      <c r="A76" s="30"/>
      <c r="B76" s="75">
        <v>5.5</v>
      </c>
      <c r="C76" s="67" t="s">
        <v>185</v>
      </c>
      <c r="D76" s="76"/>
      <c r="E76" s="77"/>
      <c r="F76" s="69">
        <f>+F77+F86+F92</f>
        <v>266834914</v>
      </c>
      <c r="G76" s="70"/>
      <c r="H76" s="69"/>
      <c r="I76" s="107">
        <f>+I77+I86+I92</f>
        <v>332252614</v>
      </c>
      <c r="J76" s="72"/>
      <c r="K76" s="1"/>
    </row>
    <row r="77" spans="1:11" ht="14.1" customHeight="1">
      <c r="A77" s="30"/>
      <c r="B77" s="76" t="s">
        <v>26</v>
      </c>
      <c r="C77" s="76" t="s">
        <v>27</v>
      </c>
      <c r="D77" s="76"/>
      <c r="E77" s="77"/>
      <c r="F77" s="73">
        <f>SUM(F78:F85)</f>
        <v>10040570</v>
      </c>
      <c r="G77" s="72"/>
      <c r="H77" s="73"/>
      <c r="I77" s="74">
        <f>SUM(I78:I85)</f>
        <v>8784290</v>
      </c>
      <c r="J77" s="72"/>
      <c r="K77" s="1"/>
    </row>
    <row r="78" spans="1:11" ht="14.1" customHeight="1">
      <c r="A78" s="30"/>
      <c r="B78" s="76" t="s">
        <v>186</v>
      </c>
      <c r="C78" s="76" t="s">
        <v>187</v>
      </c>
      <c r="D78" s="76"/>
      <c r="E78" s="77"/>
      <c r="F78" s="73">
        <v>453620</v>
      </c>
      <c r="G78" s="72"/>
      <c r="H78" s="73"/>
      <c r="I78" s="74">
        <v>836831</v>
      </c>
      <c r="J78" s="72"/>
      <c r="K78" s="1"/>
    </row>
    <row r="79" spans="1:11" ht="14.1" customHeight="1">
      <c r="A79" s="30"/>
      <c r="B79" s="76" t="s">
        <v>188</v>
      </c>
      <c r="C79" s="76" t="s">
        <v>189</v>
      </c>
      <c r="D79" s="76"/>
      <c r="E79" s="77"/>
      <c r="F79" s="73"/>
      <c r="G79" s="72"/>
      <c r="H79" s="73"/>
      <c r="I79" s="74"/>
      <c r="J79" s="72"/>
      <c r="K79" s="1"/>
    </row>
    <row r="80" spans="1:11" ht="14.1" customHeight="1">
      <c r="A80" s="30"/>
      <c r="B80" s="76" t="s">
        <v>190</v>
      </c>
      <c r="C80" s="76" t="s">
        <v>191</v>
      </c>
      <c r="D80" s="76"/>
      <c r="E80" s="77"/>
      <c r="F80" s="73">
        <v>3158748</v>
      </c>
      <c r="G80" s="72"/>
      <c r="H80" s="73"/>
      <c r="I80" s="74">
        <v>3255045</v>
      </c>
      <c r="J80" s="72"/>
      <c r="K80" s="1"/>
    </row>
    <row r="81" spans="1:11" ht="14.1" customHeight="1">
      <c r="A81" s="30"/>
      <c r="B81" s="76" t="s">
        <v>192</v>
      </c>
      <c r="C81" s="76" t="s">
        <v>193</v>
      </c>
      <c r="D81" s="76"/>
      <c r="E81" s="77"/>
      <c r="F81" s="73"/>
      <c r="G81" s="72"/>
      <c r="H81" s="73"/>
      <c r="I81" s="74"/>
      <c r="J81" s="72"/>
      <c r="K81" s="1"/>
    </row>
    <row r="82" spans="1:11" ht="14.1" customHeight="1">
      <c r="A82" s="30"/>
      <c r="B82" s="76" t="s">
        <v>194</v>
      </c>
      <c r="C82" s="76" t="s">
        <v>195</v>
      </c>
      <c r="D82" s="76"/>
      <c r="E82" s="77"/>
      <c r="F82" s="73">
        <v>6135633</v>
      </c>
      <c r="G82" s="72"/>
      <c r="H82" s="73"/>
      <c r="I82" s="74">
        <v>4396568</v>
      </c>
      <c r="J82" s="72"/>
      <c r="K82" s="1"/>
    </row>
    <row r="83" spans="1:11" ht="14.1" customHeight="1">
      <c r="A83" s="30"/>
      <c r="B83" s="76" t="s">
        <v>196</v>
      </c>
      <c r="C83" s="76" t="s">
        <v>197</v>
      </c>
      <c r="D83" s="76"/>
      <c r="E83" s="77"/>
      <c r="F83" s="73"/>
      <c r="G83" s="72"/>
      <c r="H83" s="73"/>
      <c r="I83" s="74"/>
      <c r="J83" s="72"/>
      <c r="K83" s="1"/>
    </row>
    <row r="84" spans="1:11" ht="14.1" customHeight="1">
      <c r="A84" s="30"/>
      <c r="B84" s="76" t="s">
        <v>198</v>
      </c>
      <c r="C84" s="76" t="s">
        <v>199</v>
      </c>
      <c r="D84" s="76"/>
      <c r="E84" s="77"/>
      <c r="F84" s="73">
        <v>292569</v>
      </c>
      <c r="G84" s="72"/>
      <c r="H84" s="73"/>
      <c r="I84" s="74">
        <v>295846</v>
      </c>
      <c r="J84" s="72"/>
      <c r="K84" s="1"/>
    </row>
    <row r="85" spans="1:11" ht="14.1" customHeight="1">
      <c r="A85" s="30"/>
      <c r="B85" s="76" t="s">
        <v>200</v>
      </c>
      <c r="C85" s="76" t="s">
        <v>201</v>
      </c>
      <c r="D85" s="76"/>
      <c r="E85" s="77"/>
      <c r="F85" s="73"/>
      <c r="G85" s="72"/>
      <c r="H85" s="73"/>
      <c r="I85" s="74"/>
      <c r="J85" s="72"/>
      <c r="K85" s="1"/>
    </row>
    <row r="86" spans="1:11" ht="14.1" customHeight="1">
      <c r="A86" s="30"/>
      <c r="B86" s="76" t="s">
        <v>28</v>
      </c>
      <c r="C86" s="76" t="s">
        <v>29</v>
      </c>
      <c r="D86" s="76"/>
      <c r="E86" s="77"/>
      <c r="F86" s="73">
        <f>SUM(F87:F91)</f>
        <v>0</v>
      </c>
      <c r="G86" s="72"/>
      <c r="H86" s="73"/>
      <c r="I86" s="74">
        <f>SUM(I87:I91)</f>
        <v>0</v>
      </c>
      <c r="J86" s="72"/>
      <c r="K86" s="1"/>
    </row>
    <row r="87" spans="1:11" ht="14.1" customHeight="1">
      <c r="A87" s="30"/>
      <c r="B87" s="76" t="s">
        <v>202</v>
      </c>
      <c r="C87" s="76" t="s">
        <v>203</v>
      </c>
      <c r="D87" s="76"/>
      <c r="E87" s="77"/>
      <c r="F87" s="73"/>
      <c r="G87" s="72"/>
      <c r="H87" s="73"/>
      <c r="I87" s="74"/>
      <c r="J87" s="72"/>
      <c r="K87" s="1"/>
    </row>
    <row r="88" spans="1:11" ht="14.1" customHeight="1">
      <c r="A88" s="30"/>
      <c r="B88" s="76" t="s">
        <v>204</v>
      </c>
      <c r="C88" s="76" t="s">
        <v>205</v>
      </c>
      <c r="D88" s="76"/>
      <c r="E88" s="77"/>
      <c r="F88" s="73"/>
      <c r="G88" s="72"/>
      <c r="H88" s="73"/>
      <c r="I88" s="74"/>
      <c r="J88" s="72"/>
      <c r="K88" s="1"/>
    </row>
    <row r="89" spans="1:11" ht="14.1" customHeight="1">
      <c r="A89" s="30"/>
      <c r="B89" s="76" t="s">
        <v>206</v>
      </c>
      <c r="C89" s="76" t="s">
        <v>207</v>
      </c>
      <c r="D89" s="76"/>
      <c r="E89" s="77"/>
      <c r="F89" s="73"/>
      <c r="G89" s="72"/>
      <c r="H89" s="73"/>
      <c r="I89" s="74"/>
      <c r="J89" s="72"/>
      <c r="K89" s="1"/>
    </row>
    <row r="90" spans="1:11" ht="14.1" customHeight="1">
      <c r="A90" s="30"/>
      <c r="B90" s="76" t="s">
        <v>208</v>
      </c>
      <c r="C90" s="76" t="s">
        <v>209</v>
      </c>
      <c r="D90" s="76"/>
      <c r="E90" s="77"/>
      <c r="F90" s="73"/>
      <c r="G90" s="72"/>
      <c r="H90" s="73"/>
      <c r="I90" s="74"/>
      <c r="J90" s="72"/>
      <c r="K90" s="1"/>
    </row>
    <row r="91" spans="1:11" ht="14.1" customHeight="1">
      <c r="A91" s="30"/>
      <c r="B91" s="76" t="s">
        <v>210</v>
      </c>
      <c r="C91" s="76" t="s">
        <v>211</v>
      </c>
      <c r="D91" s="76"/>
      <c r="E91" s="77"/>
      <c r="F91" s="73"/>
      <c r="G91" s="72"/>
      <c r="H91" s="73"/>
      <c r="I91" s="74"/>
      <c r="J91" s="72"/>
      <c r="K91" s="1"/>
    </row>
    <row r="92" spans="1:11" ht="14.1" customHeight="1">
      <c r="A92" s="30"/>
      <c r="B92" s="76" t="s">
        <v>30</v>
      </c>
      <c r="C92" s="76" t="s">
        <v>31</v>
      </c>
      <c r="D92" s="76"/>
      <c r="E92" s="77"/>
      <c r="F92" s="73">
        <f>SUM(F93:F97)</f>
        <v>256794344</v>
      </c>
      <c r="G92" s="72"/>
      <c r="H92" s="73"/>
      <c r="I92" s="74">
        <f>SUM(I93:I97)</f>
        <v>323468324</v>
      </c>
      <c r="J92" s="72"/>
      <c r="K92" s="1"/>
    </row>
    <row r="93" spans="1:11" ht="14.1" customHeight="1">
      <c r="A93" s="30"/>
      <c r="B93" s="76" t="s">
        <v>212</v>
      </c>
      <c r="C93" s="76" t="s">
        <v>213</v>
      </c>
      <c r="D93" s="76"/>
      <c r="E93" s="77"/>
      <c r="F93" s="73">
        <v>854748</v>
      </c>
      <c r="G93" s="72"/>
      <c r="H93" s="73"/>
      <c r="I93" s="74">
        <v>1792231</v>
      </c>
      <c r="J93" s="72"/>
      <c r="K93" s="1"/>
    </row>
    <row r="94" spans="1:11" ht="14.1" customHeight="1">
      <c r="A94" s="30"/>
      <c r="B94" s="76" t="s">
        <v>214</v>
      </c>
      <c r="C94" s="76" t="s">
        <v>215</v>
      </c>
      <c r="D94" s="76"/>
      <c r="E94" s="77"/>
      <c r="F94" s="73"/>
      <c r="G94" s="72"/>
      <c r="H94" s="73"/>
      <c r="I94" s="74"/>
      <c r="J94" s="72"/>
      <c r="K94" s="1"/>
    </row>
    <row r="95" spans="1:11" ht="14.1" customHeight="1">
      <c r="A95" s="30"/>
      <c r="B95" s="76" t="s">
        <v>216</v>
      </c>
      <c r="C95" s="76" t="s">
        <v>217</v>
      </c>
      <c r="D95" s="76"/>
      <c r="E95" s="77"/>
      <c r="F95" s="73">
        <v>182005070</v>
      </c>
      <c r="G95" s="72"/>
      <c r="H95" s="73"/>
      <c r="I95" s="74">
        <v>248224610</v>
      </c>
      <c r="J95" s="72"/>
      <c r="K95" s="1"/>
    </row>
    <row r="96" spans="1:11" ht="14.1" customHeight="1">
      <c r="A96" s="30"/>
      <c r="B96" s="76" t="s">
        <v>218</v>
      </c>
      <c r="C96" s="76" t="s">
        <v>133</v>
      </c>
      <c r="D96" s="76"/>
      <c r="E96" s="77"/>
      <c r="F96" s="73"/>
      <c r="G96" s="72"/>
      <c r="H96" s="73"/>
      <c r="I96" s="74"/>
      <c r="J96" s="72"/>
      <c r="K96" s="1"/>
    </row>
    <row r="97" spans="1:11" ht="14.1" customHeight="1">
      <c r="A97" s="30"/>
      <c r="B97" s="76" t="s">
        <v>219</v>
      </c>
      <c r="C97" s="76" t="s">
        <v>220</v>
      </c>
      <c r="D97" s="76"/>
      <c r="E97" s="77"/>
      <c r="F97" s="74">
        <f>197440700-182005070+34512636+23986260</f>
        <v>73934526</v>
      </c>
      <c r="G97" s="72"/>
      <c r="H97" s="73"/>
      <c r="I97" s="74">
        <f>288068018-248224610+9997248+23610827</f>
        <v>73451483</v>
      </c>
      <c r="J97" s="72"/>
      <c r="K97" s="1"/>
    </row>
    <row r="98" spans="1:11" ht="14.1" customHeight="1">
      <c r="A98" s="30"/>
      <c r="B98" s="75">
        <v>5.6</v>
      </c>
      <c r="C98" s="67" t="s">
        <v>37</v>
      </c>
      <c r="D98" s="76"/>
      <c r="E98" s="77"/>
      <c r="F98" s="69">
        <f>+F99+F104</f>
        <v>5489665321</v>
      </c>
      <c r="G98" s="70"/>
      <c r="H98" s="69"/>
      <c r="I98" s="107">
        <f>+I99+I104</f>
        <v>5506739593</v>
      </c>
      <c r="J98" s="72"/>
      <c r="K98" s="1"/>
    </row>
    <row r="99" spans="1:11" ht="14.1" customHeight="1">
      <c r="A99" s="30"/>
      <c r="B99" s="76" t="s">
        <v>38</v>
      </c>
      <c r="C99" s="76" t="s">
        <v>40</v>
      </c>
      <c r="D99" s="76"/>
      <c r="E99" s="77"/>
      <c r="F99" s="73">
        <f>SUM(F100:F103)</f>
        <v>5489665321</v>
      </c>
      <c r="G99" s="72"/>
      <c r="H99" s="73"/>
      <c r="I99" s="74">
        <f>SUM(I100:I103)</f>
        <v>5506739593</v>
      </c>
      <c r="J99" s="72"/>
      <c r="K99" s="1"/>
    </row>
    <row r="100" spans="1:11" ht="14.1" customHeight="1">
      <c r="A100" s="30"/>
      <c r="B100" s="76" t="s">
        <v>221</v>
      </c>
      <c r="C100" s="76" t="s">
        <v>222</v>
      </c>
      <c r="D100" s="76"/>
      <c r="E100" s="77"/>
      <c r="F100" s="73">
        <v>4923739413</v>
      </c>
      <c r="G100" s="72"/>
      <c r="H100" s="73"/>
      <c r="I100" s="74">
        <v>4918260122</v>
      </c>
      <c r="J100" s="72"/>
      <c r="K100" s="1"/>
    </row>
    <row r="101" spans="1:11" ht="14.1" customHeight="1">
      <c r="A101" s="30"/>
      <c r="B101" s="76" t="s">
        <v>223</v>
      </c>
      <c r="C101" s="76" t="s">
        <v>224</v>
      </c>
      <c r="D101" s="76"/>
      <c r="E101" s="77"/>
      <c r="F101" s="73"/>
      <c r="G101" s="72"/>
      <c r="H101" s="73"/>
      <c r="I101" s="74"/>
      <c r="J101" s="72"/>
      <c r="K101" s="1"/>
    </row>
    <row r="102" spans="1:11" ht="14.1" customHeight="1">
      <c r="A102" s="30"/>
      <c r="B102" s="76" t="s">
        <v>225</v>
      </c>
      <c r="C102" s="76" t="s">
        <v>226</v>
      </c>
      <c r="D102" s="76"/>
      <c r="E102" s="77"/>
      <c r="F102" s="73">
        <v>565925908</v>
      </c>
      <c r="G102" s="72"/>
      <c r="H102" s="73"/>
      <c r="I102" s="74">
        <v>588479471</v>
      </c>
      <c r="J102" s="72"/>
      <c r="K102" s="1"/>
    </row>
    <row r="103" spans="1:11" ht="14.1" customHeight="1">
      <c r="A103" s="30"/>
      <c r="B103" s="76" t="s">
        <v>227</v>
      </c>
      <c r="C103" s="76" t="s">
        <v>228</v>
      </c>
      <c r="D103" s="76"/>
      <c r="E103" s="77"/>
      <c r="F103" s="73"/>
      <c r="G103" s="72"/>
      <c r="H103" s="73"/>
      <c r="I103" s="74"/>
      <c r="J103" s="72"/>
      <c r="K103" s="1"/>
    </row>
    <row r="104" spans="1:11" ht="14.1" customHeight="1">
      <c r="A104" s="30"/>
      <c r="B104" s="76" t="s">
        <v>39</v>
      </c>
      <c r="C104" s="76" t="s">
        <v>43</v>
      </c>
      <c r="D104" s="76"/>
      <c r="E104" s="77"/>
      <c r="F104" s="73">
        <f>+F105</f>
        <v>0</v>
      </c>
      <c r="G104" s="72"/>
      <c r="H104" s="73"/>
      <c r="I104" s="74">
        <f>+I105</f>
        <v>0</v>
      </c>
      <c r="J104" s="72"/>
      <c r="K104" s="1"/>
    </row>
    <row r="105" spans="1:11" ht="14.1" customHeight="1">
      <c r="A105" s="30"/>
      <c r="B105" s="76" t="s">
        <v>229</v>
      </c>
      <c r="C105" s="76" t="s">
        <v>230</v>
      </c>
      <c r="D105" s="76"/>
      <c r="E105" s="77"/>
      <c r="F105" s="73"/>
      <c r="G105" s="72"/>
      <c r="H105" s="73"/>
      <c r="I105" s="74"/>
      <c r="J105" s="72"/>
      <c r="K105" s="1"/>
    </row>
    <row r="106" spans="1:11" ht="14.1" customHeight="1">
      <c r="A106" s="30"/>
      <c r="B106" s="76"/>
      <c r="C106" s="76"/>
      <c r="D106" s="76"/>
      <c r="E106" s="77"/>
      <c r="F106" s="73"/>
      <c r="G106" s="72"/>
      <c r="H106" s="73"/>
      <c r="I106" s="74"/>
      <c r="J106" s="72"/>
      <c r="K106" s="1"/>
    </row>
    <row r="107" spans="1:11" ht="15" customHeight="1" thickBot="1">
      <c r="A107" s="30"/>
      <c r="B107" s="67" t="s">
        <v>32</v>
      </c>
      <c r="C107" s="83"/>
      <c r="D107" s="83"/>
      <c r="E107" s="84"/>
      <c r="F107" s="85">
        <f>+F10-F46</f>
        <v>697561156</v>
      </c>
      <c r="G107" s="86"/>
      <c r="H107" s="71"/>
      <c r="I107" s="85">
        <f>+I10-I46</f>
        <v>1419862996</v>
      </c>
      <c r="J107" s="72"/>
      <c r="K107" s="1"/>
    </row>
    <row r="108" spans="1:11" ht="15" customHeight="1" thickTop="1">
      <c r="A108" s="31"/>
      <c r="B108" s="34"/>
      <c r="C108" s="7"/>
      <c r="D108" s="7"/>
      <c r="E108" s="6"/>
      <c r="F108" s="35"/>
      <c r="G108" s="36"/>
      <c r="H108" s="35"/>
      <c r="I108" s="56"/>
      <c r="J108" s="37"/>
      <c r="K108" s="1"/>
    </row>
    <row r="109" spans="1:11" ht="15" customHeight="1">
      <c r="A109" s="30"/>
      <c r="B109" s="23"/>
      <c r="C109" s="25"/>
      <c r="D109" s="39"/>
      <c r="E109" s="39"/>
      <c r="F109" s="40"/>
      <c r="G109" s="40"/>
      <c r="H109" s="40"/>
      <c r="I109" s="40"/>
      <c r="J109" s="41"/>
      <c r="K109" s="1"/>
    </row>
    <row r="110" spans="1:11" ht="15.95" customHeight="1">
      <c r="A110" s="30"/>
      <c r="B110" s="114" t="s">
        <v>231</v>
      </c>
      <c r="C110" s="115"/>
      <c r="D110" s="115"/>
      <c r="E110" s="115"/>
      <c r="F110" s="115"/>
      <c r="G110" s="115"/>
      <c r="H110" s="115"/>
      <c r="I110" s="115"/>
      <c r="J110" s="4"/>
      <c r="K110" s="1"/>
    </row>
    <row r="111" spans="1:11" ht="15.95" customHeight="1">
      <c r="A111" s="30"/>
      <c r="B111" s="115"/>
      <c r="C111" s="115"/>
      <c r="D111" s="115"/>
      <c r="E111" s="115"/>
      <c r="F111" s="115"/>
      <c r="G111" s="115"/>
      <c r="H111" s="115"/>
      <c r="I111" s="115"/>
      <c r="J111" s="4"/>
      <c r="K111" s="1"/>
    </row>
    <row r="112" spans="1:11" ht="15.95" customHeight="1">
      <c r="A112" s="30"/>
      <c r="B112" s="115"/>
      <c r="C112" s="115"/>
      <c r="D112" s="115"/>
      <c r="E112" s="115"/>
      <c r="F112" s="115"/>
      <c r="G112" s="115"/>
      <c r="H112" s="115"/>
      <c r="I112" s="115"/>
      <c r="J112" s="4"/>
      <c r="K112" s="1"/>
    </row>
    <row r="113" spans="1:11" ht="15.95" customHeight="1">
      <c r="A113" s="30"/>
      <c r="B113" s="115"/>
      <c r="C113" s="115"/>
      <c r="D113" s="115"/>
      <c r="E113" s="115"/>
      <c r="F113" s="115"/>
      <c r="G113" s="115"/>
      <c r="H113" s="115"/>
      <c r="I113" s="115"/>
      <c r="J113" s="4"/>
      <c r="K113" s="1"/>
    </row>
    <row r="114" spans="1:11" ht="15" customHeight="1">
      <c r="A114" s="31"/>
      <c r="B114" s="7"/>
      <c r="C114" s="7"/>
      <c r="D114" s="7"/>
      <c r="E114" s="7"/>
      <c r="F114" s="7"/>
      <c r="G114" s="7"/>
      <c r="H114" s="7"/>
      <c r="I114" s="7"/>
      <c r="J114" s="8"/>
      <c r="K114" s="1"/>
    </row>
    <row r="115" spans="1:11" ht="12.95" customHeight="1">
      <c r="I115" s="65" t="s">
        <v>246</v>
      </c>
      <c r="J115" s="3"/>
    </row>
    <row r="118" spans="1:11">
      <c r="D118" s="32" t="s">
        <v>90</v>
      </c>
      <c r="F118" s="51">
        <v>697561156</v>
      </c>
      <c r="G118" s="51"/>
      <c r="H118" s="51"/>
      <c r="I118" s="60">
        <v>1419862996</v>
      </c>
    </row>
    <row r="119" spans="1:11">
      <c r="D119" s="32" t="s">
        <v>91</v>
      </c>
      <c r="F119" s="51">
        <f>+F118-F107</f>
        <v>0</v>
      </c>
      <c r="G119" s="51"/>
      <c r="H119" s="51"/>
      <c r="I119" s="60">
        <f>+I118-I107</f>
        <v>0</v>
      </c>
    </row>
  </sheetData>
  <mergeCells count="2">
    <mergeCell ref="B7:D8"/>
    <mergeCell ref="B110:I113"/>
  </mergeCells>
  <printOptions horizontalCentered="1"/>
  <pageMargins left="0.31496062992125984" right="0.31496062992125984" top="0.39370078740157483" bottom="0.39370078740157483" header="0" footer="0"/>
  <pageSetup scale="83" orientation="portrait" r:id="rId1"/>
  <headerFooter>
    <oddFooter>&amp;C&amp;"Tahoma,Normal"&amp;8Página &amp;P de &amp;N</oddFooter>
  </headerFooter>
  <ignoredErrors>
    <ignoredError sqref="F8:I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pageSetUpPr fitToPage="1"/>
  </sheetPr>
  <dimension ref="A1:K62"/>
  <sheetViews>
    <sheetView showGridLines="0" zoomScaleNormal="100" workbookViewId="0">
      <selection activeCell="I8" sqref="I8:I48"/>
    </sheetView>
  </sheetViews>
  <sheetFormatPr baseColWidth="10" defaultColWidth="13.7109375" defaultRowHeight="12.75"/>
  <cols>
    <col min="1" max="1" width="0.85546875" customWidth="1"/>
    <col min="2" max="2" width="6.7109375" customWidth="1"/>
    <col min="3" max="3" width="45.7109375" customWidth="1"/>
    <col min="4" max="4" width="20.7109375" customWidth="1"/>
    <col min="5" max="5" width="0.85546875" customWidth="1"/>
    <col min="6" max="6" width="15.7109375" customWidth="1"/>
    <col min="7" max="8" width="0.85546875" customWidth="1"/>
    <col min="9" max="9" width="15.7109375" style="61" customWidth="1"/>
    <col min="10" max="10" width="0.85546875" customWidth="1"/>
    <col min="11" max="11" width="15" customWidth="1"/>
  </cols>
  <sheetData>
    <row r="1" spans="1:11" ht="15.75">
      <c r="I1" s="57" t="s">
        <v>47</v>
      </c>
    </row>
    <row r="2" spans="1:11" ht="18" customHeight="1">
      <c r="A2" s="29"/>
      <c r="B2" s="20" t="s">
        <v>234</v>
      </c>
      <c r="C2" s="20"/>
      <c r="D2" s="20"/>
      <c r="E2" s="20"/>
      <c r="F2" s="14"/>
      <c r="G2" s="14"/>
      <c r="H2" s="14"/>
      <c r="I2" s="14"/>
      <c r="J2" s="15"/>
      <c r="K2" s="1"/>
    </row>
    <row r="3" spans="1:11" ht="15.95" customHeight="1">
      <c r="A3" s="30"/>
      <c r="B3" s="21" t="s">
        <v>237</v>
      </c>
      <c r="C3" s="21"/>
      <c r="D3" s="21"/>
      <c r="E3" s="21"/>
      <c r="F3" s="9"/>
      <c r="G3" s="9"/>
      <c r="H3" s="9"/>
      <c r="I3" s="9"/>
      <c r="J3" s="10"/>
      <c r="K3" s="1"/>
    </row>
    <row r="4" spans="1:11" ht="15.95" customHeight="1">
      <c r="A4" s="30"/>
      <c r="B4" s="21" t="str">
        <f>+'Estado Actividades Detallado 19'!B4</f>
        <v>DEL 1° DE ENERO AL 30 DE SEPTIEMBRE DEL AÑO 2019 Y 2018</v>
      </c>
      <c r="C4" s="21"/>
      <c r="D4" s="21"/>
      <c r="E4" s="21"/>
      <c r="F4" s="9"/>
      <c r="G4" s="9"/>
      <c r="H4" s="9"/>
      <c r="I4" s="9"/>
      <c r="J4" s="10"/>
      <c r="K4" s="1"/>
    </row>
    <row r="5" spans="1:11" ht="15.95" customHeight="1">
      <c r="A5" s="31"/>
      <c r="B5" s="22" t="s">
        <v>238</v>
      </c>
      <c r="C5" s="22"/>
      <c r="D5" s="22"/>
      <c r="E5" s="22"/>
      <c r="F5" s="18"/>
      <c r="G5" s="18"/>
      <c r="H5" s="18"/>
      <c r="I5" s="18"/>
      <c r="J5" s="19"/>
      <c r="K5" s="1"/>
    </row>
    <row r="6" spans="1:11" ht="6.95" customHeight="1">
      <c r="B6" s="12"/>
      <c r="C6" s="12"/>
      <c r="D6" s="12"/>
      <c r="E6" s="12"/>
      <c r="F6" s="13"/>
      <c r="G6" s="13"/>
      <c r="H6" s="13"/>
      <c r="I6" s="13"/>
      <c r="J6" s="13"/>
      <c r="K6" s="1"/>
    </row>
    <row r="7" spans="1:11" ht="15.95" customHeight="1">
      <c r="A7" s="29"/>
      <c r="B7" s="109" t="s">
        <v>0</v>
      </c>
      <c r="C7" s="110"/>
      <c r="D7" s="111"/>
      <c r="E7" s="90"/>
      <c r="F7" s="91" t="s">
        <v>44</v>
      </c>
      <c r="G7" s="91"/>
      <c r="H7" s="91"/>
      <c r="I7" s="91"/>
      <c r="J7" s="92"/>
      <c r="K7" s="1"/>
    </row>
    <row r="8" spans="1:11" ht="15.95" customHeight="1">
      <c r="A8" s="31"/>
      <c r="B8" s="112"/>
      <c r="C8" s="112"/>
      <c r="D8" s="113"/>
      <c r="E8" s="93"/>
      <c r="F8" s="88" t="s">
        <v>243</v>
      </c>
      <c r="G8" s="89"/>
      <c r="H8" s="88"/>
      <c r="I8" s="88" t="s">
        <v>232</v>
      </c>
      <c r="J8" s="94"/>
      <c r="K8" s="1"/>
    </row>
    <row r="9" spans="1:11" ht="5.0999999999999996" customHeight="1">
      <c r="A9" s="30"/>
      <c r="B9" s="2"/>
      <c r="C9" s="2"/>
      <c r="D9" s="2"/>
      <c r="E9" s="16"/>
      <c r="F9" s="17"/>
      <c r="G9" s="5"/>
      <c r="H9" s="17"/>
      <c r="I9" s="95"/>
      <c r="J9" s="5"/>
      <c r="K9" s="1"/>
    </row>
    <row r="10" spans="1:11" ht="17.100000000000001" customHeight="1">
      <c r="A10" s="30"/>
      <c r="B10" s="66">
        <v>4</v>
      </c>
      <c r="C10" s="67" t="s">
        <v>2</v>
      </c>
      <c r="D10" s="67"/>
      <c r="E10" s="68"/>
      <c r="F10" s="69"/>
      <c r="G10" s="70"/>
      <c r="H10" s="69"/>
      <c r="I10" s="71"/>
      <c r="J10" s="72"/>
      <c r="K10" s="1"/>
    </row>
    <row r="11" spans="1:11" ht="9.9499999999999993" customHeight="1">
      <c r="A11" s="30"/>
      <c r="B11" s="67"/>
      <c r="C11" s="67"/>
      <c r="D11" s="67"/>
      <c r="E11" s="68"/>
      <c r="F11" s="73"/>
      <c r="G11" s="72"/>
      <c r="H11" s="73"/>
      <c r="I11" s="74"/>
      <c r="J11" s="72"/>
      <c r="K11" s="1"/>
    </row>
    <row r="12" spans="1:11" ht="15.95" customHeight="1">
      <c r="A12" s="30"/>
      <c r="B12" s="75">
        <v>4.0999999999999996</v>
      </c>
      <c r="C12" s="67" t="s">
        <v>3</v>
      </c>
      <c r="D12" s="76"/>
      <c r="E12" s="77"/>
      <c r="F12" s="69">
        <f>+F13+F14</f>
        <v>4405519840</v>
      </c>
      <c r="G12" s="70"/>
      <c r="H12" s="69"/>
      <c r="I12" s="71">
        <f>+I13+I14</f>
        <v>5012447139</v>
      </c>
      <c r="J12" s="72"/>
      <c r="K12" s="1"/>
    </row>
    <row r="13" spans="1:11" ht="14.1" customHeight="1">
      <c r="A13" s="30"/>
      <c r="B13" s="76" t="s">
        <v>4</v>
      </c>
      <c r="C13" s="76" t="s">
        <v>5</v>
      </c>
      <c r="D13" s="76"/>
      <c r="E13" s="77"/>
      <c r="F13" s="73"/>
      <c r="G13" s="72"/>
      <c r="H13" s="73"/>
      <c r="I13" s="74"/>
      <c r="J13" s="72"/>
      <c r="K13" s="1"/>
    </row>
    <row r="14" spans="1:11" ht="14.1" customHeight="1">
      <c r="A14" s="30"/>
      <c r="B14" s="76" t="s">
        <v>6</v>
      </c>
      <c r="C14" s="76" t="s">
        <v>7</v>
      </c>
      <c r="D14" s="76"/>
      <c r="E14" s="77"/>
      <c r="F14" s="73">
        <f>+'Estado Actividades Detallado 19'!F15</f>
        <v>4405519840</v>
      </c>
      <c r="G14" s="72"/>
      <c r="H14" s="73"/>
      <c r="I14" s="74">
        <f>+'Estado Actividades Detallado 19'!I15</f>
        <v>5012447139</v>
      </c>
      <c r="J14" s="72"/>
      <c r="K14" s="1"/>
    </row>
    <row r="15" spans="1:11" ht="9.9499999999999993" customHeight="1">
      <c r="A15" s="30"/>
      <c r="B15" s="76"/>
      <c r="C15" s="76"/>
      <c r="D15" s="76"/>
      <c r="E15" s="77"/>
      <c r="F15" s="73"/>
      <c r="G15" s="72"/>
      <c r="H15" s="73"/>
      <c r="I15" s="74"/>
      <c r="J15" s="72"/>
      <c r="K15" s="1"/>
    </row>
    <row r="16" spans="1:11" ht="17.100000000000001" customHeight="1">
      <c r="A16" s="30"/>
      <c r="B16" s="75">
        <v>4.2</v>
      </c>
      <c r="C16" s="67" t="s">
        <v>41</v>
      </c>
      <c r="D16" s="67"/>
      <c r="E16" s="68"/>
      <c r="F16" s="69"/>
      <c r="G16" s="70"/>
      <c r="H16" s="69"/>
      <c r="I16" s="71"/>
      <c r="J16" s="72"/>
      <c r="K16" s="1"/>
    </row>
    <row r="17" spans="1:11" ht="15.95" customHeight="1">
      <c r="A17" s="30"/>
      <c r="B17" s="75"/>
      <c r="C17" s="67" t="s">
        <v>42</v>
      </c>
      <c r="D17" s="67"/>
      <c r="E17" s="68"/>
      <c r="F17" s="69">
        <f>+F18</f>
        <v>3009647134</v>
      </c>
      <c r="G17" s="70"/>
      <c r="H17" s="69"/>
      <c r="I17" s="71">
        <f>+I18</f>
        <v>3204397300</v>
      </c>
      <c r="J17" s="72"/>
      <c r="K17" s="1"/>
    </row>
    <row r="18" spans="1:11" ht="14.1" customHeight="1">
      <c r="A18" s="30"/>
      <c r="B18" s="75" t="s">
        <v>8</v>
      </c>
      <c r="C18" s="76" t="s">
        <v>9</v>
      </c>
      <c r="D18" s="76"/>
      <c r="E18" s="77"/>
      <c r="F18" s="73">
        <f>+'Estado Actividades Detallado 19'!F20</f>
        <v>3009647134</v>
      </c>
      <c r="G18" s="72"/>
      <c r="H18" s="73"/>
      <c r="I18" s="74">
        <f>+'Estado Actividades Detallado 19'!I20</f>
        <v>3204397300</v>
      </c>
      <c r="J18" s="72"/>
      <c r="K18" s="1"/>
    </row>
    <row r="19" spans="1:11" ht="9.9499999999999993" customHeight="1">
      <c r="A19" s="30"/>
      <c r="B19" s="76"/>
      <c r="C19" s="76"/>
      <c r="D19" s="76"/>
      <c r="E19" s="77"/>
      <c r="F19" s="73"/>
      <c r="G19" s="72"/>
      <c r="H19" s="73"/>
      <c r="I19" s="74"/>
      <c r="J19" s="72"/>
      <c r="K19" s="1"/>
    </row>
    <row r="20" spans="1:11" ht="15.95" customHeight="1">
      <c r="A20" s="30"/>
      <c r="B20" s="75">
        <v>4.3</v>
      </c>
      <c r="C20" s="67" t="s">
        <v>10</v>
      </c>
      <c r="D20" s="67"/>
      <c r="E20" s="68"/>
      <c r="F20" s="69">
        <f>SUM(F21:F25)</f>
        <v>343689457</v>
      </c>
      <c r="G20" s="70"/>
      <c r="H20" s="69"/>
      <c r="I20" s="71">
        <f>SUM(I21:I25)</f>
        <v>552188879</v>
      </c>
      <c r="J20" s="72"/>
      <c r="K20" s="1"/>
    </row>
    <row r="21" spans="1:11" ht="14.1" customHeight="1">
      <c r="A21" s="30"/>
      <c r="B21" s="75" t="s">
        <v>11</v>
      </c>
      <c r="C21" s="76" t="s">
        <v>12</v>
      </c>
      <c r="D21" s="76"/>
      <c r="E21" s="77"/>
      <c r="F21" s="73">
        <f>+'Estado Actividades Detallado 19'!F24</f>
        <v>96420865</v>
      </c>
      <c r="G21" s="72"/>
      <c r="H21" s="73"/>
      <c r="I21" s="74">
        <f>+'Estado Actividades Detallado 19'!I24</f>
        <v>131682442</v>
      </c>
      <c r="J21" s="72"/>
      <c r="K21" s="1"/>
    </row>
    <row r="22" spans="1:11" ht="14.1" customHeight="1">
      <c r="A22" s="30"/>
      <c r="B22" s="75" t="s">
        <v>13</v>
      </c>
      <c r="C22" s="76" t="s">
        <v>33</v>
      </c>
      <c r="D22" s="76"/>
      <c r="E22" s="77"/>
      <c r="F22" s="73"/>
      <c r="G22" s="72"/>
      <c r="H22" s="73"/>
      <c r="I22" s="74"/>
      <c r="J22" s="72"/>
      <c r="K22" s="1"/>
    </row>
    <row r="23" spans="1:11" ht="14.1" customHeight="1">
      <c r="A23" s="30"/>
      <c r="B23" s="75" t="s">
        <v>14</v>
      </c>
      <c r="C23" s="76" t="s">
        <v>34</v>
      </c>
      <c r="D23" s="76"/>
      <c r="E23" s="77"/>
      <c r="F23" s="73"/>
      <c r="G23" s="72"/>
      <c r="H23" s="73"/>
      <c r="I23" s="74"/>
      <c r="J23" s="72"/>
      <c r="K23" s="1"/>
    </row>
    <row r="24" spans="1:11" ht="14.1" customHeight="1">
      <c r="A24" s="30"/>
      <c r="B24" s="75" t="s">
        <v>15</v>
      </c>
      <c r="C24" s="76" t="s">
        <v>16</v>
      </c>
      <c r="D24" s="76"/>
      <c r="E24" s="77"/>
      <c r="F24" s="73"/>
      <c r="G24" s="72"/>
      <c r="H24" s="73"/>
      <c r="I24" s="74"/>
      <c r="J24" s="72"/>
      <c r="K24" s="1"/>
    </row>
    <row r="25" spans="1:11" ht="14.1" customHeight="1">
      <c r="A25" s="30"/>
      <c r="B25" s="75" t="s">
        <v>17</v>
      </c>
      <c r="C25" s="76" t="s">
        <v>18</v>
      </c>
      <c r="D25" s="76"/>
      <c r="E25" s="77"/>
      <c r="F25" s="73">
        <f>+'Estado Actividades Detallado 19'!F38</f>
        <v>247268592</v>
      </c>
      <c r="G25" s="72"/>
      <c r="H25" s="73"/>
      <c r="I25" s="74">
        <f>+'Estado Actividades Detallado 19'!I38</f>
        <v>420506437</v>
      </c>
      <c r="J25" s="72"/>
      <c r="K25" s="1"/>
    </row>
    <row r="26" spans="1:11" ht="12.6" customHeight="1">
      <c r="A26" s="30"/>
      <c r="B26" s="76"/>
      <c r="C26" s="76"/>
      <c r="D26" s="76"/>
      <c r="E26" s="77"/>
      <c r="F26" s="73"/>
      <c r="G26" s="72"/>
      <c r="H26" s="73"/>
      <c r="I26" s="74"/>
      <c r="J26" s="72"/>
      <c r="K26" s="1"/>
    </row>
    <row r="27" spans="1:11" ht="15" customHeight="1">
      <c r="A27" s="30"/>
      <c r="B27" s="76"/>
      <c r="C27" s="87" t="s">
        <v>45</v>
      </c>
      <c r="D27" s="76"/>
      <c r="E27" s="77"/>
      <c r="F27" s="69">
        <f>+F12+F17+F20</f>
        <v>7758856431</v>
      </c>
      <c r="G27" s="72"/>
      <c r="H27" s="73"/>
      <c r="I27" s="71">
        <f>+I12+I17+I20</f>
        <v>8769033318</v>
      </c>
      <c r="J27" s="72"/>
      <c r="K27" s="1"/>
    </row>
    <row r="28" spans="1:11" ht="12.6" customHeight="1">
      <c r="A28" s="30"/>
      <c r="B28" s="76"/>
      <c r="C28" s="76"/>
      <c r="D28" s="76"/>
      <c r="E28" s="77"/>
      <c r="F28" s="73"/>
      <c r="G28" s="72"/>
      <c r="H28" s="73"/>
      <c r="I28" s="74"/>
      <c r="J28" s="72"/>
      <c r="K28" s="1"/>
    </row>
    <row r="29" spans="1:11" ht="17.100000000000001" customHeight="1">
      <c r="A29" s="30"/>
      <c r="B29" s="66">
        <v>5</v>
      </c>
      <c r="C29" s="67" t="s">
        <v>35</v>
      </c>
      <c r="D29" s="67"/>
      <c r="E29" s="68"/>
      <c r="F29" s="69"/>
      <c r="G29" s="70"/>
      <c r="H29" s="69"/>
      <c r="I29" s="71"/>
      <c r="J29" s="72"/>
      <c r="K29" s="1"/>
    </row>
    <row r="30" spans="1:11" ht="9.9499999999999993" customHeight="1">
      <c r="A30" s="30"/>
      <c r="B30" s="67"/>
      <c r="C30" s="67"/>
      <c r="D30" s="67"/>
      <c r="E30" s="68"/>
      <c r="F30" s="73"/>
      <c r="G30" s="72"/>
      <c r="H30" s="73"/>
      <c r="I30" s="74"/>
      <c r="J30" s="72"/>
      <c r="K30" s="1"/>
    </row>
    <row r="31" spans="1:11" ht="15.95" customHeight="1">
      <c r="A31" s="30"/>
      <c r="B31" s="75">
        <v>5.0999999999999996</v>
      </c>
      <c r="C31" s="67" t="s">
        <v>19</v>
      </c>
      <c r="D31" s="76"/>
      <c r="E31" s="77"/>
      <c r="F31" s="69">
        <f>SUM(F32:F34)</f>
        <v>1304795040</v>
      </c>
      <c r="G31" s="70"/>
      <c r="H31" s="69"/>
      <c r="I31" s="71">
        <f>SUM(I32:I34)</f>
        <v>1510178115</v>
      </c>
      <c r="J31" s="72"/>
      <c r="K31" s="1"/>
    </row>
    <row r="32" spans="1:11" ht="14.1" customHeight="1">
      <c r="A32" s="30"/>
      <c r="B32" s="76" t="s">
        <v>20</v>
      </c>
      <c r="C32" s="76" t="s">
        <v>21</v>
      </c>
      <c r="D32" s="76"/>
      <c r="E32" s="77"/>
      <c r="F32" s="73">
        <f>+'Estado Actividades Detallado 19'!F49</f>
        <v>667943370</v>
      </c>
      <c r="G32" s="72"/>
      <c r="H32" s="73"/>
      <c r="I32" s="74">
        <f>+'Estado Actividades Detallado 19'!I49</f>
        <v>815436044</v>
      </c>
      <c r="J32" s="72"/>
      <c r="K32" s="1"/>
    </row>
    <row r="33" spans="1:11" ht="14.1" customHeight="1">
      <c r="A33" s="30"/>
      <c r="B33" s="76" t="s">
        <v>22</v>
      </c>
      <c r="C33" s="76" t="s">
        <v>23</v>
      </c>
      <c r="D33" s="76"/>
      <c r="E33" s="77"/>
      <c r="F33" s="73">
        <f>+'Estado Actividades Detallado 19'!F56</f>
        <v>68283166</v>
      </c>
      <c r="G33" s="72"/>
      <c r="H33" s="73"/>
      <c r="I33" s="74">
        <f>+'Estado Actividades Detallado 19'!I56</f>
        <v>64449851</v>
      </c>
      <c r="J33" s="72"/>
      <c r="K33" s="1"/>
    </row>
    <row r="34" spans="1:11" ht="14.1" customHeight="1">
      <c r="A34" s="30"/>
      <c r="B34" s="76" t="s">
        <v>24</v>
      </c>
      <c r="C34" s="76" t="s">
        <v>25</v>
      </c>
      <c r="D34" s="76"/>
      <c r="E34" s="77"/>
      <c r="F34" s="73">
        <f>+'Estado Actividades Detallado 19'!F66</f>
        <v>568568504</v>
      </c>
      <c r="G34" s="72"/>
      <c r="H34" s="73"/>
      <c r="I34" s="74">
        <f>+'Estado Actividades Detallado 19'!I66</f>
        <v>630292220</v>
      </c>
      <c r="J34" s="72"/>
      <c r="K34" s="1"/>
    </row>
    <row r="35" spans="1:11" ht="9.9499999999999993" customHeight="1">
      <c r="A35" s="30"/>
      <c r="B35" s="76"/>
      <c r="C35" s="76"/>
      <c r="D35" s="76"/>
      <c r="E35" s="77"/>
      <c r="F35" s="73"/>
      <c r="G35" s="72"/>
      <c r="H35" s="73"/>
      <c r="I35" s="74"/>
      <c r="J35" s="72"/>
      <c r="K35" s="1"/>
    </row>
    <row r="36" spans="1:11" ht="15.95" customHeight="1">
      <c r="A36" s="30"/>
      <c r="B36" s="75">
        <v>5.5</v>
      </c>
      <c r="C36" s="67" t="s">
        <v>36</v>
      </c>
      <c r="D36" s="76"/>
      <c r="E36" s="77"/>
      <c r="F36" s="69">
        <f>SUM(F37:F39)</f>
        <v>266834914</v>
      </c>
      <c r="G36" s="70"/>
      <c r="H36" s="69"/>
      <c r="I36" s="71">
        <f>SUM(I37:I39)</f>
        <v>332252614</v>
      </c>
      <c r="J36" s="72"/>
      <c r="K36" s="1"/>
    </row>
    <row r="37" spans="1:11" ht="14.1" customHeight="1">
      <c r="A37" s="30"/>
      <c r="B37" s="76" t="s">
        <v>26</v>
      </c>
      <c r="C37" s="76" t="s">
        <v>27</v>
      </c>
      <c r="D37" s="76"/>
      <c r="E37" s="77"/>
      <c r="F37" s="73">
        <f>+'Estado Actividades Detallado 19'!F77</f>
        <v>10040570</v>
      </c>
      <c r="G37" s="72"/>
      <c r="H37" s="73"/>
      <c r="I37" s="74">
        <f>+'Estado Actividades Detallado 19'!I77</f>
        <v>8784290</v>
      </c>
      <c r="J37" s="72"/>
      <c r="K37" s="1"/>
    </row>
    <row r="38" spans="1:11" ht="14.1" customHeight="1">
      <c r="A38" s="30"/>
      <c r="B38" s="76" t="s">
        <v>28</v>
      </c>
      <c r="C38" s="76" t="s">
        <v>29</v>
      </c>
      <c r="D38" s="76"/>
      <c r="E38" s="77"/>
      <c r="F38" s="73">
        <v>0</v>
      </c>
      <c r="G38" s="72"/>
      <c r="H38" s="73"/>
      <c r="I38" s="74">
        <v>0</v>
      </c>
      <c r="J38" s="72"/>
      <c r="K38" s="1"/>
    </row>
    <row r="39" spans="1:11" ht="14.1" customHeight="1">
      <c r="A39" s="30"/>
      <c r="B39" s="76" t="s">
        <v>30</v>
      </c>
      <c r="C39" s="76" t="s">
        <v>31</v>
      </c>
      <c r="D39" s="76"/>
      <c r="E39" s="77"/>
      <c r="F39" s="73">
        <f>+'Estado Actividades Detallado 19'!F92</f>
        <v>256794344</v>
      </c>
      <c r="G39" s="72"/>
      <c r="H39" s="73"/>
      <c r="I39" s="74">
        <f>+'Estado Actividades Detallado 19'!I92</f>
        <v>323468324</v>
      </c>
      <c r="J39" s="72"/>
      <c r="K39" s="1"/>
    </row>
    <row r="40" spans="1:11" ht="9.9499999999999993" customHeight="1">
      <c r="A40" s="30"/>
      <c r="B40" s="76"/>
      <c r="C40" s="76"/>
      <c r="D40" s="76"/>
      <c r="E40" s="77"/>
      <c r="F40" s="73"/>
      <c r="G40" s="72"/>
      <c r="H40" s="73"/>
      <c r="I40" s="74"/>
      <c r="J40" s="72"/>
      <c r="K40" s="1"/>
    </row>
    <row r="41" spans="1:11" ht="15.95" customHeight="1">
      <c r="A41" s="30"/>
      <c r="B41" s="75">
        <v>5.6</v>
      </c>
      <c r="C41" s="67" t="s">
        <v>37</v>
      </c>
      <c r="D41" s="76"/>
      <c r="E41" s="77"/>
      <c r="F41" s="69">
        <f>SUM(F42:F43)</f>
        <v>5489665321</v>
      </c>
      <c r="G41" s="70"/>
      <c r="H41" s="69"/>
      <c r="I41" s="71">
        <f>SUM(I42:I43)</f>
        <v>5506739593</v>
      </c>
      <c r="J41" s="72"/>
      <c r="K41" s="1"/>
    </row>
    <row r="42" spans="1:11" ht="14.1" customHeight="1">
      <c r="A42" s="30"/>
      <c r="B42" s="76" t="s">
        <v>38</v>
      </c>
      <c r="C42" s="76" t="s">
        <v>40</v>
      </c>
      <c r="D42" s="76"/>
      <c r="E42" s="77"/>
      <c r="F42" s="73">
        <f>+'Estado Actividades Detallado 19'!F99</f>
        <v>5489665321</v>
      </c>
      <c r="G42" s="72"/>
      <c r="H42" s="73"/>
      <c r="I42" s="74">
        <f>+'Estado Actividades Detallado 19'!I99</f>
        <v>5506739593</v>
      </c>
      <c r="J42" s="72"/>
      <c r="K42" s="1"/>
    </row>
    <row r="43" spans="1:11" ht="14.1" customHeight="1">
      <c r="A43" s="30"/>
      <c r="B43" s="76" t="s">
        <v>39</v>
      </c>
      <c r="C43" s="76" t="s">
        <v>43</v>
      </c>
      <c r="D43" s="76"/>
      <c r="E43" s="77"/>
      <c r="F43" s="73"/>
      <c r="G43" s="72"/>
      <c r="H43" s="73"/>
      <c r="I43" s="74"/>
      <c r="J43" s="72"/>
      <c r="K43" s="1"/>
    </row>
    <row r="44" spans="1:11" ht="12.6" customHeight="1">
      <c r="A44" s="30"/>
      <c r="B44" s="76"/>
      <c r="C44" s="76"/>
      <c r="D44" s="76"/>
      <c r="E44" s="77"/>
      <c r="F44" s="73"/>
      <c r="G44" s="72"/>
      <c r="H44" s="73"/>
      <c r="I44" s="74"/>
      <c r="J44" s="72"/>
      <c r="K44" s="1"/>
    </row>
    <row r="45" spans="1:11" ht="15" customHeight="1">
      <c r="A45" s="30"/>
      <c r="B45" s="76"/>
      <c r="C45" s="87" t="s">
        <v>46</v>
      </c>
      <c r="D45" s="76"/>
      <c r="E45" s="77"/>
      <c r="F45" s="69">
        <f>+F31+F36+F41</f>
        <v>7061295275</v>
      </c>
      <c r="G45" s="72"/>
      <c r="H45" s="73"/>
      <c r="I45" s="71">
        <f>+I31+I36+I41</f>
        <v>7349170322</v>
      </c>
      <c r="J45" s="72"/>
      <c r="K45" s="1"/>
    </row>
    <row r="46" spans="1:11" ht="12.6" customHeight="1">
      <c r="A46" s="30"/>
      <c r="B46" s="76"/>
      <c r="C46" s="76"/>
      <c r="D46" s="76"/>
      <c r="E46" s="77"/>
      <c r="F46" s="73"/>
      <c r="G46" s="72"/>
      <c r="H46" s="73"/>
      <c r="I46" s="74"/>
      <c r="J46" s="72"/>
      <c r="K46" s="1"/>
    </row>
    <row r="47" spans="1:11" ht="17.100000000000001" customHeight="1" thickBot="1">
      <c r="A47" s="30"/>
      <c r="B47" s="67" t="s">
        <v>32</v>
      </c>
      <c r="C47" s="83"/>
      <c r="D47" s="83"/>
      <c r="E47" s="84"/>
      <c r="F47" s="85">
        <f>+F27-F45</f>
        <v>697561156</v>
      </c>
      <c r="G47" s="86"/>
      <c r="H47" s="71"/>
      <c r="I47" s="85">
        <f>+I27-I45</f>
        <v>1419862996</v>
      </c>
      <c r="J47" s="72"/>
      <c r="K47" s="1"/>
    </row>
    <row r="48" spans="1:11" ht="9.9499999999999993" customHeight="1" thickTop="1">
      <c r="A48" s="31"/>
      <c r="B48" s="34"/>
      <c r="C48" s="7"/>
      <c r="D48" s="7"/>
      <c r="E48" s="6"/>
      <c r="F48" s="35"/>
      <c r="G48" s="36"/>
      <c r="H48" s="35"/>
      <c r="I48" s="35"/>
      <c r="J48" s="37"/>
      <c r="K48" s="1"/>
    </row>
    <row r="49" spans="1:11" ht="15" customHeight="1">
      <c r="A49" s="29"/>
      <c r="B49" s="38"/>
      <c r="C49" s="39"/>
      <c r="D49" s="39"/>
      <c r="E49" s="39"/>
      <c r="F49" s="40"/>
      <c r="G49" s="40"/>
      <c r="H49" s="40"/>
      <c r="I49" s="40"/>
      <c r="J49" s="41"/>
      <c r="K49" s="1"/>
    </row>
    <row r="50" spans="1:11" ht="18.95" customHeight="1">
      <c r="A50" s="116" t="s">
        <v>235</v>
      </c>
      <c r="B50" s="117"/>
      <c r="C50" s="117"/>
      <c r="D50" s="117"/>
      <c r="E50" s="117"/>
      <c r="F50" s="117"/>
      <c r="G50" s="117"/>
      <c r="H50" s="117"/>
      <c r="I50" s="117"/>
      <c r="J50" s="4"/>
      <c r="K50" s="1"/>
    </row>
    <row r="51" spans="1:11" ht="18.95" customHeight="1">
      <c r="A51" s="118"/>
      <c r="B51" s="117"/>
      <c r="C51" s="117"/>
      <c r="D51" s="117"/>
      <c r="E51" s="117"/>
      <c r="F51" s="117"/>
      <c r="G51" s="117"/>
      <c r="H51" s="117"/>
      <c r="I51" s="117"/>
      <c r="J51" s="4"/>
      <c r="K51" s="1"/>
    </row>
    <row r="52" spans="1:11" ht="18.95" customHeight="1">
      <c r="A52" s="118"/>
      <c r="B52" s="117"/>
      <c r="C52" s="117"/>
      <c r="D52" s="117"/>
      <c r="E52" s="117"/>
      <c r="F52" s="117"/>
      <c r="G52" s="117"/>
      <c r="H52" s="117"/>
      <c r="I52" s="117"/>
      <c r="J52" s="4"/>
      <c r="K52" s="1"/>
    </row>
    <row r="53" spans="1:11" ht="18.95" customHeight="1">
      <c r="A53" s="118"/>
      <c r="B53" s="117"/>
      <c r="C53" s="117"/>
      <c r="D53" s="117"/>
      <c r="E53" s="117"/>
      <c r="F53" s="117"/>
      <c r="G53" s="117"/>
      <c r="H53" s="117"/>
      <c r="I53" s="117"/>
      <c r="J53" s="4"/>
      <c r="K53" s="1"/>
    </row>
    <row r="54" spans="1:11" ht="18.95" customHeight="1">
      <c r="A54" s="33"/>
      <c r="B54" s="42"/>
      <c r="C54" s="42"/>
      <c r="D54" s="42"/>
      <c r="E54" s="42"/>
      <c r="F54" s="42"/>
      <c r="G54" s="42"/>
      <c r="H54" s="42"/>
      <c r="I54" s="58"/>
      <c r="J54" s="4"/>
      <c r="K54" s="1"/>
    </row>
    <row r="55" spans="1:11" ht="18.95" customHeight="1">
      <c r="A55" s="33"/>
      <c r="B55" s="42"/>
      <c r="C55" s="42"/>
      <c r="D55" s="42"/>
      <c r="E55" s="42"/>
      <c r="F55" s="42"/>
      <c r="G55" s="42"/>
      <c r="H55" s="42"/>
      <c r="I55" s="58"/>
      <c r="J55" s="4"/>
      <c r="K55" s="1"/>
    </row>
    <row r="56" spans="1:11" ht="18.95" customHeight="1">
      <c r="A56" s="33"/>
      <c r="B56" s="42"/>
      <c r="C56" s="42"/>
      <c r="D56" s="42"/>
      <c r="E56" s="42"/>
      <c r="F56" s="42"/>
      <c r="G56" s="42"/>
      <c r="H56" s="42"/>
      <c r="I56" s="58"/>
      <c r="J56" s="4"/>
      <c r="K56" s="1"/>
    </row>
    <row r="57" spans="1:11" ht="9.9499999999999993" customHeight="1">
      <c r="A57" s="33"/>
      <c r="B57" s="42"/>
      <c r="C57" s="42"/>
      <c r="D57" s="42"/>
      <c r="E57" s="42"/>
      <c r="F57" s="42"/>
      <c r="G57" s="42"/>
      <c r="H57" s="42"/>
      <c r="I57" s="58"/>
      <c r="J57" s="4"/>
      <c r="K57" s="1"/>
    </row>
    <row r="58" spans="1:11" ht="9.9499999999999993" customHeight="1">
      <c r="A58" s="31"/>
      <c r="B58" s="7"/>
      <c r="C58" s="7"/>
      <c r="D58" s="7"/>
      <c r="E58" s="7"/>
      <c r="F58" s="7"/>
      <c r="G58" s="7"/>
      <c r="H58" s="7"/>
      <c r="I58" s="7"/>
      <c r="J58" s="8"/>
      <c r="K58" s="1"/>
    </row>
    <row r="61" spans="1:11">
      <c r="D61" s="53" t="s">
        <v>90</v>
      </c>
      <c r="F61" s="52">
        <f>+'Estado Actividades Detallado 19'!F118</f>
        <v>697561156</v>
      </c>
      <c r="G61" s="52"/>
      <c r="H61" s="52"/>
      <c r="I61" s="59">
        <f>+'Estado Actividades Detallado 19'!I118</f>
        <v>1419862996</v>
      </c>
    </row>
    <row r="62" spans="1:11">
      <c r="D62" s="53" t="s">
        <v>91</v>
      </c>
      <c r="F62" s="51">
        <f>+F61-F47</f>
        <v>0</v>
      </c>
      <c r="G62" s="51"/>
      <c r="H62" s="51"/>
      <c r="I62" s="60">
        <f>+I61-I47</f>
        <v>0</v>
      </c>
    </row>
  </sheetData>
  <mergeCells count="2">
    <mergeCell ref="B7:D8"/>
    <mergeCell ref="A50:I53"/>
  </mergeCells>
  <phoneticPr fontId="6" type="noConversion"/>
  <printOptions horizontalCentered="1"/>
  <pageMargins left="0.27559055118110237" right="0.27559055118110237" top="0" bottom="0.27559055118110237" header="0" footer="0"/>
  <pageSetup scale="94" orientation="portrait" r:id="rId1"/>
  <headerFooter alignWithMargins="0"/>
  <ignoredErrors>
    <ignoredError sqref="I9:I11 G8:H8 F8 I8"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89"/>
  <sheetViews>
    <sheetView showGridLines="0" zoomScaleNormal="100" workbookViewId="0"/>
  </sheetViews>
  <sheetFormatPr baseColWidth="10" defaultColWidth="13.7109375" defaultRowHeight="12.75"/>
  <cols>
    <col min="1" max="1" width="1.7109375" customWidth="1"/>
    <col min="2" max="2" width="3.7109375" customWidth="1"/>
    <col min="3" max="3" width="65.7109375" customWidth="1"/>
    <col min="4" max="4" width="20.7109375" customWidth="1"/>
    <col min="5" max="6" width="1.7109375" customWidth="1"/>
    <col min="7" max="7" width="15.7109375" customWidth="1"/>
    <col min="8" max="9" width="1.7109375" customWidth="1"/>
    <col min="10" max="10" width="15.7109375" style="61" customWidth="1"/>
    <col min="11" max="11" width="1.7109375" customWidth="1"/>
    <col min="12" max="12" width="15" customWidth="1"/>
  </cols>
  <sheetData>
    <row r="1" spans="1:12" ht="14.1" customHeight="1">
      <c r="K1" s="47" t="s">
        <v>89</v>
      </c>
    </row>
    <row r="2" spans="1:12" ht="18" customHeight="1">
      <c r="A2" s="44" t="s">
        <v>234</v>
      </c>
      <c r="B2" s="20"/>
      <c r="C2" s="20"/>
      <c r="D2" s="20"/>
      <c r="E2" s="20"/>
      <c r="F2" s="20"/>
      <c r="G2" s="14"/>
      <c r="H2" s="14"/>
      <c r="I2" s="14"/>
      <c r="J2" s="14"/>
      <c r="K2" s="15"/>
      <c r="L2" s="1"/>
    </row>
    <row r="3" spans="1:12" ht="15.95" customHeight="1">
      <c r="A3" s="45" t="s">
        <v>237</v>
      </c>
      <c r="B3" s="21"/>
      <c r="C3" s="21"/>
      <c r="D3" s="21"/>
      <c r="E3" s="21"/>
      <c r="F3" s="21"/>
      <c r="G3" s="9"/>
      <c r="H3" s="9"/>
      <c r="I3" s="9"/>
      <c r="J3" s="9"/>
      <c r="K3" s="10"/>
      <c r="L3" s="1"/>
    </row>
    <row r="4" spans="1:12" ht="15.95" customHeight="1">
      <c r="A4" s="45" t="str">
        <f>+'Estado Actividades 2019'!B4</f>
        <v>DEL 1° DE ENERO AL 30 DE SEPTIEMBRE DEL AÑO 2019 Y 2018</v>
      </c>
      <c r="B4" s="21"/>
      <c r="C4" s="21"/>
      <c r="D4" s="21"/>
      <c r="E4" s="21"/>
      <c r="F4" s="21"/>
      <c r="G4" s="9"/>
      <c r="H4" s="9"/>
      <c r="I4" s="9"/>
      <c r="J4" s="9"/>
      <c r="K4" s="10"/>
      <c r="L4" s="1"/>
    </row>
    <row r="5" spans="1:12" ht="15.95" customHeight="1">
      <c r="A5" s="46" t="s">
        <v>238</v>
      </c>
      <c r="B5" s="22"/>
      <c r="C5" s="22"/>
      <c r="D5" s="22"/>
      <c r="E5" s="22"/>
      <c r="F5" s="22"/>
      <c r="G5" s="18"/>
      <c r="H5" s="18"/>
      <c r="I5" s="18"/>
      <c r="J5" s="18"/>
      <c r="K5" s="19"/>
      <c r="L5" s="1"/>
    </row>
    <row r="6" spans="1:12" ht="15.95" customHeight="1">
      <c r="A6" s="31"/>
      <c r="B6" s="119"/>
      <c r="C6" s="119"/>
      <c r="D6" s="119"/>
      <c r="E6" s="120"/>
      <c r="F6" s="96"/>
      <c r="G6" s="88" t="s">
        <v>244</v>
      </c>
      <c r="H6" s="89"/>
      <c r="I6" s="88"/>
      <c r="J6" s="88" t="s">
        <v>233</v>
      </c>
      <c r="K6" s="27"/>
      <c r="L6" s="1"/>
    </row>
    <row r="7" spans="1:12" ht="3.75" customHeight="1">
      <c r="A7" s="30"/>
      <c r="B7" s="97"/>
      <c r="C7" s="97"/>
      <c r="D7" s="97"/>
      <c r="E7" s="97"/>
      <c r="F7" s="98"/>
      <c r="G7" s="95"/>
      <c r="H7" s="99"/>
      <c r="I7" s="95"/>
      <c r="J7" s="95"/>
      <c r="K7" s="5"/>
      <c r="L7" s="1"/>
    </row>
    <row r="8" spans="1:12" ht="14.1" customHeight="1">
      <c r="A8" s="30"/>
      <c r="B8" s="83" t="s">
        <v>2</v>
      </c>
      <c r="C8" s="83"/>
      <c r="D8" s="83"/>
      <c r="E8" s="83"/>
      <c r="F8" s="84"/>
      <c r="G8" s="71"/>
      <c r="H8" s="86"/>
      <c r="I8" s="71"/>
      <c r="J8" s="71"/>
      <c r="K8" s="72"/>
      <c r="L8" s="1"/>
    </row>
    <row r="9" spans="1:12" ht="3" customHeight="1">
      <c r="A9" s="30"/>
      <c r="B9" s="83"/>
      <c r="C9" s="83"/>
      <c r="D9" s="83"/>
      <c r="E9" s="83"/>
      <c r="F9" s="84"/>
      <c r="G9" s="74"/>
      <c r="H9" s="100"/>
      <c r="I9" s="74"/>
      <c r="J9" s="74"/>
      <c r="K9" s="72"/>
      <c r="L9" s="1"/>
    </row>
    <row r="10" spans="1:12" ht="15" customHeight="1">
      <c r="A10" s="30"/>
      <c r="B10" s="83" t="s">
        <v>48</v>
      </c>
      <c r="C10" s="83"/>
      <c r="D10" s="83"/>
      <c r="E10" s="101"/>
      <c r="F10" s="102"/>
      <c r="G10" s="71">
        <f>SUM(G11:G18)+G20</f>
        <v>4405519840</v>
      </c>
      <c r="H10" s="86"/>
      <c r="I10" s="71"/>
      <c r="J10" s="71">
        <f>SUM(J11:J18)+J20</f>
        <v>5012447139</v>
      </c>
      <c r="K10" s="72"/>
      <c r="L10" s="1"/>
    </row>
    <row r="11" spans="1:12" ht="14.1" customHeight="1">
      <c r="A11" s="30"/>
      <c r="B11" s="101"/>
      <c r="C11" s="101" t="s">
        <v>49</v>
      </c>
      <c r="D11" s="101"/>
      <c r="E11" s="101"/>
      <c r="F11" s="102"/>
      <c r="G11" s="74"/>
      <c r="H11" s="100"/>
      <c r="I11" s="74"/>
      <c r="J11" s="74"/>
      <c r="K11" s="72"/>
      <c r="L11" s="1"/>
    </row>
    <row r="12" spans="1:12" ht="14.1" customHeight="1">
      <c r="A12" s="30"/>
      <c r="B12" s="101"/>
      <c r="C12" s="101" t="s">
        <v>50</v>
      </c>
      <c r="D12" s="101"/>
      <c r="E12" s="101"/>
      <c r="F12" s="102"/>
      <c r="G12" s="74"/>
      <c r="H12" s="100"/>
      <c r="I12" s="74"/>
      <c r="J12" s="74"/>
      <c r="K12" s="72"/>
      <c r="L12" s="1"/>
    </row>
    <row r="13" spans="1:12" ht="14.1" customHeight="1">
      <c r="A13" s="30"/>
      <c r="B13" s="101"/>
      <c r="C13" s="101" t="s">
        <v>51</v>
      </c>
      <c r="D13" s="101"/>
      <c r="E13" s="101"/>
      <c r="F13" s="102"/>
      <c r="G13" s="74"/>
      <c r="H13" s="100"/>
      <c r="I13" s="74"/>
      <c r="J13" s="74"/>
      <c r="K13" s="72"/>
      <c r="L13" s="1"/>
    </row>
    <row r="14" spans="1:12" ht="14.1" customHeight="1">
      <c r="A14" s="30"/>
      <c r="B14" s="101"/>
      <c r="C14" s="101" t="s">
        <v>52</v>
      </c>
      <c r="D14" s="101"/>
      <c r="E14" s="101"/>
      <c r="F14" s="102"/>
      <c r="G14" s="74"/>
      <c r="H14" s="100"/>
      <c r="I14" s="74"/>
      <c r="J14" s="74"/>
      <c r="K14" s="72"/>
      <c r="L14" s="1"/>
    </row>
    <row r="15" spans="1:12" ht="14.1" customHeight="1">
      <c r="A15" s="30"/>
      <c r="B15" s="101"/>
      <c r="C15" s="101" t="s">
        <v>53</v>
      </c>
      <c r="D15" s="101"/>
      <c r="E15" s="101"/>
      <c r="F15" s="102"/>
      <c r="G15" s="74"/>
      <c r="H15" s="100"/>
      <c r="I15" s="74"/>
      <c r="J15" s="74"/>
      <c r="K15" s="72"/>
      <c r="L15" s="1"/>
    </row>
    <row r="16" spans="1:12" ht="14.1" customHeight="1">
      <c r="A16" s="30"/>
      <c r="B16" s="101"/>
      <c r="C16" s="101" t="s">
        <v>54</v>
      </c>
      <c r="D16" s="101"/>
      <c r="E16" s="101"/>
      <c r="F16" s="102"/>
      <c r="G16" s="74"/>
      <c r="H16" s="100"/>
      <c r="I16" s="74"/>
      <c r="J16" s="74"/>
      <c r="K16" s="72"/>
      <c r="L16" s="1"/>
    </row>
    <row r="17" spans="1:12" ht="14.1" customHeight="1">
      <c r="A17" s="30"/>
      <c r="B17" s="101"/>
      <c r="C17" s="101" t="s">
        <v>7</v>
      </c>
      <c r="D17" s="101"/>
      <c r="E17" s="101"/>
      <c r="F17" s="102"/>
      <c r="G17" s="74">
        <f>+'Estado Actividades 2019'!F14</f>
        <v>4405519840</v>
      </c>
      <c r="H17" s="100"/>
      <c r="I17" s="74"/>
      <c r="J17" s="74">
        <f>+'Estado Actividades 2019'!I14</f>
        <v>5012447139</v>
      </c>
      <c r="K17" s="72"/>
      <c r="L17" s="1"/>
    </row>
    <row r="18" spans="1:12" ht="14.1" hidden="1" customHeight="1">
      <c r="A18" s="30"/>
      <c r="B18" s="101"/>
      <c r="C18" s="101" t="s">
        <v>54</v>
      </c>
      <c r="D18" s="101"/>
      <c r="E18" s="101"/>
      <c r="F18" s="102"/>
      <c r="G18" s="74"/>
      <c r="H18" s="100"/>
      <c r="I18" s="74"/>
      <c r="J18" s="74"/>
      <c r="K18" s="72"/>
      <c r="L18" s="1"/>
    </row>
    <row r="19" spans="1:12" ht="12.95" customHeight="1">
      <c r="A19" s="30"/>
      <c r="B19" s="103"/>
      <c r="C19" s="121" t="s">
        <v>241</v>
      </c>
      <c r="D19" s="122"/>
      <c r="E19" s="104"/>
      <c r="F19" s="102"/>
      <c r="G19" s="74"/>
      <c r="H19" s="100"/>
      <c r="I19" s="74"/>
      <c r="J19" s="74"/>
      <c r="K19" s="72"/>
      <c r="L19" s="1"/>
    </row>
    <row r="20" spans="1:12" ht="12.95" customHeight="1">
      <c r="A20" s="30"/>
      <c r="B20" s="105"/>
      <c r="C20" s="122"/>
      <c r="D20" s="122"/>
      <c r="E20" s="104"/>
      <c r="F20" s="102"/>
      <c r="G20" s="74"/>
      <c r="H20" s="100"/>
      <c r="I20" s="74"/>
      <c r="J20" s="74"/>
      <c r="K20" s="72"/>
      <c r="L20" s="1"/>
    </row>
    <row r="21" spans="1:12" ht="15" customHeight="1">
      <c r="A21" s="30"/>
      <c r="B21" s="83" t="s">
        <v>55</v>
      </c>
      <c r="C21" s="83"/>
      <c r="D21" s="83"/>
      <c r="E21" s="83"/>
      <c r="F21" s="84"/>
      <c r="G21" s="71">
        <f>SUM(G22:G23)</f>
        <v>3009647134</v>
      </c>
      <c r="H21" s="86"/>
      <c r="I21" s="71"/>
      <c r="J21" s="71">
        <f>SUM(J22:J23)</f>
        <v>3204397300</v>
      </c>
      <c r="K21" s="72"/>
      <c r="L21" s="1"/>
    </row>
    <row r="22" spans="1:12" ht="14.1" customHeight="1">
      <c r="A22" s="30"/>
      <c r="B22" s="101"/>
      <c r="C22" s="101" t="s">
        <v>56</v>
      </c>
      <c r="D22" s="101"/>
      <c r="E22" s="101"/>
      <c r="F22" s="102"/>
      <c r="G22" s="74"/>
      <c r="H22" s="100"/>
      <c r="I22" s="74"/>
      <c r="J22" s="74"/>
      <c r="K22" s="72"/>
      <c r="L22" s="1"/>
    </row>
    <row r="23" spans="1:12" ht="14.1" customHeight="1">
      <c r="A23" s="30"/>
      <c r="B23" s="101"/>
      <c r="C23" s="101" t="s">
        <v>9</v>
      </c>
      <c r="D23" s="101"/>
      <c r="E23" s="101"/>
      <c r="F23" s="102"/>
      <c r="G23" s="74">
        <f>+'Estado Actividades 2019'!F18</f>
        <v>3009647134</v>
      </c>
      <c r="H23" s="100"/>
      <c r="I23" s="74"/>
      <c r="J23" s="74">
        <f>+'Estado Actividades 2019'!I18</f>
        <v>3204397300</v>
      </c>
      <c r="K23" s="72"/>
      <c r="L23" s="1"/>
    </row>
    <row r="24" spans="1:12" ht="15" customHeight="1">
      <c r="A24" s="30"/>
      <c r="B24" s="83" t="s">
        <v>57</v>
      </c>
      <c r="C24" s="83"/>
      <c r="D24" s="83"/>
      <c r="E24" s="83"/>
      <c r="F24" s="84"/>
      <c r="G24" s="71">
        <f>SUM(G25:G29)</f>
        <v>343689457</v>
      </c>
      <c r="H24" s="86"/>
      <c r="I24" s="71"/>
      <c r="J24" s="71">
        <f>SUM(J25:J29)</f>
        <v>552188879</v>
      </c>
      <c r="K24" s="72"/>
      <c r="L24" s="1"/>
    </row>
    <row r="25" spans="1:12" ht="14.1" customHeight="1">
      <c r="A25" s="30"/>
      <c r="B25" s="101"/>
      <c r="C25" s="101" t="s">
        <v>12</v>
      </c>
      <c r="D25" s="101"/>
      <c r="E25" s="101"/>
      <c r="F25" s="102"/>
      <c r="G25" s="74">
        <f>+'Estado Actividades 2019'!F21</f>
        <v>96420865</v>
      </c>
      <c r="H25" s="100"/>
      <c r="I25" s="74"/>
      <c r="J25" s="74">
        <f>+'Estado Actividades 2019'!I21</f>
        <v>131682442</v>
      </c>
      <c r="K25" s="72"/>
      <c r="L25" s="1"/>
    </row>
    <row r="26" spans="1:12" ht="14.1" customHeight="1">
      <c r="A26" s="30"/>
      <c r="B26" s="101"/>
      <c r="C26" s="101" t="s">
        <v>58</v>
      </c>
      <c r="D26" s="101"/>
      <c r="E26" s="101"/>
      <c r="F26" s="102"/>
      <c r="G26" s="74">
        <f>+'Estado Actividades 2019'!F22</f>
        <v>0</v>
      </c>
      <c r="H26" s="100"/>
      <c r="I26" s="74"/>
      <c r="J26" s="74">
        <f>+'Estado Actividades 2019'!I22</f>
        <v>0</v>
      </c>
      <c r="K26" s="72"/>
      <c r="L26" s="1"/>
    </row>
    <row r="27" spans="1:12" ht="14.1" customHeight="1">
      <c r="A27" s="30"/>
      <c r="B27" s="101"/>
      <c r="C27" s="101" t="s">
        <v>34</v>
      </c>
      <c r="D27" s="101"/>
      <c r="E27" s="101"/>
      <c r="F27" s="102"/>
      <c r="G27" s="74">
        <f>+'Estado Actividades 2019'!F23</f>
        <v>0</v>
      </c>
      <c r="H27" s="100"/>
      <c r="I27" s="74"/>
      <c r="J27" s="74">
        <f>+'Estado Actividades 2019'!I23</f>
        <v>0</v>
      </c>
      <c r="K27" s="72"/>
      <c r="L27" s="1"/>
    </row>
    <row r="28" spans="1:12" ht="14.1" customHeight="1">
      <c r="A28" s="30"/>
      <c r="B28" s="101"/>
      <c r="C28" s="101" t="s">
        <v>16</v>
      </c>
      <c r="D28" s="101"/>
      <c r="E28" s="101"/>
      <c r="F28" s="102"/>
      <c r="G28" s="74">
        <f>+'Estado Actividades 2019'!F24</f>
        <v>0</v>
      </c>
      <c r="H28" s="100"/>
      <c r="I28" s="74"/>
      <c r="J28" s="74">
        <f>+'Estado Actividades 2019'!I24</f>
        <v>0</v>
      </c>
      <c r="K28" s="72"/>
      <c r="L28" s="1"/>
    </row>
    <row r="29" spans="1:12" ht="14.1" customHeight="1">
      <c r="A29" s="30"/>
      <c r="B29" s="101"/>
      <c r="C29" s="101" t="s">
        <v>18</v>
      </c>
      <c r="D29" s="101"/>
      <c r="E29" s="101"/>
      <c r="F29" s="102"/>
      <c r="G29" s="74">
        <f>+'Estado Actividades 2019'!F25</f>
        <v>247268592</v>
      </c>
      <c r="H29" s="100"/>
      <c r="I29" s="74"/>
      <c r="J29" s="74">
        <f>+'Estado Actividades 2019'!I25</f>
        <v>420506437</v>
      </c>
      <c r="K29" s="72"/>
      <c r="L29" s="1"/>
    </row>
    <row r="30" spans="1:12" ht="6" customHeight="1">
      <c r="A30" s="30"/>
      <c r="B30" s="101"/>
      <c r="C30" s="101"/>
      <c r="D30" s="101"/>
      <c r="E30" s="101"/>
      <c r="F30" s="102"/>
      <c r="G30" s="74"/>
      <c r="H30" s="100"/>
      <c r="I30" s="74"/>
      <c r="J30" s="74"/>
      <c r="K30" s="72"/>
      <c r="L30" s="1"/>
    </row>
    <row r="31" spans="1:12" ht="15" customHeight="1">
      <c r="A31" s="30"/>
      <c r="B31" s="106" t="s">
        <v>59</v>
      </c>
      <c r="C31" s="106"/>
      <c r="D31" s="106"/>
      <c r="E31" s="101"/>
      <c r="F31" s="102"/>
      <c r="G31" s="71">
        <f>+G10+G21+G24</f>
        <v>7758856431</v>
      </c>
      <c r="H31" s="100"/>
      <c r="I31" s="74"/>
      <c r="J31" s="71">
        <f>+J10+J21+J24</f>
        <v>8769033318</v>
      </c>
      <c r="K31" s="72"/>
      <c r="L31" s="1"/>
    </row>
    <row r="32" spans="1:12" ht="12.6" customHeight="1">
      <c r="A32" s="30"/>
      <c r="B32" s="101"/>
      <c r="C32" s="101"/>
      <c r="D32" s="101"/>
      <c r="E32" s="101"/>
      <c r="F32" s="102"/>
      <c r="G32" s="74"/>
      <c r="H32" s="100"/>
      <c r="I32" s="74"/>
      <c r="J32" s="74"/>
      <c r="K32" s="72"/>
      <c r="L32" s="1"/>
    </row>
    <row r="33" spans="1:12" ht="14.1" customHeight="1">
      <c r="A33" s="30"/>
      <c r="B33" s="83" t="s">
        <v>60</v>
      </c>
      <c r="C33" s="83"/>
      <c r="D33" s="83"/>
      <c r="E33" s="83"/>
      <c r="F33" s="84"/>
      <c r="G33" s="71"/>
      <c r="H33" s="86"/>
      <c r="I33" s="71"/>
      <c r="J33" s="71"/>
      <c r="K33" s="72"/>
      <c r="L33" s="1"/>
    </row>
    <row r="34" spans="1:12" ht="3" customHeight="1">
      <c r="A34" s="30"/>
      <c r="B34" s="83"/>
      <c r="C34" s="83"/>
      <c r="D34" s="83"/>
      <c r="E34" s="83"/>
      <c r="F34" s="84"/>
      <c r="G34" s="74"/>
      <c r="H34" s="100"/>
      <c r="I34" s="74"/>
      <c r="J34" s="74"/>
      <c r="K34" s="72"/>
      <c r="L34" s="1"/>
    </row>
    <row r="35" spans="1:12" ht="15" customHeight="1">
      <c r="A35" s="30"/>
      <c r="B35" s="83" t="s">
        <v>61</v>
      </c>
      <c r="C35" s="83"/>
      <c r="D35" s="83"/>
      <c r="E35" s="101"/>
      <c r="F35" s="102"/>
      <c r="G35" s="71">
        <f>SUM(G36:G38)</f>
        <v>6794460361</v>
      </c>
      <c r="H35" s="86"/>
      <c r="I35" s="71"/>
      <c r="J35" s="71">
        <f>SUM(J36:J38)</f>
        <v>7016917708</v>
      </c>
      <c r="K35" s="72"/>
      <c r="L35" s="1"/>
    </row>
    <row r="36" spans="1:12" ht="14.1" customHeight="1">
      <c r="A36" s="30"/>
      <c r="B36" s="101"/>
      <c r="C36" s="101" t="s">
        <v>21</v>
      </c>
      <c r="D36" s="101"/>
      <c r="E36" s="101"/>
      <c r="F36" s="102"/>
      <c r="G36" s="74">
        <f>+'Estado Actividades 2019'!F32</f>
        <v>667943370</v>
      </c>
      <c r="H36" s="100"/>
      <c r="I36" s="74"/>
      <c r="J36" s="74">
        <f>+'Estado Actividades 2019'!I32</f>
        <v>815436044</v>
      </c>
      <c r="K36" s="72"/>
      <c r="L36" s="1"/>
    </row>
    <row r="37" spans="1:12" ht="14.1" customHeight="1">
      <c r="A37" s="30"/>
      <c r="B37" s="101"/>
      <c r="C37" s="101" t="s">
        <v>23</v>
      </c>
      <c r="D37" s="101"/>
      <c r="E37" s="101"/>
      <c r="F37" s="102"/>
      <c r="G37" s="74">
        <f>+'Estado Actividades 2019'!F33+'Estado Actividades 2019'!F42</f>
        <v>5557948487</v>
      </c>
      <c r="H37" s="100"/>
      <c r="I37" s="74"/>
      <c r="J37" s="74">
        <f>+'Estado Actividades 2019'!I33+'Estado Actividades 2019'!I42</f>
        <v>5571189444</v>
      </c>
      <c r="K37" s="72"/>
      <c r="L37" s="1"/>
    </row>
    <row r="38" spans="1:12" ht="14.1" customHeight="1">
      <c r="A38" s="30"/>
      <c r="B38" s="101"/>
      <c r="C38" s="101" t="s">
        <v>25</v>
      </c>
      <c r="D38" s="101"/>
      <c r="E38" s="101"/>
      <c r="F38" s="102"/>
      <c r="G38" s="74">
        <f>+'Estado Actividades 2019'!F34</f>
        <v>568568504</v>
      </c>
      <c r="H38" s="100"/>
      <c r="I38" s="74"/>
      <c r="J38" s="74">
        <f>+'Estado Actividades 2019'!I34</f>
        <v>630292220</v>
      </c>
      <c r="K38" s="72"/>
      <c r="L38" s="1"/>
    </row>
    <row r="39" spans="1:12" ht="15" customHeight="1">
      <c r="A39" s="30"/>
      <c r="B39" s="83" t="s">
        <v>9</v>
      </c>
      <c r="C39" s="83"/>
      <c r="D39" s="83"/>
      <c r="E39" s="101"/>
      <c r="F39" s="102"/>
      <c r="G39" s="71">
        <f>SUM(G40:G48)</f>
        <v>0</v>
      </c>
      <c r="H39" s="86"/>
      <c r="I39" s="71"/>
      <c r="J39" s="71">
        <f>SUM(J40:J48)</f>
        <v>0</v>
      </c>
      <c r="K39" s="72"/>
      <c r="L39" s="1"/>
    </row>
    <row r="40" spans="1:12" ht="14.1" customHeight="1">
      <c r="A40" s="30"/>
      <c r="B40" s="101"/>
      <c r="C40" s="101" t="s">
        <v>62</v>
      </c>
      <c r="D40" s="101"/>
      <c r="E40" s="101"/>
      <c r="F40" s="102"/>
      <c r="G40" s="74"/>
      <c r="H40" s="100"/>
      <c r="I40" s="74"/>
      <c r="J40" s="74"/>
      <c r="K40" s="72"/>
      <c r="L40" s="1"/>
    </row>
    <row r="41" spans="1:12" ht="14.1" customHeight="1">
      <c r="A41" s="30"/>
      <c r="B41" s="101"/>
      <c r="C41" s="101" t="s">
        <v>63</v>
      </c>
      <c r="D41" s="101"/>
      <c r="E41" s="101"/>
      <c r="F41" s="102"/>
      <c r="G41" s="74"/>
      <c r="H41" s="100"/>
      <c r="I41" s="74"/>
      <c r="J41" s="74"/>
      <c r="K41" s="72"/>
      <c r="L41" s="1"/>
    </row>
    <row r="42" spans="1:12" ht="14.1" customHeight="1">
      <c r="A42" s="30"/>
      <c r="B42" s="101"/>
      <c r="C42" s="101" t="s">
        <v>64</v>
      </c>
      <c r="D42" s="101"/>
      <c r="E42" s="101"/>
      <c r="F42" s="102"/>
      <c r="G42" s="74"/>
      <c r="H42" s="100"/>
      <c r="I42" s="74"/>
      <c r="J42" s="74"/>
      <c r="K42" s="72"/>
      <c r="L42" s="1"/>
    </row>
    <row r="43" spans="1:12" ht="14.1" customHeight="1">
      <c r="A43" s="30"/>
      <c r="B43" s="101"/>
      <c r="C43" s="101" t="s">
        <v>65</v>
      </c>
      <c r="D43" s="101"/>
      <c r="E43" s="101"/>
      <c r="F43" s="102"/>
      <c r="G43" s="74"/>
      <c r="H43" s="100"/>
      <c r="I43" s="74"/>
      <c r="J43" s="74"/>
      <c r="K43" s="72"/>
      <c r="L43" s="1"/>
    </row>
    <row r="44" spans="1:12" ht="14.1" customHeight="1">
      <c r="A44" s="30"/>
      <c r="B44" s="101"/>
      <c r="C44" s="101" t="s">
        <v>66</v>
      </c>
      <c r="D44" s="101"/>
      <c r="E44" s="101"/>
      <c r="F44" s="102"/>
      <c r="G44" s="74"/>
      <c r="H44" s="100"/>
      <c r="I44" s="74"/>
      <c r="J44" s="74"/>
      <c r="K44" s="72"/>
      <c r="L44" s="1"/>
    </row>
    <row r="45" spans="1:12" ht="14.1" customHeight="1">
      <c r="A45" s="30"/>
      <c r="B45" s="101"/>
      <c r="C45" s="101" t="s">
        <v>67</v>
      </c>
      <c r="D45" s="101"/>
      <c r="E45" s="101"/>
      <c r="F45" s="102"/>
      <c r="G45" s="74"/>
      <c r="H45" s="100"/>
      <c r="I45" s="74"/>
      <c r="J45" s="74"/>
      <c r="K45" s="72"/>
      <c r="L45" s="1"/>
    </row>
    <row r="46" spans="1:12" ht="14.1" customHeight="1">
      <c r="A46" s="30"/>
      <c r="B46" s="101"/>
      <c r="C46" s="101" t="s">
        <v>68</v>
      </c>
      <c r="D46" s="101"/>
      <c r="E46" s="101"/>
      <c r="F46" s="102"/>
      <c r="G46" s="74"/>
      <c r="H46" s="100"/>
      <c r="I46" s="74"/>
      <c r="J46" s="74"/>
      <c r="K46" s="72"/>
      <c r="L46" s="1"/>
    </row>
    <row r="47" spans="1:12" ht="14.1" customHeight="1">
      <c r="A47" s="30"/>
      <c r="B47" s="101"/>
      <c r="C47" s="101" t="s">
        <v>69</v>
      </c>
      <c r="D47" s="101"/>
      <c r="E47" s="101"/>
      <c r="F47" s="102"/>
      <c r="G47" s="74"/>
      <c r="H47" s="100"/>
      <c r="I47" s="74"/>
      <c r="J47" s="74"/>
      <c r="K47" s="72"/>
      <c r="L47" s="1"/>
    </row>
    <row r="48" spans="1:12" ht="14.1" customHeight="1">
      <c r="A48" s="30"/>
      <c r="B48" s="101"/>
      <c r="C48" s="101" t="s">
        <v>70</v>
      </c>
      <c r="D48" s="101"/>
      <c r="E48" s="101"/>
      <c r="F48" s="102"/>
      <c r="G48" s="74"/>
      <c r="H48" s="100"/>
      <c r="I48" s="74"/>
      <c r="J48" s="74"/>
      <c r="K48" s="72"/>
      <c r="L48" s="1"/>
    </row>
    <row r="49" spans="1:12" ht="15" customHeight="1">
      <c r="A49" s="30"/>
      <c r="B49" s="83" t="s">
        <v>56</v>
      </c>
      <c r="C49" s="83"/>
      <c r="D49" s="83"/>
      <c r="E49" s="101"/>
      <c r="F49" s="102"/>
      <c r="G49" s="71">
        <f>SUM(G50:G52)</f>
        <v>0</v>
      </c>
      <c r="H49" s="86"/>
      <c r="I49" s="71"/>
      <c r="J49" s="71">
        <f>SUM(J50:J52)</f>
        <v>0</v>
      </c>
      <c r="K49" s="72"/>
      <c r="L49" s="1"/>
    </row>
    <row r="50" spans="1:12" ht="14.1" customHeight="1">
      <c r="A50" s="30"/>
      <c r="B50" s="101"/>
      <c r="C50" s="101" t="s">
        <v>71</v>
      </c>
      <c r="D50" s="101"/>
      <c r="E50" s="101"/>
      <c r="F50" s="102"/>
      <c r="G50" s="74"/>
      <c r="H50" s="100"/>
      <c r="I50" s="74"/>
      <c r="J50" s="74"/>
      <c r="K50" s="72"/>
      <c r="L50" s="1"/>
    </row>
    <row r="51" spans="1:12" ht="14.1" customHeight="1">
      <c r="A51" s="30"/>
      <c r="B51" s="101"/>
      <c r="C51" s="101" t="s">
        <v>72</v>
      </c>
      <c r="D51" s="101"/>
      <c r="E51" s="101"/>
      <c r="F51" s="102"/>
      <c r="G51" s="74"/>
      <c r="H51" s="100"/>
      <c r="I51" s="74"/>
      <c r="J51" s="74"/>
      <c r="K51" s="72"/>
      <c r="L51" s="1"/>
    </row>
    <row r="52" spans="1:12" ht="14.1" customHeight="1">
      <c r="A52" s="30"/>
      <c r="B52" s="101"/>
      <c r="C52" s="101" t="s">
        <v>73</v>
      </c>
      <c r="D52" s="101"/>
      <c r="E52" s="101"/>
      <c r="F52" s="102"/>
      <c r="G52" s="74"/>
      <c r="H52" s="100"/>
      <c r="I52" s="74"/>
      <c r="J52" s="74"/>
      <c r="K52" s="72"/>
      <c r="L52" s="1"/>
    </row>
    <row r="53" spans="1:12" ht="15" customHeight="1">
      <c r="A53" s="30"/>
      <c r="B53" s="83" t="s">
        <v>74</v>
      </c>
      <c r="C53" s="83"/>
      <c r="D53" s="83"/>
      <c r="E53" s="101"/>
      <c r="F53" s="102"/>
      <c r="G53" s="71">
        <f>SUM(G54:G58)</f>
        <v>0</v>
      </c>
      <c r="H53" s="86"/>
      <c r="I53" s="71"/>
      <c r="J53" s="71">
        <f>SUM(J54:J58)</f>
        <v>0</v>
      </c>
      <c r="K53" s="72"/>
      <c r="L53" s="1"/>
    </row>
    <row r="54" spans="1:12" ht="14.1" customHeight="1">
      <c r="A54" s="30"/>
      <c r="B54" s="101"/>
      <c r="C54" s="101" t="s">
        <v>76</v>
      </c>
      <c r="D54" s="101"/>
      <c r="E54" s="101"/>
      <c r="F54" s="102"/>
      <c r="G54" s="74"/>
      <c r="H54" s="100"/>
      <c r="I54" s="74"/>
      <c r="J54" s="74"/>
      <c r="K54" s="72"/>
      <c r="L54" s="1"/>
    </row>
    <row r="55" spans="1:12" ht="14.1" customHeight="1">
      <c r="A55" s="30"/>
      <c r="B55" s="101"/>
      <c r="C55" s="101" t="s">
        <v>77</v>
      </c>
      <c r="D55" s="101"/>
      <c r="E55" s="101"/>
      <c r="F55" s="102"/>
      <c r="G55" s="74"/>
      <c r="H55" s="100"/>
      <c r="I55" s="74"/>
      <c r="J55" s="74"/>
      <c r="K55" s="72"/>
      <c r="L55" s="1"/>
    </row>
    <row r="56" spans="1:12" ht="14.1" customHeight="1">
      <c r="A56" s="30"/>
      <c r="B56" s="101"/>
      <c r="C56" s="101" t="s">
        <v>78</v>
      </c>
      <c r="D56" s="101"/>
      <c r="E56" s="101"/>
      <c r="F56" s="102"/>
      <c r="G56" s="74"/>
      <c r="H56" s="100"/>
      <c r="I56" s="74"/>
      <c r="J56" s="74"/>
      <c r="K56" s="72"/>
      <c r="L56" s="1"/>
    </row>
    <row r="57" spans="1:12" ht="14.1" customHeight="1">
      <c r="A57" s="30"/>
      <c r="B57" s="101"/>
      <c r="C57" s="101" t="s">
        <v>79</v>
      </c>
      <c r="D57" s="101"/>
      <c r="E57" s="101"/>
      <c r="F57" s="102"/>
      <c r="G57" s="74"/>
      <c r="H57" s="100"/>
      <c r="I57" s="74"/>
      <c r="J57" s="74"/>
      <c r="K57" s="72"/>
      <c r="L57" s="1"/>
    </row>
    <row r="58" spans="1:12" ht="14.1" customHeight="1">
      <c r="A58" s="30"/>
      <c r="B58" s="101"/>
      <c r="C58" s="101" t="s">
        <v>75</v>
      </c>
      <c r="D58" s="101"/>
      <c r="E58" s="101"/>
      <c r="F58" s="102"/>
      <c r="G58" s="74"/>
      <c r="H58" s="100"/>
      <c r="I58" s="74"/>
      <c r="J58" s="74"/>
      <c r="K58" s="72"/>
      <c r="L58" s="1"/>
    </row>
    <row r="59" spans="1:12" ht="15" customHeight="1">
      <c r="A59" s="30"/>
      <c r="B59" s="83" t="s">
        <v>80</v>
      </c>
      <c r="C59" s="83"/>
      <c r="D59" s="83"/>
      <c r="E59" s="101"/>
      <c r="F59" s="102"/>
      <c r="G59" s="71">
        <f>SUM(G60:G65)</f>
        <v>266834914</v>
      </c>
      <c r="H59" s="86"/>
      <c r="I59" s="71"/>
      <c r="J59" s="71">
        <f>SUM(J60:J65)</f>
        <v>332252614</v>
      </c>
      <c r="K59" s="72"/>
      <c r="L59" s="1"/>
    </row>
    <row r="60" spans="1:12" ht="14.1" customHeight="1">
      <c r="A60" s="30"/>
      <c r="B60" s="101"/>
      <c r="C60" s="101" t="s">
        <v>242</v>
      </c>
      <c r="D60" s="101"/>
      <c r="E60" s="101"/>
      <c r="F60" s="102"/>
      <c r="G60" s="74">
        <f>+'Estado Actividades 2019'!F37</f>
        <v>10040570</v>
      </c>
      <c r="H60" s="100"/>
      <c r="I60" s="74"/>
      <c r="J60" s="74">
        <f>+'Estado Actividades 2019'!I37</f>
        <v>8784290</v>
      </c>
      <c r="K60" s="72"/>
      <c r="L60" s="1"/>
    </row>
    <row r="61" spans="1:12" ht="14.1" customHeight="1">
      <c r="A61" s="30"/>
      <c r="B61" s="101"/>
      <c r="C61" s="101" t="s">
        <v>81</v>
      </c>
      <c r="D61" s="101"/>
      <c r="E61" s="101"/>
      <c r="F61" s="102"/>
      <c r="G61" s="74"/>
      <c r="H61" s="100"/>
      <c r="I61" s="74"/>
      <c r="J61" s="74"/>
      <c r="K61" s="72"/>
      <c r="L61" s="1"/>
    </row>
    <row r="62" spans="1:12" ht="14.1" customHeight="1">
      <c r="A62" s="30"/>
      <c r="B62" s="101"/>
      <c r="C62" s="101" t="s">
        <v>82</v>
      </c>
      <c r="D62" s="101"/>
      <c r="E62" s="101"/>
      <c r="F62" s="102"/>
      <c r="G62" s="74"/>
      <c r="H62" s="100"/>
      <c r="I62" s="74"/>
      <c r="J62" s="74"/>
      <c r="K62" s="72"/>
      <c r="L62" s="1"/>
    </row>
    <row r="63" spans="1:12" ht="14.1" customHeight="1">
      <c r="A63" s="30"/>
      <c r="B63" s="101"/>
      <c r="C63" s="101" t="s">
        <v>83</v>
      </c>
      <c r="D63" s="101"/>
      <c r="E63" s="101"/>
      <c r="F63" s="102"/>
      <c r="G63" s="74"/>
      <c r="H63" s="100"/>
      <c r="I63" s="74"/>
      <c r="J63" s="74"/>
      <c r="K63" s="72"/>
      <c r="L63" s="1"/>
    </row>
    <row r="64" spans="1:12" ht="14.1" customHeight="1">
      <c r="A64" s="30"/>
      <c r="B64" s="101"/>
      <c r="C64" s="101" t="s">
        <v>84</v>
      </c>
      <c r="D64" s="101"/>
      <c r="E64" s="101"/>
      <c r="F64" s="102"/>
      <c r="G64" s="74"/>
      <c r="H64" s="100"/>
      <c r="I64" s="74"/>
      <c r="J64" s="74"/>
      <c r="K64" s="72"/>
      <c r="L64" s="1"/>
    </row>
    <row r="65" spans="1:12" ht="14.1" customHeight="1">
      <c r="A65" s="30"/>
      <c r="B65" s="101"/>
      <c r="C65" s="101" t="s">
        <v>31</v>
      </c>
      <c r="D65" s="101"/>
      <c r="E65" s="101"/>
      <c r="F65" s="102"/>
      <c r="G65" s="74">
        <f>+'Estado Actividades 2019'!F39</f>
        <v>256794344</v>
      </c>
      <c r="H65" s="100"/>
      <c r="I65" s="74"/>
      <c r="J65" s="74">
        <f>+'Estado Actividades 2019'!I39</f>
        <v>323468324</v>
      </c>
      <c r="K65" s="72"/>
      <c r="L65" s="1"/>
    </row>
    <row r="66" spans="1:12" ht="15" customHeight="1">
      <c r="A66" s="30"/>
      <c r="B66" s="83" t="s">
        <v>85</v>
      </c>
      <c r="C66" s="83"/>
      <c r="D66" s="83"/>
      <c r="E66" s="101"/>
      <c r="F66" s="102"/>
      <c r="G66" s="71">
        <f>SUM(G67:G67)</f>
        <v>0</v>
      </c>
      <c r="H66" s="86"/>
      <c r="I66" s="71"/>
      <c r="J66" s="71">
        <f>SUM(J67:J67)</f>
        <v>0</v>
      </c>
      <c r="K66" s="72"/>
      <c r="L66" s="1"/>
    </row>
    <row r="67" spans="1:12" ht="14.1" customHeight="1">
      <c r="A67" s="30"/>
      <c r="B67" s="101"/>
      <c r="C67" s="101" t="s">
        <v>86</v>
      </c>
      <c r="D67" s="101"/>
      <c r="E67" s="101"/>
      <c r="F67" s="102"/>
      <c r="G67" s="74"/>
      <c r="H67" s="100"/>
      <c r="I67" s="74"/>
      <c r="J67" s="74"/>
      <c r="K67" s="72"/>
      <c r="L67" s="1"/>
    </row>
    <row r="68" spans="1:12" ht="6" customHeight="1">
      <c r="A68" s="30"/>
      <c r="B68" s="101"/>
      <c r="C68" s="101"/>
      <c r="D68" s="101"/>
      <c r="E68" s="101"/>
      <c r="F68" s="102"/>
      <c r="G68" s="74"/>
      <c r="H68" s="100"/>
      <c r="I68" s="74"/>
      <c r="J68" s="74"/>
      <c r="K68" s="72"/>
      <c r="L68" s="1"/>
    </row>
    <row r="69" spans="1:12" ht="14.1" customHeight="1">
      <c r="A69" s="30"/>
      <c r="B69" s="106" t="s">
        <v>87</v>
      </c>
      <c r="C69" s="106"/>
      <c r="D69" s="106"/>
      <c r="E69" s="101"/>
      <c r="F69" s="102"/>
      <c r="G69" s="71">
        <f>+G35+G39+G49+G53+G59+G66</f>
        <v>7061295275</v>
      </c>
      <c r="H69" s="100"/>
      <c r="I69" s="74"/>
      <c r="J69" s="71">
        <f>+J35+J39+J49+J53+J59+J66</f>
        <v>7349170322</v>
      </c>
      <c r="K69" s="72"/>
      <c r="L69" s="1"/>
    </row>
    <row r="70" spans="1:12" ht="8.1" customHeight="1">
      <c r="A70" s="30"/>
      <c r="B70" s="101"/>
      <c r="C70" s="101"/>
      <c r="D70" s="101"/>
      <c r="E70" s="101"/>
      <c r="F70" s="102"/>
      <c r="G70" s="74"/>
      <c r="H70" s="100"/>
      <c r="I70" s="74"/>
      <c r="J70" s="74"/>
      <c r="K70" s="72"/>
      <c r="L70" s="1"/>
    </row>
    <row r="71" spans="1:12" ht="14.1" customHeight="1" thickBot="1">
      <c r="A71" s="30"/>
      <c r="B71" s="83" t="s">
        <v>88</v>
      </c>
      <c r="C71" s="83"/>
      <c r="D71" s="83"/>
      <c r="E71" s="83"/>
      <c r="F71" s="84"/>
      <c r="G71" s="85">
        <f>+G31-G69</f>
        <v>697561156</v>
      </c>
      <c r="H71" s="86"/>
      <c r="I71" s="71"/>
      <c r="J71" s="85">
        <f>+J31-J69</f>
        <v>1419862996</v>
      </c>
      <c r="K71" s="72"/>
      <c r="L71" s="1"/>
    </row>
    <row r="72" spans="1:12" ht="5.0999999999999996" customHeight="1" thickTop="1">
      <c r="A72" s="30"/>
      <c r="B72" s="25"/>
      <c r="C72" s="25"/>
      <c r="D72" s="25"/>
      <c r="E72" s="25"/>
      <c r="F72" s="24"/>
      <c r="G72" s="11"/>
      <c r="H72" s="26"/>
      <c r="I72" s="11"/>
      <c r="J72" s="11"/>
      <c r="K72" s="4"/>
      <c r="L72" s="1"/>
    </row>
    <row r="73" spans="1:12" ht="5.0999999999999996" customHeight="1">
      <c r="A73" s="31"/>
      <c r="B73" s="7"/>
      <c r="C73" s="7"/>
      <c r="D73" s="7"/>
      <c r="E73" s="7"/>
      <c r="F73" s="6"/>
      <c r="G73" s="7"/>
      <c r="H73" s="8"/>
      <c r="I73" s="7"/>
      <c r="J73" s="7"/>
      <c r="K73" s="8"/>
      <c r="L73" s="1"/>
    </row>
    <row r="74" spans="1:12" ht="5.0999999999999996" customHeight="1">
      <c r="A74" s="29"/>
      <c r="B74" s="39"/>
      <c r="C74" s="39"/>
      <c r="D74" s="39"/>
      <c r="E74" s="39"/>
      <c r="F74" s="39"/>
      <c r="G74" s="39"/>
      <c r="H74" s="39"/>
      <c r="I74" s="39"/>
      <c r="J74" s="39"/>
      <c r="K74" s="48"/>
      <c r="L74" s="1"/>
    </row>
    <row r="75" spans="1:12" ht="17.45" customHeight="1">
      <c r="A75" s="30"/>
      <c r="B75" s="123" t="s">
        <v>236</v>
      </c>
      <c r="C75" s="115"/>
      <c r="D75" s="115"/>
      <c r="E75" s="115"/>
      <c r="F75" s="115"/>
      <c r="G75" s="115"/>
      <c r="H75" s="115"/>
      <c r="I75" s="115"/>
      <c r="J75" s="115"/>
      <c r="K75" s="49"/>
      <c r="L75" s="1"/>
    </row>
    <row r="76" spans="1:12" ht="17.45" customHeight="1">
      <c r="A76" s="30"/>
      <c r="B76" s="115"/>
      <c r="C76" s="115"/>
      <c r="D76" s="115"/>
      <c r="E76" s="115"/>
      <c r="F76" s="115"/>
      <c r="G76" s="115"/>
      <c r="H76" s="115"/>
      <c r="I76" s="115"/>
      <c r="J76" s="115"/>
      <c r="K76" s="49"/>
      <c r="L76" s="1"/>
    </row>
    <row r="77" spans="1:12" ht="17.45" customHeight="1">
      <c r="A77" s="30"/>
      <c r="B77" s="115"/>
      <c r="C77" s="115"/>
      <c r="D77" s="115"/>
      <c r="E77" s="115"/>
      <c r="F77" s="115"/>
      <c r="G77" s="115"/>
      <c r="H77" s="115"/>
      <c r="I77" s="115"/>
      <c r="J77" s="115"/>
      <c r="K77" s="49"/>
      <c r="L77" s="1"/>
    </row>
    <row r="78" spans="1:12" ht="9" customHeight="1">
      <c r="A78" s="30"/>
      <c r="B78" s="50"/>
      <c r="C78" s="50"/>
      <c r="D78" s="50"/>
      <c r="E78" s="50"/>
      <c r="F78" s="50"/>
      <c r="G78" s="50"/>
      <c r="H78" s="50"/>
      <c r="I78" s="50"/>
      <c r="J78" s="62"/>
      <c r="K78" s="49"/>
      <c r="L78" s="1"/>
    </row>
    <row r="79" spans="1:12" ht="9" customHeight="1">
      <c r="A79" s="30"/>
      <c r="B79" s="43"/>
      <c r="C79" s="43"/>
      <c r="D79" s="43"/>
      <c r="E79" s="43"/>
      <c r="F79" s="43"/>
      <c r="G79" s="43"/>
      <c r="H79" s="43"/>
      <c r="I79" s="43"/>
      <c r="J79" s="58"/>
      <c r="K79" s="49"/>
      <c r="L79" s="1"/>
    </row>
    <row r="80" spans="1:12" ht="9" customHeight="1">
      <c r="A80" s="30"/>
      <c r="B80" s="43"/>
      <c r="C80" s="43"/>
      <c r="D80" s="43"/>
      <c r="E80" s="43"/>
      <c r="F80" s="43"/>
      <c r="G80" s="43"/>
      <c r="H80" s="43"/>
      <c r="I80" s="43"/>
      <c r="J80" s="58"/>
      <c r="K80" s="49"/>
      <c r="L80" s="1"/>
    </row>
    <row r="81" spans="1:12" ht="9" customHeight="1">
      <c r="A81" s="30"/>
      <c r="B81" s="25"/>
      <c r="C81" s="25"/>
      <c r="D81" s="25"/>
      <c r="E81" s="25"/>
      <c r="F81" s="25"/>
      <c r="G81" s="25"/>
      <c r="H81" s="25"/>
      <c r="I81" s="25"/>
      <c r="J81" s="25"/>
      <c r="K81" s="49"/>
      <c r="L81" s="1"/>
    </row>
    <row r="82" spans="1:12" ht="15" customHeight="1">
      <c r="A82" s="30"/>
      <c r="B82" s="25"/>
      <c r="C82" s="25"/>
      <c r="D82" s="25"/>
      <c r="E82" s="25"/>
      <c r="F82" s="25"/>
      <c r="G82" s="25"/>
      <c r="H82" s="25"/>
      <c r="I82" s="25"/>
      <c r="J82" s="25"/>
      <c r="K82" s="49"/>
      <c r="L82" s="1"/>
    </row>
    <row r="83" spans="1:12" ht="15" customHeight="1">
      <c r="A83" s="30"/>
      <c r="B83" s="25"/>
      <c r="C83" s="25"/>
      <c r="D83" s="25"/>
      <c r="E83" s="25"/>
      <c r="F83" s="25"/>
      <c r="G83" s="25"/>
      <c r="H83" s="25"/>
      <c r="I83" s="25"/>
      <c r="J83" s="25"/>
      <c r="K83" s="49"/>
      <c r="L83" s="1"/>
    </row>
    <row r="84" spans="1:12" ht="8.1" customHeight="1">
      <c r="A84" s="31"/>
      <c r="B84" s="7"/>
      <c r="C84" s="7"/>
      <c r="D84" s="7"/>
      <c r="E84" s="7"/>
      <c r="F84" s="7"/>
      <c r="G84" s="7"/>
      <c r="H84" s="7"/>
      <c r="I84" s="7"/>
      <c r="J84" s="7"/>
      <c r="K84" s="8"/>
      <c r="L84" s="1"/>
    </row>
    <row r="85" spans="1:12" ht="12.95" customHeight="1">
      <c r="J85" s="63"/>
      <c r="K85" s="3"/>
    </row>
    <row r="88" spans="1:12">
      <c r="D88" s="53" t="s">
        <v>92</v>
      </c>
      <c r="F88" s="52"/>
      <c r="G88" s="52">
        <f>+'Estado Actividades 2019'!F61</f>
        <v>697561156</v>
      </c>
      <c r="H88" s="52"/>
      <c r="I88" s="52"/>
      <c r="J88" s="59">
        <f>+'Estado Actividades 2019'!I61</f>
        <v>1419862996</v>
      </c>
    </row>
    <row r="89" spans="1:12">
      <c r="D89" s="53" t="s">
        <v>91</v>
      </c>
      <c r="F89" s="51"/>
      <c r="G89" s="51">
        <f>+G88-G71</f>
        <v>0</v>
      </c>
      <c r="H89" s="51"/>
      <c r="I89" s="51"/>
      <c r="J89" s="60">
        <f>+J88-J71</f>
        <v>0</v>
      </c>
    </row>
  </sheetData>
  <mergeCells count="3">
    <mergeCell ref="B6:E6"/>
    <mergeCell ref="C19:D20"/>
    <mergeCell ref="B75:J77"/>
  </mergeCells>
  <printOptions horizontalCentered="1"/>
  <pageMargins left="0.19685039370078741" right="0.19685039370078741" top="0" bottom="0.19685039370078741" header="0" footer="0"/>
  <pageSetup scale="73" orientation="portrait" r:id="rId1"/>
  <ignoredErrors>
    <ignoredError sqref="J7:J71 H6:I6 G6 J6"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Estado Actividades Detallado 19</vt:lpstr>
      <vt:lpstr>Estado Actividades 2019</vt:lpstr>
      <vt:lpstr>Nuevo Formato</vt:lpstr>
      <vt:lpstr>'Estado Actividades 2019'!Área_de_impresión</vt:lpstr>
      <vt:lpstr>'Estado Actividades Detallado 19'!Área_de_impresión</vt:lpstr>
      <vt:lpstr>'Nuevo Formato'!Área_de_impresión</vt:lpstr>
      <vt:lpstr>'Estado Actividades Detallado 19'!Títulos_a_imprimir</vt:lpstr>
    </vt:vector>
  </TitlesOfParts>
  <Company>LICONSA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LICONSA</dc:creator>
  <cp:lastModifiedBy>Jose Carlos Lopez Lopez</cp:lastModifiedBy>
  <cp:lastPrinted>2019-10-16T19:46:31Z</cp:lastPrinted>
  <dcterms:created xsi:type="dcterms:W3CDTF">2004-01-27T23:13:53Z</dcterms:created>
  <dcterms:modified xsi:type="dcterms:W3CDTF">2019-11-11T22:51:38Z</dcterms:modified>
</cp:coreProperties>
</file>