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ersonal\Работа\Melon Fashion Group(стажер-аналитик)\"/>
    </mc:Choice>
  </mc:AlternateContent>
  <xr:revisionPtr revIDLastSave="0" documentId="13_ncr:1_{BB9D935F-405E-43A6-8C8B-1ADEA9A071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задание_1" sheetId="2" r:id="rId1"/>
    <sheet name="задание_2" sheetId="7" r:id="rId2"/>
    <sheet name="данные" sheetId="4" r:id="rId3"/>
    <sheet name="Задание Д" sheetId="13" r:id="rId4"/>
  </sheets>
  <definedNames>
    <definedName name="_xlnm._FilterDatabase" localSheetId="2" hidden="1">данные!$A$2:$J$3277</definedName>
    <definedName name="_xlnm.Print_Area" localSheetId="0">задание_1!$A$1:$J$71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2" l="1"/>
  <c r="D31" i="2"/>
  <c r="D34" i="2"/>
  <c r="B34" i="2"/>
  <c r="C34" i="2"/>
  <c r="C31" i="2"/>
  <c r="C44" i="7"/>
  <c r="C45" i="7"/>
  <c r="C46" i="7"/>
  <c r="C47" i="7"/>
  <c r="C43" i="7"/>
  <c r="B44" i="7"/>
  <c r="B45" i="7"/>
  <c r="B46" i="7"/>
  <c r="B47" i="7"/>
  <c r="B43" i="7"/>
  <c r="B11" i="7"/>
  <c r="C36" i="7"/>
  <c r="C33" i="7"/>
  <c r="C34" i="7"/>
  <c r="C35" i="7"/>
  <c r="C32" i="7"/>
  <c r="B33" i="7"/>
  <c r="B36" i="7" s="1"/>
  <c r="B34" i="7"/>
  <c r="B35" i="7"/>
  <c r="B32" i="7"/>
  <c r="C21" i="7"/>
  <c r="C22" i="7"/>
  <c r="C23" i="7"/>
  <c r="C24" i="7"/>
  <c r="C25" i="7"/>
  <c r="C26" i="7"/>
  <c r="C27" i="7"/>
  <c r="C20" i="7"/>
  <c r="B12" i="7"/>
  <c r="B13" i="7"/>
  <c r="B14" i="7"/>
  <c r="B15" i="7"/>
  <c r="N81" i="2"/>
  <c r="N75" i="2"/>
  <c r="J75" i="2"/>
  <c r="J81" i="2"/>
  <c r="A69" i="2"/>
  <c r="J59" i="2"/>
  <c r="A61" i="2" s="1"/>
  <c r="A55" i="2" l="1"/>
  <c r="J48" i="2"/>
  <c r="A51" i="2" s="1"/>
  <c r="A41" i="2"/>
  <c r="B31" i="2"/>
  <c r="C33" i="2"/>
  <c r="C32" i="2"/>
  <c r="B13" i="2"/>
  <c r="B35" i="2" l="1"/>
  <c r="D32" i="2"/>
  <c r="E32" i="2" s="1"/>
  <c r="F32" i="2" s="1"/>
  <c r="E31" i="2"/>
  <c r="F31" i="2" s="1"/>
  <c r="D33" i="2"/>
  <c r="E33" i="2" s="1"/>
  <c r="F33" i="2" s="1"/>
  <c r="C12" i="2"/>
  <c r="C11" i="2"/>
  <c r="C10" i="2"/>
  <c r="C9" i="2"/>
  <c r="E34" i="2" l="1"/>
  <c r="F34" i="2" s="1"/>
  <c r="C35" i="2"/>
  <c r="D35" i="2"/>
  <c r="J21" i="2"/>
  <c r="A21" i="2" s="1"/>
  <c r="D10" i="2"/>
  <c r="E10" i="2" s="1"/>
  <c r="F10" i="2" s="1"/>
  <c r="D11" i="2"/>
  <c r="E11" i="2" s="1"/>
  <c r="F11" i="2" s="1"/>
  <c r="D12" i="2"/>
  <c r="E12" i="2" s="1"/>
  <c r="F12" i="2" s="1"/>
  <c r="D9" i="2"/>
  <c r="C13" i="2"/>
  <c r="F35" i="2" l="1"/>
  <c r="E9" i="2"/>
  <c r="J23" i="2" s="1"/>
  <c r="A23" i="2" s="1"/>
  <c r="D13" i="2"/>
  <c r="E13" i="2" s="1"/>
  <c r="F13" i="2" s="1"/>
  <c r="F9" i="2" l="1"/>
</calcChain>
</file>

<file path=xl/sharedStrings.xml><?xml version="1.0" encoding="utf-8"?>
<sst xmlns="http://schemas.openxmlformats.org/spreadsheetml/2006/main" count="10014" uniqueCount="179">
  <si>
    <t>Засеките, пожалуйста, время выполнения задания и сообщите нам.</t>
  </si>
  <si>
    <t>Примечание:</t>
  </si>
  <si>
    <t>Валовый доход - разница между суммой продаж и себестоимостью продаж</t>
  </si>
  <si>
    <t>Маржа, % - отношение валового дохода к обороту (к сумме продаж)</t>
  </si>
  <si>
    <t>Часть 1</t>
  </si>
  <si>
    <t>Продажи 15 февраля:</t>
  </si>
  <si>
    <t>ассортимент</t>
  </si>
  <si>
    <t>штуки</t>
  </si>
  <si>
    <t>сумма продаж без НДС</t>
  </si>
  <si>
    <t>себестоимость продаж</t>
  </si>
  <si>
    <t>Валовый доход</t>
  </si>
  <si>
    <t>Маржа, %</t>
  </si>
  <si>
    <t>платья</t>
  </si>
  <si>
    <t>юбки</t>
  </si>
  <si>
    <t>брюки</t>
  </si>
  <si>
    <t>блузы</t>
  </si>
  <si>
    <t>Итого</t>
  </si>
  <si>
    <t>Задание 1.</t>
  </si>
  <si>
    <t>Рассчитать сумму валового дохода и маржу по каждой позиции и в целом.</t>
  </si>
  <si>
    <t>Задание 2.</t>
  </si>
  <si>
    <t>16 февраля планируется акция "скидка 30% на платья"</t>
  </si>
  <si>
    <t>2.1. Сколько платьев необходимо продать 16 февраля, чтобы компенсировать потери оборота от скидки.</t>
  </si>
  <si>
    <t>2.2. Сколько платьев необходимо продать 16 февраля, чтобы компенсировать потери Валового Дохода от скидки.</t>
  </si>
  <si>
    <t>Задание 3.</t>
  </si>
  <si>
    <t>с 16 февраля планируется уценить платья на 20%, блузы на 30%</t>
  </si>
  <si>
    <t xml:space="preserve">Какими будут оборот, валовый доход и маржа в целом по магазину в первый день уценки, если </t>
  </si>
  <si>
    <t xml:space="preserve"> - продажи блуз в штуках вырастут в 3 раза</t>
  </si>
  <si>
    <t xml:space="preserve"> - продажи платьев в штуках вырастут в 2 раза</t>
  </si>
  <si>
    <t>Задание 4.</t>
  </si>
  <si>
    <t>Оборот магазина 1 млн рублей в среднем месяц без НДС. Маржа 60%.</t>
  </si>
  <si>
    <t>Планируется увеличение штата на одного сотрудника со среднемесячной з/п 25 тыс руб.</t>
  </si>
  <si>
    <t>Каким должен быть оборот, чтобы увеличение штата было экономически оправдано?</t>
  </si>
  <si>
    <t>Задание 5.</t>
  </si>
  <si>
    <t>Планируется, что магазин будет торговать 10 млн рублей за сезон (6 мес)</t>
  </si>
  <si>
    <t xml:space="preserve">В течение сезона конечному покупателю предоставляются скидки. </t>
  </si>
  <si>
    <t>Средний процент скидок за сезон - 25% (включая дни распродажи и дни продаж по полной цене)</t>
  </si>
  <si>
    <t>Нормативный % остатков на конец сезона - 2%.</t>
  </si>
  <si>
    <t>Процент продаж по полной цене - 65%.</t>
  </si>
  <si>
    <t>Расчет заказа товара на сезон производится в полных розничных ценах (без учета скидок).</t>
  </si>
  <si>
    <t>На какую сумму в полных розничных ценах необходимо заказать, чтобы выполнить план продаж 10 млн рублей?</t>
  </si>
  <si>
    <t>Задание 6.</t>
  </si>
  <si>
    <t>Посчитать точку безубыточности магазина, если его затраты в месяц 500 тыс руб, маржа 50%.</t>
  </si>
  <si>
    <t>Задание 7.</t>
  </si>
  <si>
    <t>Открываем магазин партнера.</t>
  </si>
  <si>
    <t>Инвестиции в открытие 5 млн. Оборот 3 млн в месяц. Маржа партнера 45%. Затраты в месяц 500 тыс руб.</t>
  </si>
  <si>
    <t>За сколько месяцев окупится магазин?</t>
  </si>
  <si>
    <t>Задание 8.</t>
  </si>
  <si>
    <t>Планируем открыть новый собственный магазин, инвестиции в открытие 18 млн.руб.,</t>
  </si>
  <si>
    <t>Ожидаемая средняя ежемесячная прибыль в первые 5 лет его работы (в тыс.руб.):</t>
  </si>
  <si>
    <t>1 год</t>
  </si>
  <si>
    <t>2 год</t>
  </si>
  <si>
    <t>3 год</t>
  </si>
  <si>
    <t>4 год</t>
  </si>
  <si>
    <t>5 год</t>
  </si>
  <si>
    <t>Задание 9.</t>
  </si>
  <si>
    <t>6.1 Планируем открыть новый собственный магазин "А", инвестиции в открытие 14 млн.руб.,</t>
  </si>
  <si>
    <t>Ожидаемые ежегодные денежные потоки за 5 лет  (в тыс.руб.):</t>
  </si>
  <si>
    <t>Рассчитайте чистую приведённую стоимость и внутреннюю норму доходности (ставка дисконтирования 13%)</t>
  </si>
  <si>
    <t>6.2. В качестве альтернативы рассматривается и другой вариант "В", требующий 34 млн. инвестиций</t>
  </si>
  <si>
    <t xml:space="preserve">При этом прогнозируемые ежегодные денежные потоки магазина "В" в 2 раза больше, чем у магазина "А". </t>
  </si>
  <si>
    <t>В какой проект (А или В) вы рекомендуете инвестировать? Обоснуйте ваше решение.</t>
  </si>
  <si>
    <t>Часть 2</t>
  </si>
  <si>
    <t>Комментарии к заданиям:</t>
  </si>
  <si>
    <t>Вся информация, необходимая для выполнения заданий на этом листе, содержится на листе "данные"</t>
  </si>
  <si>
    <t>Лист "данные" заблокирован от изменений намеренно, совершение каких-либо действий на листе "данные" не предусмотрено.</t>
  </si>
  <si>
    <t>Если по магазину в том или ином месяце нет продаж, считаем, что он не работал в этот период</t>
  </si>
  <si>
    <t>Задание А. При помощи формул определите, к какому региону относится магазин</t>
  </si>
  <si>
    <t>Магазин №</t>
  </si>
  <si>
    <t>Регион</t>
  </si>
  <si>
    <t>Задание Б. Вычислите прибыль по регионам за 2021г</t>
  </si>
  <si>
    <t>Прибыль</t>
  </si>
  <si>
    <t>Центральный</t>
  </si>
  <si>
    <t>Уральский</t>
  </si>
  <si>
    <t>Приволжский</t>
  </si>
  <si>
    <t>Северо-Западный</t>
  </si>
  <si>
    <t>Южный</t>
  </si>
  <si>
    <t>Дальневосточный</t>
  </si>
  <si>
    <t>Сибирский</t>
  </si>
  <si>
    <t>Северо-Кавказский</t>
  </si>
  <si>
    <t>Задание В. Вычислите продажи за январь по всем магазинам, открытым с 2019 года</t>
  </si>
  <si>
    <t>Бренд</t>
  </si>
  <si>
    <t>Продажи всего</t>
  </si>
  <si>
    <t>Продажи в среднем на 1 магазин*</t>
  </si>
  <si>
    <t>A</t>
  </si>
  <si>
    <t>B</t>
  </si>
  <si>
    <t>C</t>
  </si>
  <si>
    <t>D</t>
  </si>
  <si>
    <t>* по магазинам, которые работали в январе</t>
  </si>
  <si>
    <t>Задание Г. При помощи формул заполните информацию о площади и бренде указанных магазинов</t>
  </si>
  <si>
    <t>Магазин</t>
  </si>
  <si>
    <t>Площадь</t>
  </si>
  <si>
    <t>Задание Д. Постройте сводную таблицу, содержащую информацию о сумме прибыли и доле прибыли в продажах по каждому бренду, помесячно и в целом за год</t>
  </si>
  <si>
    <t>Месяц</t>
  </si>
  <si>
    <t>Дата открытия</t>
  </si>
  <si>
    <t>Дата закрытия</t>
  </si>
  <si>
    <t>Географический регион</t>
  </si>
  <si>
    <t>Продажи без НДС</t>
  </si>
  <si>
    <t/>
  </si>
  <si>
    <t>01.04.2023</t>
  </si>
  <si>
    <t>01.05.2023</t>
  </si>
  <si>
    <t>20.01.2023</t>
  </si>
  <si>
    <t>01.06.2023</t>
  </si>
  <si>
    <t>01.02.2023</t>
  </si>
  <si>
    <t>01.03.2023</t>
  </si>
  <si>
    <t>31.08.2023</t>
  </si>
  <si>
    <t>20.10.2023</t>
  </si>
  <si>
    <t>28.02.2023</t>
  </si>
  <si>
    <t>30.06.2023</t>
  </si>
  <si>
    <t>04.03.2023</t>
  </si>
  <si>
    <t>21.08.2023</t>
  </si>
  <si>
    <t>17.04.2023</t>
  </si>
  <si>
    <t>03.02.2023</t>
  </si>
  <si>
    <t>31.01.2023</t>
  </si>
  <si>
    <t>05.06.2023</t>
  </si>
  <si>
    <t>06.02.2023</t>
  </si>
  <si>
    <t>16.01.2023</t>
  </si>
  <si>
    <t>07.08.2023</t>
  </si>
  <si>
    <t>30.01.2023</t>
  </si>
  <si>
    <t>01.08.2023</t>
  </si>
  <si>
    <t>20.03.2023</t>
  </si>
  <si>
    <t>30.11.2023</t>
  </si>
  <si>
    <t>15.01.2023</t>
  </si>
  <si>
    <t>31.05.2023</t>
  </si>
  <si>
    <t>31.03.2023</t>
  </si>
  <si>
    <t>15.09.2023</t>
  </si>
  <si>
    <t>10.03.2023</t>
  </si>
  <si>
    <t>21.10.2023</t>
  </si>
  <si>
    <t>09.02.2023</t>
  </si>
  <si>
    <t>28.09.2023</t>
  </si>
  <si>
    <t>20.09.2023</t>
  </si>
  <si>
    <t>25.04.2023</t>
  </si>
  <si>
    <t>28.07.2023</t>
  </si>
  <si>
    <t>10.12.2023</t>
  </si>
  <si>
    <t>20.08.2023</t>
  </si>
  <si>
    <t>25.07.2023</t>
  </si>
  <si>
    <t>30.03.2023</t>
  </si>
  <si>
    <t>15.04.2023</t>
  </si>
  <si>
    <t>20.04.2023</t>
  </si>
  <si>
    <t>Дополнительные вычисления</t>
  </si>
  <si>
    <t>70% цены платья</t>
  </si>
  <si>
    <t>Разница валового дохода со скидкой и без</t>
  </si>
  <si>
    <t>предположу, что это значит следующее: средняя цена продажи товара 75% от начальной цены</t>
  </si>
  <si>
    <t>млн.</t>
  </si>
  <si>
    <t>то есть 10 млн. - 75% от полной розничной цены проданного товара:</t>
  </si>
  <si>
    <t>2 % товара не продано, то есть 13,33 млн - 98% от полной стоимости закупки.</t>
  </si>
  <si>
    <t>или 13,61 млн. рублей</t>
  </si>
  <si>
    <t>насколько я понима, необходимо найти сумму продаж, при которой валовый доход = затратам</t>
  </si>
  <si>
    <t>валовый доход за месяц:</t>
  </si>
  <si>
    <t>500*12+600*12=13,2 млн</t>
  </si>
  <si>
    <t>13200+700*7=18,1 млн</t>
  </si>
  <si>
    <t>Чистая приведенная стоимость магазина "А"</t>
  </si>
  <si>
    <t>Чистая приведенная стоимость магазина "В"</t>
  </si>
  <si>
    <t>Внутренняя норма доходности магазина "А"</t>
  </si>
  <si>
    <t>Внутренняя норма доходности магазина "В"</t>
  </si>
  <si>
    <t>Для магазина "А"</t>
  </si>
  <si>
    <t xml:space="preserve">Если денежные потоки, приведенные к текущему периоду, больше инвестированных денег (NPV &gt; 0), то проект выгодный. В противном случае – нет. </t>
  </si>
  <si>
    <t>Если ставка дисконтирования &lt; IRR, то проект стоит принять, если нет – отказаться.</t>
  </si>
  <si>
    <t>Магазин "В" принесет больше прибыли (NVP(A)&lt;NVP(B)), но магазин "А" является менее рискованным вариантом(меньший размер инвестиций). IRR выше у магазина "А", что говорит о более эффективном использовании вложений. Если говорить только о варианте, который принесет наибольший доход(не учитывая риск и объем вложений), наиболее выгодным является магазин "В". Если рассматривать самое эффективное вложение средств - наилучшим вариантом будет магазин "А"</t>
  </si>
  <si>
    <t>Названия строк</t>
  </si>
  <si>
    <t>Общий итог</t>
  </si>
  <si>
    <t>01.янв</t>
  </si>
  <si>
    <t>01.фев</t>
  </si>
  <si>
    <t>01.мар</t>
  </si>
  <si>
    <t>01.апр</t>
  </si>
  <si>
    <t>01.май</t>
  </si>
  <si>
    <t>01.июн</t>
  </si>
  <si>
    <t>01.июл</t>
  </si>
  <si>
    <t>01.авг</t>
  </si>
  <si>
    <t>01.сен</t>
  </si>
  <si>
    <t>01.окт</t>
  </si>
  <si>
    <t>01.ноя</t>
  </si>
  <si>
    <t>01.дек</t>
  </si>
  <si>
    <t>Названия столбцов</t>
  </si>
  <si>
    <t>на листе "Задание Д"</t>
  </si>
  <si>
    <t>Доля прибыли в продажах по бренду</t>
  </si>
  <si>
    <t>Итог Доля прибыли в продажах по бренду</t>
  </si>
  <si>
    <t>Прибыль по бренду</t>
  </si>
  <si>
    <t>Итог Прибыль по бренду</t>
  </si>
  <si>
    <t>(неверно)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</si>
</sst>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#,##0.00\ &quot;₽&quot;;[Red]\-#,##0.00\ &quot;₽&quot;"/>
    <numFmt numFmtId="43" formatCode="_-* #,##0.00_-;\-* #,##0.00_-;_-* &quot;-&quot;??_-;_-@_-"/>
    <numFmt numFmtId="164" formatCode="_-* #,##0.00\ _₽_-;\-* #,##0.00\ _₽_-;_-* &quot;-&quot;??\ _₽_-;_-@_-"/>
    <numFmt numFmtId="165" formatCode="0.0%"/>
    <numFmt numFmtId="166" formatCode="_-* #,##0_-;\-* #,##0_-;_-* &quot;-&quot;??_-;_-@_-"/>
    <numFmt numFmtId="167" formatCode="dd/mm/yy;@"/>
    <numFmt numFmtId="168" formatCode="_-* #,##0.00\ [$₽-419]_-;\-* #,##0.00\ [$₽-419]_-;_-* &quot;-&quot;??\ [$₽-419]_-;_-@_-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i/>
      <u/>
      <sz val="11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8"/>
      <color theme="1"/>
      <name val="Arial"/>
      <family val="2"/>
      <charset val="204"/>
    </font>
    <font>
      <sz val="8"/>
      <name val="Arial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b/>
      <u/>
      <sz val="11"/>
      <name val="Calibri"/>
      <family val="2"/>
      <charset val="204"/>
      <scheme val="minor"/>
    </font>
    <font>
      <b/>
      <i/>
      <sz val="11"/>
      <color theme="0" tint="-0.34998626667073579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4ECC5"/>
        <bgColor auto="1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0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43" fontId="11" fillId="0" borderId="0" applyFont="0" applyFill="0" applyBorder="0" applyAlignment="0" applyProtection="0"/>
    <xf numFmtId="0" fontId="18" fillId="6" borderId="5" applyNumberFormat="0" applyAlignment="0" applyProtection="0"/>
    <xf numFmtId="0" fontId="1" fillId="7" borderId="0" applyNumberFormat="0" applyBorder="0" applyAlignment="0" applyProtection="0"/>
  </cellStyleXfs>
  <cellXfs count="75">
    <xf numFmtId="0" fontId="0" fillId="0" borderId="0" xfId="0"/>
    <xf numFmtId="1" fontId="3" fillId="2" borderId="0" xfId="0" applyNumberFormat="1" applyFont="1" applyFill="1" applyBorder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6" fillId="2" borderId="0" xfId="0" applyFont="1" applyFill="1"/>
    <xf numFmtId="0" fontId="4" fillId="2" borderId="0" xfId="0" applyFont="1" applyFill="1"/>
    <xf numFmtId="0" fontId="3" fillId="2" borderId="1" xfId="0" applyFont="1" applyFill="1" applyBorder="1"/>
    <xf numFmtId="3" fontId="3" fillId="2" borderId="1" xfId="0" applyNumberFormat="1" applyFont="1" applyFill="1" applyBorder="1"/>
    <xf numFmtId="165" fontId="3" fillId="2" borderId="1" xfId="1" applyNumberFormat="1" applyFont="1" applyFill="1" applyBorder="1"/>
    <xf numFmtId="0" fontId="4" fillId="2" borderId="1" xfId="0" applyFont="1" applyFill="1" applyBorder="1"/>
    <xf numFmtId="3" fontId="4" fillId="2" borderId="1" xfId="0" applyNumberFormat="1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right"/>
    </xf>
    <xf numFmtId="3" fontId="7" fillId="2" borderId="0" xfId="0" applyNumberFormat="1" applyFont="1" applyFill="1" applyBorder="1" applyAlignment="1">
      <alignment horizontal="right"/>
    </xf>
    <xf numFmtId="0" fontId="8" fillId="0" borderId="2" xfId="16" applyBorder="1"/>
    <xf numFmtId="166" fontId="0" fillId="0" borderId="2" xfId="15" applyNumberFormat="1" applyFont="1" applyBorder="1"/>
    <xf numFmtId="0" fontId="9" fillId="4" borderId="3" xfId="16" applyFont="1" applyFill="1" applyBorder="1" applyAlignment="1">
      <alignment horizontal="center" vertical="center" wrapText="1"/>
    </xf>
    <xf numFmtId="166" fontId="9" fillId="4" borderId="3" xfId="15" applyNumberFormat="1" applyFont="1" applyFill="1" applyBorder="1" applyAlignment="1">
      <alignment horizontal="center" vertical="center" wrapText="1"/>
    </xf>
    <xf numFmtId="0" fontId="8" fillId="0" borderId="2" xfId="16" applyBorder="1" applyAlignment="1">
      <alignment wrapText="1"/>
    </xf>
    <xf numFmtId="0" fontId="10" fillId="2" borderId="3" xfId="16" applyFont="1" applyFill="1" applyBorder="1" applyAlignment="1">
      <alignment horizontal="center" vertical="top"/>
    </xf>
    <xf numFmtId="14" fontId="10" fillId="2" borderId="3" xfId="16" applyNumberFormat="1" applyFont="1" applyFill="1" applyBorder="1" applyAlignment="1">
      <alignment horizontal="center"/>
    </xf>
    <xf numFmtId="0" fontId="10" fillId="2" borderId="3" xfId="16" applyFont="1" applyFill="1" applyBorder="1" applyAlignment="1">
      <alignment horizontal="left" vertical="top"/>
    </xf>
    <xf numFmtId="14" fontId="10" fillId="2" borderId="3" xfId="16" applyNumberFormat="1" applyFont="1" applyFill="1" applyBorder="1" applyAlignment="1">
      <alignment horizontal="center" vertical="top"/>
    </xf>
    <xf numFmtId="2" fontId="10" fillId="2" borderId="3" xfId="16" applyNumberFormat="1" applyFont="1" applyFill="1" applyBorder="1" applyAlignment="1">
      <alignment horizontal="center" vertical="top"/>
    </xf>
    <xf numFmtId="43" fontId="10" fillId="2" borderId="3" xfId="17" applyFont="1" applyFill="1" applyBorder="1" applyAlignment="1">
      <alignment horizontal="right" vertical="top"/>
    </xf>
    <xf numFmtId="166" fontId="10" fillId="2" borderId="3" xfId="15" applyNumberFormat="1" applyFont="1" applyFill="1" applyBorder="1" applyAlignment="1">
      <alignment horizontal="right" vertical="top"/>
    </xf>
    <xf numFmtId="43" fontId="0" fillId="0" borderId="2" xfId="15" applyFont="1" applyBorder="1"/>
    <xf numFmtId="0" fontId="10" fillId="2" borderId="4" xfId="16" applyFont="1" applyFill="1" applyBorder="1" applyAlignment="1">
      <alignment horizontal="left" vertical="top"/>
    </xf>
    <xf numFmtId="0" fontId="0" fillId="5" borderId="0" xfId="0" applyFill="1"/>
    <xf numFmtId="0" fontId="12" fillId="2" borderId="0" xfId="0" applyFont="1" applyFill="1"/>
    <xf numFmtId="0" fontId="0" fillId="2" borderId="0" xfId="0" applyFill="1" applyAlignment="1">
      <alignment wrapText="1"/>
    </xf>
    <xf numFmtId="14" fontId="0" fillId="2" borderId="0" xfId="0" applyNumberFormat="1" applyFill="1"/>
    <xf numFmtId="167" fontId="8" fillId="0" borderId="2" xfId="16" applyNumberFormat="1" applyBorder="1"/>
    <xf numFmtId="1" fontId="0" fillId="5" borderId="0" xfId="0" applyNumberFormat="1" applyFill="1"/>
    <xf numFmtId="167" fontId="9" fillId="4" borderId="3" xfId="16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13" fillId="2" borderId="0" xfId="0" applyFont="1" applyFill="1" applyAlignment="1">
      <alignment horizontal="right" vertical="center" wrapText="1"/>
    </xf>
    <xf numFmtId="0" fontId="14" fillId="2" borderId="0" xfId="0" applyFont="1" applyFill="1"/>
    <xf numFmtId="0" fontId="15" fillId="2" borderId="0" xfId="0" applyFont="1" applyFill="1"/>
    <xf numFmtId="0" fontId="16" fillId="2" borderId="0" xfId="0" applyFont="1" applyFill="1"/>
    <xf numFmtId="20" fontId="3" fillId="2" borderId="0" xfId="0" applyNumberFormat="1" applyFont="1" applyFill="1"/>
    <xf numFmtId="0" fontId="0" fillId="2" borderId="0" xfId="0" applyFont="1" applyFill="1"/>
    <xf numFmtId="20" fontId="17" fillId="2" borderId="0" xfId="0" applyNumberFormat="1" applyFont="1" applyFill="1"/>
    <xf numFmtId="0" fontId="4" fillId="8" borderId="0" xfId="0" applyFont="1" applyFill="1"/>
    <xf numFmtId="20" fontId="1" fillId="7" borderId="0" xfId="19" applyNumberFormat="1"/>
    <xf numFmtId="0" fontId="1" fillId="7" borderId="0" xfId="19"/>
    <xf numFmtId="0" fontId="3" fillId="2" borderId="0" xfId="0" applyFont="1" applyFill="1" applyAlignment="1">
      <alignment wrapText="1"/>
    </xf>
    <xf numFmtId="168" fontId="3" fillId="2" borderId="0" xfId="0" applyNumberFormat="1" applyFont="1" applyFill="1"/>
    <xf numFmtId="0" fontId="18" fillId="6" borderId="5" xfId="18" applyAlignment="1">
      <alignment horizontal="left"/>
    </xf>
    <xf numFmtId="3" fontId="18" fillId="6" borderId="5" xfId="18" applyNumberFormat="1"/>
    <xf numFmtId="165" fontId="18" fillId="6" borderId="5" xfId="18" applyNumberFormat="1"/>
    <xf numFmtId="168" fontId="18" fillId="6" borderId="5" xfId="18" applyNumberFormat="1" applyAlignment="1">
      <alignment horizontal="left" vertical="top"/>
    </xf>
    <xf numFmtId="168" fontId="18" fillId="6" borderId="5" xfId="18" applyNumberFormat="1"/>
    <xf numFmtId="0" fontId="18" fillId="6" borderId="5" xfId="18"/>
    <xf numFmtId="8" fontId="18" fillId="6" borderId="5" xfId="18" applyNumberFormat="1"/>
    <xf numFmtId="9" fontId="18" fillId="6" borderId="5" xfId="18" applyNumberFormat="1"/>
    <xf numFmtId="0" fontId="12" fillId="8" borderId="0" xfId="0" applyFont="1" applyFill="1"/>
    <xf numFmtId="0" fontId="0" fillId="8" borderId="0" xfId="0" applyFill="1"/>
    <xf numFmtId="168" fontId="0" fillId="5" borderId="0" xfId="0" applyNumberFormat="1" applyFill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0" fontId="18" fillId="6" borderId="5" xfId="18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0" fillId="2" borderId="0" xfId="0" applyFill="1" applyAlignment="1">
      <alignment horizontal="right" wrapText="1"/>
    </xf>
    <xf numFmtId="0" fontId="0" fillId="9" borderId="0" xfId="0" applyFill="1" applyAlignment="1">
      <alignment horizontal="center"/>
    </xf>
    <xf numFmtId="166" fontId="0" fillId="9" borderId="0" xfId="15" applyNumberFormat="1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4" fillId="9" borderId="0" xfId="0" applyFont="1" applyFill="1"/>
  </cellXfs>
  <cellStyles count="20">
    <cellStyle name="60% — акцент3" xfId="19" builtinId="40"/>
    <cellStyle name="Вывод" xfId="18" builtinId="21"/>
    <cellStyle name="Обычный" xfId="0" builtinId="0"/>
    <cellStyle name="Обычный 12" xfId="8" xr:uid="{00000000-0005-0000-0000-000001000000}"/>
    <cellStyle name="Обычный 2" xfId="3" xr:uid="{00000000-0005-0000-0000-000002000000}"/>
    <cellStyle name="Обычный 2 2" xfId="13" xr:uid="{00000000-0005-0000-0000-000003000000}"/>
    <cellStyle name="Обычный 3" xfId="10" xr:uid="{00000000-0005-0000-0000-000004000000}"/>
    <cellStyle name="Обычный 4" xfId="5" xr:uid="{00000000-0005-0000-0000-000005000000}"/>
    <cellStyle name="Обычный 5" xfId="16" xr:uid="{00000000-0005-0000-0000-000006000000}"/>
    <cellStyle name="Процентный" xfId="1" builtinId="5"/>
    <cellStyle name="Процентный 11" xfId="9" xr:uid="{00000000-0005-0000-0000-000008000000}"/>
    <cellStyle name="Процентный 2" xfId="12" xr:uid="{00000000-0005-0000-0000-000009000000}"/>
    <cellStyle name="Процентный 3" xfId="7" xr:uid="{00000000-0005-0000-0000-00000A000000}"/>
    <cellStyle name="Финансовый" xfId="15" builtinId="3"/>
    <cellStyle name="Финансовый 2" xfId="4" xr:uid="{00000000-0005-0000-0000-00000C000000}"/>
    <cellStyle name="Финансовый 2 2" xfId="14" xr:uid="{00000000-0005-0000-0000-00000D000000}"/>
    <cellStyle name="Финансовый 2 3" xfId="17" xr:uid="{00000000-0005-0000-0000-00000E000000}"/>
    <cellStyle name="Финансовый 3" xfId="11" xr:uid="{00000000-0005-0000-0000-00000F000000}"/>
    <cellStyle name="Финансовый 4" xfId="6" xr:uid="{00000000-0005-0000-0000-000010000000}"/>
    <cellStyle name="Финансовый 5" xfId="2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 Kostrygina" refreshedDate="45926.493651620367" createdVersion="7" refreshedVersion="7" minRefreshableVersion="3" recordCount="3275" xr:uid="{D0947BD9-7505-4301-BE70-2DA3E587B03B}">
  <cacheSource type="worksheet">
    <worksheetSource ref="A2:I3277" sheet="данные"/>
  </cacheSource>
  <cacheFields count="11">
    <cacheField name="Бренд" numFmtId="0">
      <sharedItems count="4">
        <s v="A"/>
        <s v="C"/>
        <s v="D"/>
        <s v="B"/>
      </sharedItems>
    </cacheField>
    <cacheField name="Месяц" numFmtId="14">
      <sharedItems containsSemiMixedTypes="0" containsNonDate="0" containsDate="1" containsString="0" minDate="2021-01-01T00:00:00" maxDate="2021-12-02T00:00:00" count="12"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</sharedItems>
      <fieldGroup par="9" base="1">
        <rangePr groupBy="days" startDate="2021-01-01T00:00:00" endDate="2021-12-02T00:00:00"/>
        <groupItems count="368">
          <s v="&lt;01.01.2021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12.2021"/>
        </groupItems>
      </fieldGroup>
    </cacheField>
    <cacheField name="Площадь" numFmtId="2">
      <sharedItems containsSemiMixedTypes="0" containsString="0" containsNumber="1" minValue="112.3" maxValue="2434.6"/>
    </cacheField>
    <cacheField name="Магазин" numFmtId="0">
      <sharedItems containsSemiMixedTypes="0" containsString="0" containsNumber="1" containsInteger="1" minValue="1" maxValue="625"/>
    </cacheField>
    <cacheField name="Дата открытия" numFmtId="167">
      <sharedItems containsSemiMixedTypes="0" containsNonDate="0" containsDate="1" containsString="0" minDate="2004-03-13T00:00:00" maxDate="2023-03-31T00:00:00"/>
    </cacheField>
    <cacheField name="Дата закрытия" numFmtId="14">
      <sharedItems/>
    </cacheField>
    <cacheField name="Географический регион" numFmtId="0">
      <sharedItems/>
    </cacheField>
    <cacheField name="Продажи без НДС" numFmtId="43">
      <sharedItems containsString="0" containsBlank="1" containsNumber="1" minValue="620.85" maxValue="207890.6"/>
    </cacheField>
    <cacheField name="Прибыль" numFmtId="166">
      <sharedItems containsSemiMixedTypes="0" containsString="0" containsNumber="1" minValue="1.61" maxValue="105506.59000000001"/>
    </cacheField>
    <cacheField name="Месяцы" numFmtId="0" databaseField="0">
      <fieldGroup base="1">
        <rangePr groupBy="months" startDate="2021-01-01T00:00:00" endDate="2021-12-02T00:00:00"/>
        <groupItems count="14">
          <s v="&lt;01.01.2021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12.2021"/>
        </groupItems>
      </fieldGroup>
    </cacheField>
    <cacheField name="Доля прибыли в продажах" numFmtId="0" formula="Прибыль/'Продажи без НДС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75">
  <r>
    <x v="0"/>
    <x v="0"/>
    <n v="312.39999999999998"/>
    <n v="1"/>
    <d v="2009-12-10T00:00:00"/>
    <s v=""/>
    <s v="Центральный"/>
    <n v="24054.949999999997"/>
    <n v="40.669999999999995"/>
  </r>
  <r>
    <x v="0"/>
    <x v="0"/>
    <n v="623.6"/>
    <n v="2"/>
    <d v="2015-12-30T00:00:00"/>
    <s v="01.04.2023"/>
    <s v="Центральный"/>
    <n v="29438.850000000002"/>
    <n v="3044.16"/>
  </r>
  <r>
    <x v="0"/>
    <x v="0"/>
    <n v="503.21"/>
    <n v="3"/>
    <d v="2020-12-07T00:00:00"/>
    <s v=""/>
    <s v="Центральный"/>
    <n v="17492.5"/>
    <n v="754.74"/>
  </r>
  <r>
    <x v="0"/>
    <x v="0"/>
    <n v="448"/>
    <n v="4"/>
    <d v="2020-11-27T00:00:00"/>
    <s v=""/>
    <s v="Уральский"/>
    <n v="11660.1"/>
    <n v="2190.16"/>
  </r>
  <r>
    <x v="0"/>
    <x v="0"/>
    <n v="303.39999999999998"/>
    <n v="5"/>
    <d v="2014-11-30T00:00:00"/>
    <s v="01.05.2023"/>
    <s v="Приволжский"/>
    <n v="4711.45"/>
    <n v="694.46999999999991"/>
  </r>
  <r>
    <x v="0"/>
    <x v="0"/>
    <n v="494"/>
    <n v="6"/>
    <d v="2021-06-01T00:00:00"/>
    <s v=""/>
    <s v="Центральный"/>
    <n v="13779.449999999999"/>
    <n v="1810.27"/>
  </r>
  <r>
    <x v="0"/>
    <x v="0"/>
    <n v="512.87"/>
    <n v="7"/>
    <d v="2017-04-25T00:00:00"/>
    <s v=""/>
    <s v="Приволжский"/>
    <n v="20959.850000000002"/>
    <n v="251.85999999999999"/>
  </r>
  <r>
    <x v="0"/>
    <x v="0"/>
    <n v="464.1"/>
    <n v="8"/>
    <d v="2014-07-29T00:00:00"/>
    <s v=""/>
    <s v="Приволжский"/>
    <n v="15659.25"/>
    <n v="103.39"/>
  </r>
  <r>
    <x v="0"/>
    <x v="0"/>
    <n v="590.20000000000005"/>
    <n v="9"/>
    <d v="2016-04-20T00:00:00"/>
    <s v=""/>
    <s v="Северо-Западный"/>
    <n v="26007.25"/>
    <n v="870.31"/>
  </r>
  <r>
    <x v="0"/>
    <x v="0"/>
    <n v="621"/>
    <n v="10"/>
    <d v="2022-04-07T00:00:00"/>
    <s v=""/>
    <s v="Северо-Западный"/>
    <n v="13725.5"/>
    <n v="2484.65"/>
  </r>
  <r>
    <x v="0"/>
    <x v="0"/>
    <n v="606.45000000000005"/>
    <n v="11"/>
    <d v="2017-07-28T00:00:00"/>
    <s v=""/>
    <s v="Южный"/>
    <n v="13911.099999999999"/>
    <n v="355.32"/>
  </r>
  <r>
    <x v="0"/>
    <x v="0"/>
    <n v="425.8"/>
    <n v="12"/>
    <d v="2021-10-11T00:00:00"/>
    <s v=""/>
    <s v="Дальневосточный"/>
    <n v="12938.699999999999"/>
    <n v="3630.41"/>
  </r>
  <r>
    <x v="0"/>
    <x v="0"/>
    <n v="458.7"/>
    <n v="13"/>
    <d v="2022-01-17T00:00:00"/>
    <s v="01.05.2023"/>
    <s v="Уральский"/>
    <n v="18476.600000000002"/>
    <n v="262.5"/>
  </r>
  <r>
    <x v="0"/>
    <x v="0"/>
    <n v="354.1"/>
    <n v="14"/>
    <d v="2019-08-06T00:00:00"/>
    <s v=""/>
    <s v="Приволжский"/>
    <n v="9269.85"/>
    <n v="415.94"/>
  </r>
  <r>
    <x v="0"/>
    <x v="0"/>
    <n v="544"/>
    <n v="15"/>
    <d v="2020-08-21T00:00:00"/>
    <s v=""/>
    <s v="Центральный"/>
    <n v="14638"/>
    <n v="168.63"/>
  </r>
  <r>
    <x v="0"/>
    <x v="0"/>
    <n v="1900"/>
    <n v="16"/>
    <d v="2022-12-19T00:00:00"/>
    <s v=""/>
    <s v="Приволжский"/>
    <n v="29034.699999999997"/>
    <n v="1885.73"/>
  </r>
  <r>
    <x v="0"/>
    <x v="0"/>
    <n v="514.79999999999995"/>
    <n v="17"/>
    <d v="2016-06-10T00:00:00"/>
    <s v=""/>
    <s v="Северо-Западный"/>
    <n v="19990.400000000001"/>
    <n v="1818.4599999999998"/>
  </r>
  <r>
    <x v="0"/>
    <x v="0"/>
    <n v="587"/>
    <n v="18"/>
    <d v="2018-12-25T00:00:00"/>
    <s v=""/>
    <s v="Сибирский"/>
    <n v="29340.949999999997"/>
    <n v="888.57999999999993"/>
  </r>
  <r>
    <x v="0"/>
    <x v="0"/>
    <n v="504.1"/>
    <n v="19"/>
    <d v="2020-12-30T00:00:00"/>
    <s v=""/>
    <s v="Уральский"/>
    <n v="21324.799999999999"/>
    <n v="974.54"/>
  </r>
  <r>
    <x v="0"/>
    <x v="0"/>
    <n v="555.6"/>
    <n v="20"/>
    <d v="2017-06-21T00:00:00"/>
    <s v=""/>
    <s v="Центральный"/>
    <n v="22087.3"/>
    <n v="649.53000000000009"/>
  </r>
  <r>
    <x v="0"/>
    <x v="0"/>
    <n v="450.2"/>
    <n v="21"/>
    <d v="2019-05-22T00:00:00"/>
    <s v=""/>
    <s v="Северо-Западный"/>
    <n v="14643.050000000001"/>
    <n v="1891.75"/>
  </r>
  <r>
    <x v="0"/>
    <x v="0"/>
    <n v="808.7"/>
    <n v="22"/>
    <d v="2021-12-30T00:00:00"/>
    <s v=""/>
    <s v="Северо-Западный"/>
    <n v="30152.3"/>
    <n v="3175.2000000000003"/>
  </r>
  <r>
    <x v="0"/>
    <x v="0"/>
    <n v="450"/>
    <n v="23"/>
    <d v="2022-04-20T00:00:00"/>
    <s v=""/>
    <s v="Южный"/>
    <n v="9766.2000000000007"/>
    <n v="446.18"/>
  </r>
  <r>
    <x v="0"/>
    <x v="0"/>
    <n v="504.5"/>
    <n v="24"/>
    <d v="2019-12-08T00:00:00"/>
    <s v=""/>
    <s v="Дальневосточный"/>
    <n v="33160.050000000003"/>
    <n v="1279.25"/>
  </r>
  <r>
    <x v="0"/>
    <x v="0"/>
    <n v="188.8"/>
    <n v="25"/>
    <d v="2004-03-13T00:00:00"/>
    <s v=""/>
    <s v="Центральный"/>
    <n v="17964.55"/>
    <n v="3324.16"/>
  </r>
  <r>
    <x v="0"/>
    <x v="0"/>
    <n v="662.01"/>
    <n v="26"/>
    <d v="2016-07-09T00:00:00"/>
    <s v=""/>
    <s v="Центральный"/>
    <n v="20089.75"/>
    <n v="290.15000000000003"/>
  </r>
  <r>
    <x v="0"/>
    <x v="0"/>
    <n v="553.70000000000005"/>
    <n v="27"/>
    <d v="2021-06-01T00:00:00"/>
    <s v=""/>
    <s v="Уральский"/>
    <n v="13983.25"/>
    <n v="3768.52"/>
  </r>
  <r>
    <x v="0"/>
    <x v="0"/>
    <n v="1055.5999999999999"/>
    <n v="28"/>
    <d v="2022-08-20T00:00:00"/>
    <s v=""/>
    <s v="Центральный"/>
    <n v="22699.850000000002"/>
    <n v="2737.49"/>
  </r>
  <r>
    <x v="0"/>
    <x v="0"/>
    <n v="563.29999999999995"/>
    <n v="29"/>
    <d v="2017-09-14T00:00:00"/>
    <s v="20.01.2023"/>
    <s v="Сибирский"/>
    <n v="10019.400000000001"/>
    <n v="760.55000000000007"/>
  </r>
  <r>
    <x v="0"/>
    <x v="0"/>
    <n v="1573"/>
    <n v="30"/>
    <d v="2023-01-20T00:00:00"/>
    <s v=""/>
    <s v="Сибирский"/>
    <n v="12261"/>
    <n v="2119.04"/>
  </r>
  <r>
    <x v="0"/>
    <x v="0"/>
    <n v="764.6"/>
    <n v="31"/>
    <d v="2022-12-15T00:00:00"/>
    <s v=""/>
    <s v="Центральный"/>
    <n v="18476.600000000002"/>
    <n v="998.68999999999994"/>
  </r>
  <r>
    <x v="0"/>
    <x v="0"/>
    <n v="174.54"/>
    <n v="32"/>
    <d v="2014-12-25T00:00:00"/>
    <s v="01.06.2023"/>
    <s v="Сибирский"/>
    <n v="13009.15"/>
    <n v="1876.49"/>
  </r>
  <r>
    <x v="0"/>
    <x v="0"/>
    <n v="423.7"/>
    <n v="33"/>
    <d v="2017-12-23T00:00:00"/>
    <s v="01.02.2023"/>
    <s v="Южный"/>
    <n v="24289"/>
    <n v="1216.04"/>
  </r>
  <r>
    <x v="0"/>
    <x v="0"/>
    <n v="800.44"/>
    <n v="34"/>
    <d v="2015-11-21T00:00:00"/>
    <s v=""/>
    <s v="Северо-Западный"/>
    <n v="61145.55"/>
    <n v="19294.59"/>
  </r>
  <r>
    <x v="0"/>
    <x v="0"/>
    <n v="1100"/>
    <n v="35"/>
    <d v="2023-02-01T00:00:00"/>
    <s v=""/>
    <s v="Южный"/>
    <m/>
    <n v="2450"/>
  </r>
  <r>
    <x v="0"/>
    <x v="0"/>
    <n v="795.78"/>
    <n v="36"/>
    <d v="2021-10-18T00:00:00"/>
    <s v=""/>
    <s v="Центральный"/>
    <n v="36351.4"/>
    <n v="2041.27"/>
  </r>
  <r>
    <x v="0"/>
    <x v="0"/>
    <n v="516.20000000000005"/>
    <n v="37"/>
    <d v="2020-12-10T00:00:00"/>
    <s v=""/>
    <s v="Уральский"/>
    <n v="11910"/>
    <n v="1924.44"/>
  </r>
  <r>
    <x v="0"/>
    <x v="0"/>
    <n v="572.20000000000005"/>
    <n v="38"/>
    <d v="2019-04-06T00:00:00"/>
    <s v="01.03.2023"/>
    <s v="Южный"/>
    <n v="18911.099999999999"/>
    <n v="2397.85"/>
  </r>
  <r>
    <x v="0"/>
    <x v="0"/>
    <n v="2000"/>
    <n v="39"/>
    <d v="2023-03-01T00:00:00"/>
    <s v=""/>
    <s v="Южный"/>
    <m/>
    <n v="3500"/>
  </r>
  <r>
    <x v="0"/>
    <x v="0"/>
    <n v="241.7"/>
    <n v="40"/>
    <d v="2014-08-12T00:00:00"/>
    <s v=""/>
    <s v="Уральский"/>
    <n v="6719.0499999999993"/>
    <n v="2020.4099999999999"/>
  </r>
  <r>
    <x v="0"/>
    <x v="0"/>
    <n v="1083.3"/>
    <n v="41"/>
    <d v="2022-12-22T00:00:00"/>
    <s v=""/>
    <s v="Центральный"/>
    <n v="22435.9"/>
    <n v="1812.0900000000001"/>
  </r>
  <r>
    <x v="0"/>
    <x v="0"/>
    <n v="660.1"/>
    <n v="42"/>
    <d v="2017-08-07T00:00:00"/>
    <s v="01.06.2023"/>
    <s v="Уральский"/>
    <n v="37629.65"/>
    <n v="3349.71"/>
  </r>
  <r>
    <x v="0"/>
    <x v="0"/>
    <n v="611.9"/>
    <n v="43"/>
    <d v="2016-12-10T00:00:00"/>
    <s v=""/>
    <s v="Уральский"/>
    <n v="22090.100000000002"/>
    <n v="1340.01"/>
  </r>
  <r>
    <x v="0"/>
    <x v="0"/>
    <n v="215.7"/>
    <n v="44"/>
    <d v="2013-07-18T00:00:00"/>
    <s v=""/>
    <s v="Приволжский"/>
    <n v="6768.85"/>
    <n v="530.88"/>
  </r>
  <r>
    <x v="0"/>
    <x v="0"/>
    <n v="449"/>
    <n v="45"/>
    <d v="2020-12-05T00:00:00"/>
    <s v=""/>
    <s v="Уральский"/>
    <n v="15116.949999999999"/>
    <n v="449.53999999999996"/>
  </r>
  <r>
    <x v="0"/>
    <x v="0"/>
    <n v="259.39999999999998"/>
    <n v="46"/>
    <d v="2014-12-19T00:00:00"/>
    <s v=""/>
    <s v="Центральный"/>
    <n v="4838.7"/>
    <n v="1009.75"/>
  </r>
  <r>
    <x v="0"/>
    <x v="0"/>
    <n v="432"/>
    <n v="47"/>
    <d v="2019-03-26T00:00:00"/>
    <s v=""/>
    <s v="Центральный"/>
    <n v="10207.799999999999"/>
    <n v="256.55"/>
  </r>
  <r>
    <x v="0"/>
    <x v="0"/>
    <n v="425.79"/>
    <n v="48"/>
    <d v="2021-04-21T00:00:00"/>
    <s v=""/>
    <s v="Центральный"/>
    <n v="14119.9"/>
    <n v="3469.41"/>
  </r>
  <r>
    <x v="0"/>
    <x v="0"/>
    <n v="359"/>
    <n v="49"/>
    <d v="2014-11-20T00:00:00"/>
    <s v=""/>
    <s v="Северо-Западный"/>
    <n v="17897.550000000003"/>
    <n v="1277.1499999999999"/>
  </r>
  <r>
    <x v="0"/>
    <x v="0"/>
    <n v="420"/>
    <n v="50"/>
    <d v="2015-11-12T00:00:00"/>
    <s v=""/>
    <s v="Приволжский"/>
    <n v="10281.199999999999"/>
    <n v="1299.3400000000001"/>
  </r>
  <r>
    <x v="0"/>
    <x v="0"/>
    <n v="1000"/>
    <n v="51"/>
    <d v="2022-12-20T00:00:00"/>
    <s v=""/>
    <s v="Северо-Западный"/>
    <n v="52790.35"/>
    <n v="3007.41"/>
  </r>
  <r>
    <x v="0"/>
    <x v="0"/>
    <n v="249"/>
    <n v="52"/>
    <d v="2015-03-01T00:00:00"/>
    <s v=""/>
    <s v="Северо-Западный"/>
    <n v="6620.2999999999993"/>
    <n v="342.16"/>
  </r>
  <r>
    <x v="0"/>
    <x v="0"/>
    <n v="280.10000000000002"/>
    <n v="53"/>
    <d v="2010-05-15T00:00:00"/>
    <s v=""/>
    <s v="Центральный"/>
    <n v="4795.2"/>
    <n v="1580.6000000000001"/>
  </r>
  <r>
    <x v="0"/>
    <x v="0"/>
    <n v="497.38"/>
    <n v="54"/>
    <d v="2022-04-26T00:00:00"/>
    <s v=""/>
    <s v="Центральный"/>
    <n v="10558.050000000001"/>
    <n v="39.550000000000004"/>
  </r>
  <r>
    <x v="0"/>
    <x v="0"/>
    <n v="801.1"/>
    <n v="55"/>
    <d v="2017-03-18T00:00:00"/>
    <s v=""/>
    <s v="Южный"/>
    <n v="24767.800000000003"/>
    <n v="143.5"/>
  </r>
  <r>
    <x v="0"/>
    <x v="0"/>
    <n v="550"/>
    <n v="56"/>
    <d v="2020-11-14T00:00:00"/>
    <s v=""/>
    <s v="Сибирский"/>
    <n v="32926.1"/>
    <n v="2018.52"/>
  </r>
  <r>
    <x v="0"/>
    <x v="0"/>
    <n v="117.6"/>
    <n v="57"/>
    <d v="2013-02-15T00:00:00"/>
    <s v="31.08.2023"/>
    <s v="Центральный"/>
    <n v="5969.8"/>
    <n v="2151.66"/>
  </r>
  <r>
    <x v="0"/>
    <x v="0"/>
    <n v="237.43"/>
    <n v="58"/>
    <d v="2015-04-09T00:00:00"/>
    <s v="20.10.2023"/>
    <s v="Центральный"/>
    <n v="4662.7"/>
    <n v="3944.0099999999998"/>
  </r>
  <r>
    <x v="0"/>
    <x v="0"/>
    <n v="497.7"/>
    <n v="59"/>
    <d v="2020-06-25T00:00:00"/>
    <s v=""/>
    <s v="Центральный"/>
    <n v="22172.199999999997"/>
    <n v="177.94"/>
  </r>
  <r>
    <x v="0"/>
    <x v="0"/>
    <n v="573"/>
    <n v="60"/>
    <d v="2020-11-12T00:00:00"/>
    <s v=""/>
    <s v="Приволжский"/>
    <n v="27581.9"/>
    <n v="429.66"/>
  </r>
  <r>
    <x v="0"/>
    <x v="0"/>
    <n v="112.3"/>
    <n v="61"/>
    <d v="2013-03-14T00:00:00"/>
    <s v="28.02.2023"/>
    <s v="Центральный"/>
    <n v="5945.05"/>
    <n v="1625.75"/>
  </r>
  <r>
    <x v="0"/>
    <x v="0"/>
    <n v="194.3"/>
    <n v="62"/>
    <d v="2010-05-30T00:00:00"/>
    <s v="30.06.2023"/>
    <s v="Сибирский"/>
    <n v="9406.65"/>
    <n v="820.82"/>
  </r>
  <r>
    <x v="0"/>
    <x v="0"/>
    <n v="449.5"/>
    <n v="63"/>
    <d v="2021-10-10T00:00:00"/>
    <s v=""/>
    <s v="Центральный"/>
    <n v="17597.449999999997"/>
    <n v="1013.3199999999999"/>
  </r>
  <r>
    <x v="0"/>
    <x v="0"/>
    <n v="225.9"/>
    <n v="64"/>
    <d v="2017-03-11T00:00:00"/>
    <s v=""/>
    <s v="Центральный"/>
    <n v="8034.2999999999993"/>
    <n v="1138.27"/>
  </r>
  <r>
    <x v="0"/>
    <x v="0"/>
    <n v="519.6"/>
    <n v="65"/>
    <d v="2021-04-05T00:00:00"/>
    <s v=""/>
    <s v="Северо-Западный"/>
    <n v="19961.55"/>
    <n v="559.86"/>
  </r>
  <r>
    <x v="0"/>
    <x v="0"/>
    <n v="224.2"/>
    <n v="66"/>
    <d v="2014-05-29T00:00:00"/>
    <s v="01.03.2023"/>
    <s v="Приволжский"/>
    <n v="9334.85"/>
    <n v="346.22"/>
  </r>
  <r>
    <x v="0"/>
    <x v="0"/>
    <n v="1650"/>
    <n v="67"/>
    <d v="2023-03-01T00:00:00"/>
    <s v=""/>
    <s v="Приволжский"/>
    <m/>
    <n v="1750"/>
  </r>
  <r>
    <x v="0"/>
    <x v="0"/>
    <n v="169.4"/>
    <n v="68"/>
    <d v="2008-06-06T00:00:00"/>
    <s v=""/>
    <s v="Приволжский"/>
    <n v="12432.650000000001"/>
    <n v="1106.07"/>
  </r>
  <r>
    <x v="0"/>
    <x v="0"/>
    <n v="242"/>
    <n v="69"/>
    <d v="2013-03-23T00:00:00"/>
    <s v=""/>
    <s v="Северо-Западный"/>
    <n v="8393.9500000000007"/>
    <n v="1603.14"/>
  </r>
  <r>
    <x v="0"/>
    <x v="0"/>
    <n v="289.89999999999998"/>
    <n v="70"/>
    <d v="2014-02-21T00:00:00"/>
    <s v=""/>
    <s v="Уральский"/>
    <n v="10213.549999999999"/>
    <n v="12.25"/>
  </r>
  <r>
    <x v="0"/>
    <x v="0"/>
    <n v="214.6"/>
    <n v="71"/>
    <d v="2013-05-12T00:00:00"/>
    <s v=""/>
    <s v="Центральный"/>
    <n v="7335.1"/>
    <n v="1751.96"/>
  </r>
  <r>
    <x v="0"/>
    <x v="0"/>
    <n v="2434.6"/>
    <n v="72"/>
    <d v="2022-12-15T00:00:00"/>
    <s v=""/>
    <s v="Приволжский"/>
    <n v="47511.3"/>
    <n v="3549.6299999999997"/>
  </r>
  <r>
    <x v="0"/>
    <x v="0"/>
    <n v="497.1"/>
    <n v="73"/>
    <d v="2022-11-04T00:00:00"/>
    <s v=""/>
    <s v="Уральский"/>
    <n v="11877.85"/>
    <n v="902.43999999999994"/>
  </r>
  <r>
    <x v="0"/>
    <x v="0"/>
    <n v="238.7"/>
    <n v="74"/>
    <d v="2013-12-26T00:00:00"/>
    <s v=""/>
    <s v="Южный"/>
    <n v="10622.1"/>
    <n v="76.509999999999991"/>
  </r>
  <r>
    <x v="0"/>
    <x v="0"/>
    <n v="746"/>
    <n v="75"/>
    <d v="2018-03-30T00:00:00"/>
    <s v=""/>
    <s v="Южный"/>
    <n v="27075.75"/>
    <n v="112.28"/>
  </r>
  <r>
    <x v="0"/>
    <x v="0"/>
    <n v="1300"/>
    <n v="76"/>
    <d v="2023-02-01T00:00:00"/>
    <s v=""/>
    <s v="Центральный"/>
    <m/>
    <n v="2135"/>
  </r>
  <r>
    <x v="0"/>
    <x v="0"/>
    <n v="959.5"/>
    <n v="77"/>
    <d v="2022-10-07T00:00:00"/>
    <s v=""/>
    <s v="Уральский"/>
    <n v="26395.149999999998"/>
    <n v="2088.2399999999998"/>
  </r>
  <r>
    <x v="0"/>
    <x v="0"/>
    <n v="188.8"/>
    <n v="78"/>
    <d v="2013-06-01T00:00:00"/>
    <s v=""/>
    <s v="Центральный"/>
    <n v="10228.85"/>
    <n v="307.93"/>
  </r>
  <r>
    <x v="0"/>
    <x v="0"/>
    <n v="450"/>
    <n v="79"/>
    <d v="2018-12-23T00:00:00"/>
    <s v=""/>
    <s v="Сибирский"/>
    <n v="11109.6"/>
    <n v="1913.4500000000003"/>
  </r>
  <r>
    <x v="0"/>
    <x v="0"/>
    <n v="657"/>
    <n v="80"/>
    <d v="2017-11-04T00:00:00"/>
    <s v="01.06.2023"/>
    <s v="Северо-Западный"/>
    <n v="21171.199999999997"/>
    <n v="2112.46"/>
  </r>
  <r>
    <x v="0"/>
    <x v="0"/>
    <n v="426.3"/>
    <n v="81"/>
    <d v="2020-12-23T00:00:00"/>
    <s v=""/>
    <s v="Сибирский"/>
    <n v="15571.25"/>
    <n v="621.11"/>
  </r>
  <r>
    <x v="0"/>
    <x v="0"/>
    <n v="384.32"/>
    <n v="82"/>
    <d v="2013-11-07T00:00:00"/>
    <s v=""/>
    <s v="Северо-Западный"/>
    <n v="10675.2"/>
    <n v="1343.93"/>
  </r>
  <r>
    <x v="0"/>
    <x v="0"/>
    <n v="216"/>
    <n v="83"/>
    <d v="2014-08-28T00:00:00"/>
    <s v=""/>
    <s v="Северо-Западный"/>
    <n v="7893.0999999999995"/>
    <n v="948.29"/>
  </r>
  <r>
    <x v="0"/>
    <x v="0"/>
    <n v="240.2"/>
    <n v="84"/>
    <d v="2013-09-19T00:00:00"/>
    <s v=""/>
    <s v="Уральский"/>
    <n v="6534.4500000000007"/>
    <n v="1094.6599999999999"/>
  </r>
  <r>
    <x v="0"/>
    <x v="0"/>
    <n v="867.6"/>
    <n v="85"/>
    <d v="2021-12-28T00:00:00"/>
    <s v=""/>
    <s v="Приволжский"/>
    <n v="27192.800000000003"/>
    <n v="596.12"/>
  </r>
  <r>
    <x v="0"/>
    <x v="0"/>
    <n v="298.60000000000002"/>
    <n v="86"/>
    <d v="2013-07-29T00:00:00"/>
    <s v=""/>
    <s v="Северо-Западный"/>
    <n v="14900.75"/>
    <n v="246.19"/>
  </r>
  <r>
    <x v="0"/>
    <x v="0"/>
    <n v="531"/>
    <n v="87"/>
    <d v="2017-07-13T00:00:00"/>
    <s v="01.04.2023"/>
    <s v="Центральный"/>
    <n v="18932"/>
    <n v="975.66"/>
  </r>
  <r>
    <x v="0"/>
    <x v="0"/>
    <n v="631.9"/>
    <n v="88"/>
    <d v="2022-09-14T00:00:00"/>
    <s v=""/>
    <s v="Дальневосточный"/>
    <n v="15309.2"/>
    <n v="227.64000000000001"/>
  </r>
  <r>
    <x v="0"/>
    <x v="0"/>
    <n v="385.97"/>
    <n v="89"/>
    <d v="2021-05-25T00:00:00"/>
    <s v=""/>
    <s v="Южный"/>
    <n v="14402.9"/>
    <n v="907.34"/>
  </r>
  <r>
    <x v="0"/>
    <x v="0"/>
    <n v="290.60000000000002"/>
    <n v="90"/>
    <d v="2019-07-25T00:00:00"/>
    <s v=""/>
    <s v="Северо-Западный"/>
    <n v="17500.050000000003"/>
    <n v="1965.9500000000003"/>
  </r>
  <r>
    <x v="0"/>
    <x v="0"/>
    <n v="408.1"/>
    <n v="91"/>
    <d v="2021-07-06T00:00:00"/>
    <s v=""/>
    <s v="Южный"/>
    <n v="12848.55"/>
    <n v="637.14"/>
  </r>
  <r>
    <x v="0"/>
    <x v="0"/>
    <n v="570.70000000000005"/>
    <n v="92"/>
    <d v="2016-08-17T00:00:00"/>
    <s v=""/>
    <s v="Приволжский"/>
    <n v="30133.449999999997"/>
    <n v="2428.86"/>
  </r>
  <r>
    <x v="0"/>
    <x v="0"/>
    <n v="616.20000000000005"/>
    <n v="93"/>
    <d v="2016-08-10T00:00:00"/>
    <s v=""/>
    <s v="Южный"/>
    <n v="30937.05"/>
    <n v="3030.09"/>
  </r>
  <r>
    <x v="0"/>
    <x v="0"/>
    <n v="622.70000000000005"/>
    <n v="94"/>
    <d v="2016-05-24T00:00:00"/>
    <s v=""/>
    <s v="Уральский"/>
    <n v="26001.85"/>
    <n v="4180.75"/>
  </r>
  <r>
    <x v="0"/>
    <x v="0"/>
    <n v="839.17"/>
    <n v="95"/>
    <d v="2017-03-21T00:00:00"/>
    <s v=""/>
    <s v="Приволжский"/>
    <n v="25106.45"/>
    <n v="2251.2000000000003"/>
  </r>
  <r>
    <x v="0"/>
    <x v="0"/>
    <n v="648.70000000000005"/>
    <n v="96"/>
    <d v="2018-03-13T00:00:00"/>
    <s v=""/>
    <s v="Сибирский"/>
    <n v="38004.550000000003"/>
    <n v="805.84"/>
  </r>
  <r>
    <x v="0"/>
    <x v="0"/>
    <n v="469.06"/>
    <n v="97"/>
    <d v="2018-04-10T00:00:00"/>
    <s v=""/>
    <s v="Сибирский"/>
    <n v="17937.2"/>
    <n v="1849.82"/>
  </r>
  <r>
    <x v="0"/>
    <x v="0"/>
    <n v="643.70000000000005"/>
    <n v="98"/>
    <d v="2019-06-05T00:00:00"/>
    <s v=""/>
    <s v="Приволжский"/>
    <n v="19747.900000000001"/>
    <n v="2015.2999999999997"/>
  </r>
  <r>
    <x v="0"/>
    <x v="0"/>
    <n v="691.46"/>
    <n v="99"/>
    <d v="2021-06-17T00:00:00"/>
    <s v=""/>
    <s v="Южный"/>
    <n v="25136.25"/>
    <n v="4439.6100000000006"/>
  </r>
  <r>
    <x v="0"/>
    <x v="0"/>
    <n v="777.5"/>
    <n v="100"/>
    <d v="2015-12-31T00:00:00"/>
    <s v=""/>
    <s v="Центральный"/>
    <n v="47015.200000000004"/>
    <n v="7685.6500000000005"/>
  </r>
  <r>
    <x v="0"/>
    <x v="1"/>
    <n v="312.39999999999998"/>
    <n v="1"/>
    <d v="2009-12-10T00:00:00"/>
    <s v=""/>
    <s v="Центральный"/>
    <n v="21110.799999999999"/>
    <n v="74.48"/>
  </r>
  <r>
    <x v="0"/>
    <x v="1"/>
    <n v="623.6"/>
    <n v="2"/>
    <d v="2015-12-30T00:00:00"/>
    <s v="01.04.2023"/>
    <s v="Центральный"/>
    <n v="27471.25"/>
    <n v="3184.58"/>
  </r>
  <r>
    <x v="0"/>
    <x v="1"/>
    <n v="503.21"/>
    <n v="3"/>
    <d v="2020-12-07T00:00:00"/>
    <s v=""/>
    <s v="Центральный"/>
    <n v="19003.55"/>
    <n v="43.19"/>
  </r>
  <r>
    <x v="0"/>
    <x v="1"/>
    <n v="448"/>
    <n v="4"/>
    <d v="2020-11-27T00:00:00"/>
    <s v=""/>
    <s v="Уральский"/>
    <n v="11142.6"/>
    <n v="2624.3700000000003"/>
  </r>
  <r>
    <x v="0"/>
    <x v="1"/>
    <n v="303.39999999999998"/>
    <n v="5"/>
    <d v="2014-11-30T00:00:00"/>
    <s v="01.05.2023"/>
    <s v="Приволжский"/>
    <n v="3927.7999999999997"/>
    <n v="911.81999999999994"/>
  </r>
  <r>
    <x v="0"/>
    <x v="1"/>
    <n v="494"/>
    <n v="6"/>
    <d v="2021-06-01T00:00:00"/>
    <s v=""/>
    <s v="Центральный"/>
    <n v="13370.2"/>
    <n v="1810.69"/>
  </r>
  <r>
    <x v="0"/>
    <x v="1"/>
    <n v="512.87"/>
    <n v="7"/>
    <d v="2017-04-25T00:00:00"/>
    <s v=""/>
    <s v="Приволжский"/>
    <n v="17654.8"/>
    <n v="423.78"/>
  </r>
  <r>
    <x v="0"/>
    <x v="1"/>
    <n v="464.1"/>
    <n v="8"/>
    <d v="2014-07-29T00:00:00"/>
    <s v=""/>
    <s v="Приволжский"/>
    <n v="13180.9"/>
    <n v="409.78"/>
  </r>
  <r>
    <x v="0"/>
    <x v="1"/>
    <n v="590.20000000000005"/>
    <n v="9"/>
    <d v="2016-04-20T00:00:00"/>
    <s v=""/>
    <s v="Северо-Западный"/>
    <n v="28018.25"/>
    <n v="589.54"/>
  </r>
  <r>
    <x v="0"/>
    <x v="1"/>
    <n v="621"/>
    <n v="10"/>
    <d v="2022-04-07T00:00:00"/>
    <s v=""/>
    <s v="Северо-Западный"/>
    <n v="12366.65"/>
    <n v="2857.19"/>
  </r>
  <r>
    <x v="0"/>
    <x v="1"/>
    <n v="606.45000000000005"/>
    <n v="11"/>
    <d v="2017-07-28T00:00:00"/>
    <s v=""/>
    <s v="Южный"/>
    <n v="13959.349999999999"/>
    <n v="281.68"/>
  </r>
  <r>
    <x v="0"/>
    <x v="1"/>
    <n v="425.8"/>
    <n v="12"/>
    <d v="2021-10-11T00:00:00"/>
    <s v=""/>
    <s v="Дальневосточный"/>
    <n v="13871.6"/>
    <n v="4365.13"/>
  </r>
  <r>
    <x v="0"/>
    <x v="1"/>
    <n v="458.7"/>
    <n v="13"/>
    <d v="2022-01-17T00:00:00"/>
    <s v="01.05.2023"/>
    <s v="Уральский"/>
    <n v="21421.350000000002"/>
    <n v="1231.02"/>
  </r>
  <r>
    <x v="0"/>
    <x v="1"/>
    <n v="354.1"/>
    <n v="14"/>
    <d v="2019-08-06T00:00:00"/>
    <s v=""/>
    <s v="Приволжский"/>
    <n v="8556.9500000000007"/>
    <n v="537.53000000000009"/>
  </r>
  <r>
    <x v="0"/>
    <x v="1"/>
    <n v="544"/>
    <n v="15"/>
    <d v="2020-08-21T00:00:00"/>
    <s v=""/>
    <s v="Центральный"/>
    <n v="12118.65"/>
    <n v="552.86"/>
  </r>
  <r>
    <x v="0"/>
    <x v="1"/>
    <n v="1900"/>
    <n v="16"/>
    <d v="2022-12-19T00:00:00"/>
    <s v=""/>
    <s v="Приволжский"/>
    <n v="26160.2"/>
    <n v="1600.3400000000001"/>
  </r>
  <r>
    <x v="0"/>
    <x v="1"/>
    <n v="514.79999999999995"/>
    <n v="17"/>
    <d v="2016-06-10T00:00:00"/>
    <s v=""/>
    <s v="Северо-Западный"/>
    <n v="19166.199999999997"/>
    <n v="1709.68"/>
  </r>
  <r>
    <x v="0"/>
    <x v="1"/>
    <n v="587"/>
    <n v="18"/>
    <d v="2018-12-25T00:00:00"/>
    <s v=""/>
    <s v="Сибирский"/>
    <n v="24560.25"/>
    <n v="2746.1"/>
  </r>
  <r>
    <x v="0"/>
    <x v="1"/>
    <n v="504.1"/>
    <n v="19"/>
    <d v="2020-12-30T00:00:00"/>
    <s v=""/>
    <s v="Уральский"/>
    <n v="18485.050000000003"/>
    <n v="408.24"/>
  </r>
  <r>
    <x v="0"/>
    <x v="1"/>
    <n v="555.6"/>
    <n v="20"/>
    <d v="2017-06-21T00:00:00"/>
    <s v=""/>
    <s v="Центральный"/>
    <n v="21022.550000000003"/>
    <n v="470.89"/>
  </r>
  <r>
    <x v="0"/>
    <x v="1"/>
    <n v="450.2"/>
    <n v="21"/>
    <d v="2019-05-22T00:00:00"/>
    <s v=""/>
    <s v="Северо-Западный"/>
    <n v="14681.55"/>
    <n v="1591.24"/>
  </r>
  <r>
    <x v="0"/>
    <x v="1"/>
    <n v="808.7"/>
    <n v="22"/>
    <d v="2021-12-30T00:00:00"/>
    <s v=""/>
    <s v="Северо-Западный"/>
    <n v="25132.05"/>
    <n v="2725.24"/>
  </r>
  <r>
    <x v="0"/>
    <x v="1"/>
    <n v="450"/>
    <n v="23"/>
    <d v="2022-04-20T00:00:00"/>
    <s v=""/>
    <s v="Южный"/>
    <n v="8799.3499999999985"/>
    <n v="702.52"/>
  </r>
  <r>
    <x v="0"/>
    <x v="1"/>
    <n v="504.5"/>
    <n v="24"/>
    <d v="2019-12-08T00:00:00"/>
    <s v=""/>
    <s v="Дальневосточный"/>
    <n v="29807.15"/>
    <n v="3215.4500000000003"/>
  </r>
  <r>
    <x v="0"/>
    <x v="1"/>
    <n v="188.8"/>
    <n v="25"/>
    <d v="2004-03-13T00:00:00"/>
    <s v=""/>
    <s v="Центральный"/>
    <n v="19999.8"/>
    <n v="2310.21"/>
  </r>
  <r>
    <x v="0"/>
    <x v="1"/>
    <n v="662.01"/>
    <n v="26"/>
    <d v="2016-07-09T00:00:00"/>
    <s v=""/>
    <s v="Центральный"/>
    <n v="19442.900000000001"/>
    <n v="424.13"/>
  </r>
  <r>
    <x v="0"/>
    <x v="1"/>
    <n v="553.70000000000005"/>
    <n v="27"/>
    <d v="2021-06-01T00:00:00"/>
    <s v=""/>
    <s v="Уральский"/>
    <n v="12967.75"/>
    <n v="4134.0600000000004"/>
  </r>
  <r>
    <x v="0"/>
    <x v="1"/>
    <n v="1055.5999999999999"/>
    <n v="28"/>
    <d v="2022-08-20T00:00:00"/>
    <s v=""/>
    <s v="Центральный"/>
    <n v="20452.550000000003"/>
    <n v="2921.7999999999997"/>
  </r>
  <r>
    <x v="0"/>
    <x v="1"/>
    <n v="1573"/>
    <n v="30"/>
    <d v="2023-01-20T00:00:00"/>
    <s v=""/>
    <s v="Сибирский"/>
    <n v="17123.05"/>
    <n v="4018"/>
  </r>
  <r>
    <x v="0"/>
    <x v="1"/>
    <n v="764.6"/>
    <n v="31"/>
    <d v="2022-12-15T00:00:00"/>
    <s v=""/>
    <s v="Центральный"/>
    <n v="16647.400000000001"/>
    <n v="691.53000000000009"/>
  </r>
  <r>
    <x v="0"/>
    <x v="1"/>
    <n v="174.54"/>
    <n v="32"/>
    <d v="2014-12-25T00:00:00"/>
    <s v="01.06.2023"/>
    <s v="Сибирский"/>
    <n v="10409.5"/>
    <n v="2945.46"/>
  </r>
  <r>
    <x v="0"/>
    <x v="1"/>
    <n v="800.44"/>
    <n v="34"/>
    <d v="2015-11-21T00:00:00"/>
    <s v=""/>
    <s v="Северо-Западный"/>
    <n v="53426.8"/>
    <n v="21228.34"/>
  </r>
  <r>
    <x v="0"/>
    <x v="1"/>
    <n v="1100"/>
    <n v="35"/>
    <d v="2023-02-01T00:00:00"/>
    <s v=""/>
    <s v="Южный"/>
    <n v="21403.800000000003"/>
    <n v="6553.6100000000006"/>
  </r>
  <r>
    <x v="0"/>
    <x v="1"/>
    <n v="795.78"/>
    <n v="36"/>
    <d v="2021-10-18T00:00:00"/>
    <s v=""/>
    <s v="Центральный"/>
    <n v="28490.35"/>
    <n v="4465.93"/>
  </r>
  <r>
    <x v="0"/>
    <x v="1"/>
    <n v="516.20000000000005"/>
    <n v="37"/>
    <d v="2020-12-10T00:00:00"/>
    <s v=""/>
    <s v="Уральский"/>
    <n v="8486.0499999999993"/>
    <n v="2592.73"/>
  </r>
  <r>
    <x v="0"/>
    <x v="1"/>
    <n v="572.20000000000005"/>
    <n v="38"/>
    <d v="2019-04-06T00:00:00"/>
    <s v="01.03.2023"/>
    <s v="Южный"/>
    <n v="17143.95"/>
    <n v="2560.04"/>
  </r>
  <r>
    <x v="0"/>
    <x v="1"/>
    <n v="2000"/>
    <n v="39"/>
    <d v="2023-03-01T00:00:00"/>
    <s v=""/>
    <s v="Южный"/>
    <m/>
    <n v="3500"/>
  </r>
  <r>
    <x v="0"/>
    <x v="1"/>
    <n v="241.7"/>
    <n v="40"/>
    <d v="2014-08-12T00:00:00"/>
    <s v=""/>
    <s v="Уральский"/>
    <n v="6279.2"/>
    <n v="2210.67"/>
  </r>
  <r>
    <x v="0"/>
    <x v="1"/>
    <n v="1083.3"/>
    <n v="41"/>
    <d v="2022-12-22T00:00:00"/>
    <s v=""/>
    <s v="Центральный"/>
    <n v="20214.7"/>
    <n v="2013.2000000000003"/>
  </r>
  <r>
    <x v="0"/>
    <x v="1"/>
    <n v="660.1"/>
    <n v="42"/>
    <d v="2017-08-07T00:00:00"/>
    <s v="01.06.2023"/>
    <s v="Уральский"/>
    <n v="36025.449999999997"/>
    <n v="3552.5699999999997"/>
  </r>
  <r>
    <x v="0"/>
    <x v="1"/>
    <n v="611.9"/>
    <n v="43"/>
    <d v="2016-12-10T00:00:00"/>
    <s v=""/>
    <s v="Уральский"/>
    <n v="19019.100000000002"/>
    <n v="2354.31"/>
  </r>
  <r>
    <x v="0"/>
    <x v="1"/>
    <n v="215.7"/>
    <n v="44"/>
    <d v="2013-07-18T00:00:00"/>
    <s v=""/>
    <s v="Приволжский"/>
    <n v="5811.3"/>
    <n v="663.81"/>
  </r>
  <r>
    <x v="0"/>
    <x v="1"/>
    <n v="449"/>
    <n v="45"/>
    <d v="2020-12-05T00:00:00"/>
    <s v=""/>
    <s v="Уральский"/>
    <n v="11504.400000000001"/>
    <n v="676.41"/>
  </r>
  <r>
    <x v="0"/>
    <x v="1"/>
    <n v="259.39999999999998"/>
    <n v="46"/>
    <d v="2014-12-19T00:00:00"/>
    <s v=""/>
    <s v="Центральный"/>
    <n v="4537.5"/>
    <n v="1057.8400000000001"/>
  </r>
  <r>
    <x v="0"/>
    <x v="1"/>
    <n v="432"/>
    <n v="47"/>
    <d v="2019-03-26T00:00:00"/>
    <s v=""/>
    <s v="Центральный"/>
    <n v="8128.0999999999995"/>
    <n v="393.68"/>
  </r>
  <r>
    <x v="0"/>
    <x v="1"/>
    <n v="425.79"/>
    <n v="48"/>
    <d v="2021-04-21T00:00:00"/>
    <s v=""/>
    <s v="Центральный"/>
    <n v="14828.050000000001"/>
    <n v="2954.98"/>
  </r>
  <r>
    <x v="0"/>
    <x v="1"/>
    <n v="359"/>
    <n v="49"/>
    <d v="2014-11-20T00:00:00"/>
    <s v=""/>
    <s v="Северо-Западный"/>
    <n v="18041.650000000001"/>
    <n v="824.32"/>
  </r>
  <r>
    <x v="0"/>
    <x v="1"/>
    <n v="420"/>
    <n v="50"/>
    <d v="2015-11-12T00:00:00"/>
    <s v=""/>
    <s v="Приволжский"/>
    <n v="8730.2000000000007"/>
    <n v="1804.6000000000001"/>
  </r>
  <r>
    <x v="0"/>
    <x v="1"/>
    <n v="1000"/>
    <n v="51"/>
    <d v="2022-12-20T00:00:00"/>
    <s v=""/>
    <s v="Северо-Западный"/>
    <n v="47564"/>
    <n v="3545.5"/>
  </r>
  <r>
    <x v="0"/>
    <x v="1"/>
    <n v="249"/>
    <n v="52"/>
    <d v="2015-03-01T00:00:00"/>
    <s v=""/>
    <s v="Северо-Западный"/>
    <n v="5905.2"/>
    <n v="337.53999999999996"/>
  </r>
  <r>
    <x v="0"/>
    <x v="1"/>
    <n v="280.10000000000002"/>
    <n v="53"/>
    <d v="2010-05-15T00:00:00"/>
    <s v=""/>
    <s v="Центральный"/>
    <n v="5695.5999999999995"/>
    <n v="1454.8100000000002"/>
  </r>
  <r>
    <x v="0"/>
    <x v="1"/>
    <n v="497.38"/>
    <n v="54"/>
    <d v="2022-04-26T00:00:00"/>
    <s v=""/>
    <s v="Центральный"/>
    <n v="9512.7999999999993"/>
    <n v="109.83"/>
  </r>
  <r>
    <x v="0"/>
    <x v="1"/>
    <n v="801.1"/>
    <n v="55"/>
    <d v="2017-03-18T00:00:00"/>
    <s v=""/>
    <s v="Южный"/>
    <n v="23714.25"/>
    <n v="176.19"/>
  </r>
  <r>
    <x v="0"/>
    <x v="1"/>
    <n v="550"/>
    <n v="56"/>
    <d v="2020-11-14T00:00:00"/>
    <s v=""/>
    <s v="Сибирский"/>
    <n v="27895.55"/>
    <n v="1366.26"/>
  </r>
  <r>
    <x v="0"/>
    <x v="1"/>
    <n v="117.6"/>
    <n v="57"/>
    <d v="2013-02-15T00:00:00"/>
    <s v="31.08.2023"/>
    <s v="Центральный"/>
    <n v="6374.6"/>
    <n v="2177.84"/>
  </r>
  <r>
    <x v="0"/>
    <x v="1"/>
    <n v="237.43"/>
    <n v="58"/>
    <d v="2015-04-09T00:00:00"/>
    <s v="20.10.2023"/>
    <s v="Центральный"/>
    <n v="4915.8999999999996"/>
    <n v="4139.38"/>
  </r>
  <r>
    <x v="0"/>
    <x v="1"/>
    <n v="497.7"/>
    <n v="59"/>
    <d v="2020-06-25T00:00:00"/>
    <s v=""/>
    <s v="Центральный"/>
    <n v="22503.649999999998"/>
    <n v="392.34999999999997"/>
  </r>
  <r>
    <x v="0"/>
    <x v="1"/>
    <n v="573"/>
    <n v="60"/>
    <d v="2020-11-12T00:00:00"/>
    <s v=""/>
    <s v="Приволжский"/>
    <n v="23357.7"/>
    <n v="1675.73"/>
  </r>
  <r>
    <x v="0"/>
    <x v="1"/>
    <n v="112.3"/>
    <n v="61"/>
    <d v="2013-03-14T00:00:00"/>
    <s v="28.02.2023"/>
    <s v="Центральный"/>
    <n v="4997.3500000000004"/>
    <n v="1560.02"/>
  </r>
  <r>
    <x v="0"/>
    <x v="1"/>
    <n v="194.3"/>
    <n v="62"/>
    <d v="2010-05-30T00:00:00"/>
    <s v="30.06.2023"/>
    <s v="Сибирский"/>
    <n v="8309.75"/>
    <n v="1052.45"/>
  </r>
  <r>
    <x v="0"/>
    <x v="1"/>
    <n v="449.5"/>
    <n v="63"/>
    <d v="2021-10-10T00:00:00"/>
    <s v=""/>
    <s v="Центральный"/>
    <n v="17459.400000000001"/>
    <n v="771.68"/>
  </r>
  <r>
    <x v="0"/>
    <x v="1"/>
    <n v="225.9"/>
    <n v="64"/>
    <d v="2017-03-11T00:00:00"/>
    <s v=""/>
    <s v="Центральный"/>
    <n v="7718.3"/>
    <n v="1150.5900000000001"/>
  </r>
  <r>
    <x v="0"/>
    <x v="1"/>
    <n v="519.6"/>
    <n v="65"/>
    <d v="2021-04-05T00:00:00"/>
    <s v=""/>
    <s v="Северо-Западный"/>
    <n v="19947.349999999999"/>
    <n v="918.81999999999994"/>
  </r>
  <r>
    <x v="0"/>
    <x v="1"/>
    <n v="224.2"/>
    <n v="66"/>
    <d v="2014-05-29T00:00:00"/>
    <s v="01.03.2023"/>
    <s v="Приволжский"/>
    <n v="7992.75"/>
    <n v="812.98"/>
  </r>
  <r>
    <x v="0"/>
    <x v="1"/>
    <n v="1650"/>
    <n v="67"/>
    <d v="2023-03-01T00:00:00"/>
    <s v=""/>
    <s v="Приволжский"/>
    <m/>
    <n v="1750"/>
  </r>
  <r>
    <x v="0"/>
    <x v="1"/>
    <n v="169.4"/>
    <n v="68"/>
    <d v="2008-06-06T00:00:00"/>
    <s v=""/>
    <s v="Приволжский"/>
    <n v="9975.5499999999993"/>
    <n v="1867.32"/>
  </r>
  <r>
    <x v="0"/>
    <x v="1"/>
    <n v="242"/>
    <n v="69"/>
    <d v="2013-03-23T00:00:00"/>
    <s v=""/>
    <s v="Северо-Западный"/>
    <n v="7892.1500000000005"/>
    <n v="1626.03"/>
  </r>
  <r>
    <x v="0"/>
    <x v="1"/>
    <n v="289.89999999999998"/>
    <n v="70"/>
    <d v="2014-02-21T00:00:00"/>
    <s v=""/>
    <s v="Уральский"/>
    <n v="9301.25"/>
    <n v="191.94"/>
  </r>
  <r>
    <x v="0"/>
    <x v="1"/>
    <n v="214.6"/>
    <n v="71"/>
    <d v="2013-05-12T00:00:00"/>
    <s v=""/>
    <s v="Центральный"/>
    <n v="5983.1500000000005"/>
    <n v="1954.0499999999997"/>
  </r>
  <r>
    <x v="0"/>
    <x v="1"/>
    <n v="2434.6"/>
    <n v="72"/>
    <d v="2022-12-15T00:00:00"/>
    <s v=""/>
    <s v="Приволжский"/>
    <n v="42807.600000000006"/>
    <n v="3657.4300000000003"/>
  </r>
  <r>
    <x v="0"/>
    <x v="1"/>
    <n v="497.1"/>
    <n v="73"/>
    <d v="2022-11-04T00:00:00"/>
    <s v=""/>
    <s v="Уральский"/>
    <n v="10701.900000000001"/>
    <n v="865.19999999999993"/>
  </r>
  <r>
    <x v="0"/>
    <x v="1"/>
    <n v="238.7"/>
    <n v="74"/>
    <d v="2013-12-26T00:00:00"/>
    <s v=""/>
    <s v="Южный"/>
    <n v="9389.0499999999993"/>
    <n v="498.82000000000005"/>
  </r>
  <r>
    <x v="0"/>
    <x v="1"/>
    <n v="746"/>
    <n v="75"/>
    <d v="2018-03-30T00:00:00"/>
    <s v=""/>
    <s v="Южный"/>
    <n v="20125.8"/>
    <n v="1895.5300000000002"/>
  </r>
  <r>
    <x v="0"/>
    <x v="1"/>
    <n v="1300"/>
    <n v="76"/>
    <d v="2023-02-01T00:00:00"/>
    <s v=""/>
    <s v="Центральный"/>
    <n v="18549.949999999997"/>
    <n v="3186.54"/>
  </r>
  <r>
    <x v="0"/>
    <x v="1"/>
    <n v="959.5"/>
    <n v="77"/>
    <d v="2022-10-07T00:00:00"/>
    <s v=""/>
    <s v="Уральский"/>
    <n v="23782"/>
    <n v="2534.14"/>
  </r>
  <r>
    <x v="0"/>
    <x v="1"/>
    <n v="188.8"/>
    <n v="78"/>
    <d v="2013-06-01T00:00:00"/>
    <s v=""/>
    <s v="Центральный"/>
    <n v="11173.85"/>
    <n v="84.28"/>
  </r>
  <r>
    <x v="0"/>
    <x v="1"/>
    <n v="450"/>
    <n v="79"/>
    <d v="2018-12-23T00:00:00"/>
    <s v=""/>
    <s v="Сибирский"/>
    <n v="10009.75"/>
    <n v="2099.09"/>
  </r>
  <r>
    <x v="0"/>
    <x v="1"/>
    <n v="657"/>
    <n v="80"/>
    <d v="2017-11-04T00:00:00"/>
    <s v="01.06.2023"/>
    <s v="Северо-Западный"/>
    <n v="19116.849999999999"/>
    <n v="2318.2600000000002"/>
  </r>
  <r>
    <x v="0"/>
    <x v="1"/>
    <n v="426.3"/>
    <n v="81"/>
    <d v="2020-12-23T00:00:00"/>
    <s v=""/>
    <s v="Сибирский"/>
    <n v="14503.35"/>
    <n v="460.32000000000005"/>
  </r>
  <r>
    <x v="0"/>
    <x v="1"/>
    <n v="384.32"/>
    <n v="82"/>
    <d v="2013-11-07T00:00:00"/>
    <s v=""/>
    <s v="Северо-Западный"/>
    <n v="11583.3"/>
    <n v="744.24"/>
  </r>
  <r>
    <x v="0"/>
    <x v="1"/>
    <n v="216"/>
    <n v="83"/>
    <d v="2014-08-28T00:00:00"/>
    <s v=""/>
    <s v="Северо-Западный"/>
    <n v="6052.5"/>
    <n v="1432.0600000000002"/>
  </r>
  <r>
    <x v="0"/>
    <x v="1"/>
    <n v="240.2"/>
    <n v="84"/>
    <d v="2013-09-19T00:00:00"/>
    <s v=""/>
    <s v="Уральский"/>
    <n v="5771.5499999999993"/>
    <n v="1376.13"/>
  </r>
  <r>
    <x v="0"/>
    <x v="1"/>
    <n v="867.6"/>
    <n v="85"/>
    <d v="2021-12-28T00:00:00"/>
    <s v=""/>
    <s v="Приволжский"/>
    <n v="20053.849999999999"/>
    <n v="1002.6099999999999"/>
  </r>
  <r>
    <x v="0"/>
    <x v="1"/>
    <n v="298.60000000000002"/>
    <n v="86"/>
    <d v="2013-07-29T00:00:00"/>
    <s v=""/>
    <s v="Северо-Западный"/>
    <n v="12593.599999999999"/>
    <n v="186.26999999999998"/>
  </r>
  <r>
    <x v="0"/>
    <x v="1"/>
    <n v="531"/>
    <n v="87"/>
    <d v="2017-07-13T00:00:00"/>
    <s v="01.04.2023"/>
    <s v="Центральный"/>
    <n v="17762.599999999999"/>
    <n v="778.12"/>
  </r>
  <r>
    <x v="0"/>
    <x v="1"/>
    <n v="631.9"/>
    <n v="88"/>
    <d v="2022-09-14T00:00:00"/>
    <s v=""/>
    <s v="Дальневосточный"/>
    <n v="13793.55"/>
    <n v="176.67999999999998"/>
  </r>
  <r>
    <x v="0"/>
    <x v="1"/>
    <n v="385.97"/>
    <n v="89"/>
    <d v="2021-05-25T00:00:00"/>
    <s v=""/>
    <s v="Южный"/>
    <n v="13174.6"/>
    <n v="863.59"/>
  </r>
  <r>
    <x v="0"/>
    <x v="1"/>
    <n v="290.60000000000002"/>
    <n v="90"/>
    <d v="2019-07-25T00:00:00"/>
    <s v=""/>
    <s v="Северо-Западный"/>
    <n v="11241.099999999999"/>
    <n v="285.39000000000004"/>
  </r>
  <r>
    <x v="0"/>
    <x v="1"/>
    <n v="408.1"/>
    <n v="91"/>
    <d v="2021-07-06T00:00:00"/>
    <s v=""/>
    <s v="Южный"/>
    <n v="9529.4000000000015"/>
    <n v="947.17000000000007"/>
  </r>
  <r>
    <x v="0"/>
    <x v="1"/>
    <n v="570.70000000000005"/>
    <n v="92"/>
    <d v="2016-08-17T00:00:00"/>
    <s v=""/>
    <s v="Приволжский"/>
    <n v="24303.699999999997"/>
    <n v="3976.3499999999995"/>
  </r>
  <r>
    <x v="0"/>
    <x v="1"/>
    <n v="616.20000000000005"/>
    <n v="93"/>
    <d v="2016-08-10T00:00:00"/>
    <s v=""/>
    <s v="Южный"/>
    <n v="25381.9"/>
    <n v="4636.8"/>
  </r>
  <r>
    <x v="0"/>
    <x v="1"/>
    <n v="622.70000000000005"/>
    <n v="94"/>
    <d v="2016-05-24T00:00:00"/>
    <s v=""/>
    <s v="Уральский"/>
    <n v="21317.600000000002"/>
    <n v="5366.13"/>
  </r>
  <r>
    <x v="0"/>
    <x v="1"/>
    <n v="839.17"/>
    <n v="95"/>
    <d v="2017-03-21T00:00:00"/>
    <s v=""/>
    <s v="Приволжский"/>
    <n v="21835.7"/>
    <n v="2857.33"/>
  </r>
  <r>
    <x v="0"/>
    <x v="1"/>
    <n v="648.70000000000005"/>
    <n v="96"/>
    <d v="2018-03-13T00:00:00"/>
    <s v=""/>
    <s v="Сибирский"/>
    <n v="31334.2"/>
    <n v="2972.06"/>
  </r>
  <r>
    <x v="0"/>
    <x v="1"/>
    <n v="469.06"/>
    <n v="97"/>
    <d v="2018-04-10T00:00:00"/>
    <s v=""/>
    <s v="Сибирский"/>
    <n v="16810.45"/>
    <n v="2521.6800000000003"/>
  </r>
  <r>
    <x v="0"/>
    <x v="1"/>
    <n v="643.70000000000005"/>
    <n v="98"/>
    <d v="2019-06-05T00:00:00"/>
    <s v=""/>
    <s v="Приволжский"/>
    <n v="17594.599999999999"/>
    <n v="2537.15"/>
  </r>
  <r>
    <x v="0"/>
    <x v="1"/>
    <n v="691.46"/>
    <n v="99"/>
    <d v="2021-06-17T00:00:00"/>
    <s v=""/>
    <s v="Южный"/>
    <n v="18924.900000000001"/>
    <n v="6123.3899999999994"/>
  </r>
  <r>
    <x v="0"/>
    <x v="1"/>
    <n v="777.5"/>
    <n v="100"/>
    <d v="2015-12-31T00:00:00"/>
    <s v=""/>
    <s v="Центральный"/>
    <n v="45465.15"/>
    <n v="7397.3899999999994"/>
  </r>
  <r>
    <x v="0"/>
    <x v="2"/>
    <n v="312.39999999999998"/>
    <n v="1"/>
    <d v="2009-12-10T00:00:00"/>
    <s v=""/>
    <s v="Центральный"/>
    <n v="26335.9"/>
    <n v="4681.7400000000007"/>
  </r>
  <r>
    <x v="0"/>
    <x v="2"/>
    <n v="623.6"/>
    <n v="2"/>
    <d v="2015-12-30T00:00:00"/>
    <s v="01.04.2023"/>
    <s v="Центральный"/>
    <n v="54195.5"/>
    <n v="14712.740000000002"/>
  </r>
  <r>
    <x v="0"/>
    <x v="2"/>
    <n v="503.21"/>
    <n v="3"/>
    <d v="2020-12-07T00:00:00"/>
    <s v=""/>
    <s v="Центральный"/>
    <n v="27547.199999999997"/>
    <n v="6368.88"/>
  </r>
  <r>
    <x v="0"/>
    <x v="2"/>
    <n v="448"/>
    <n v="4"/>
    <d v="2020-11-27T00:00:00"/>
    <s v=""/>
    <s v="Уральский"/>
    <n v="15224.5"/>
    <n v="995.05000000000007"/>
  </r>
  <r>
    <x v="0"/>
    <x v="2"/>
    <n v="303.39999999999998"/>
    <n v="5"/>
    <d v="2014-11-30T00:00:00"/>
    <s v="01.05.2023"/>
    <s v="Приволжский"/>
    <n v="5829.8"/>
    <n v="199.01"/>
  </r>
  <r>
    <x v="0"/>
    <x v="2"/>
    <n v="494"/>
    <n v="6"/>
    <d v="2021-06-01T00:00:00"/>
    <s v=""/>
    <s v="Центральный"/>
    <n v="17043.150000000001"/>
    <n v="2083.9699999999998"/>
  </r>
  <r>
    <x v="0"/>
    <x v="2"/>
    <n v="512.87"/>
    <n v="7"/>
    <d v="2017-04-25T00:00:00"/>
    <s v=""/>
    <s v="Приволжский"/>
    <n v="24563.600000000002"/>
    <n v="4261.53"/>
  </r>
  <r>
    <x v="0"/>
    <x v="2"/>
    <n v="464.1"/>
    <n v="8"/>
    <d v="2014-07-29T00:00:00"/>
    <s v=""/>
    <s v="Приволжский"/>
    <n v="22968.15"/>
    <n v="4441.22"/>
  </r>
  <r>
    <x v="0"/>
    <x v="2"/>
    <n v="590.20000000000005"/>
    <n v="9"/>
    <d v="2016-04-20T00:00:00"/>
    <s v=""/>
    <s v="Северо-Западный"/>
    <n v="43479.399999999994"/>
    <n v="10806.6"/>
  </r>
  <r>
    <x v="0"/>
    <x v="2"/>
    <n v="621"/>
    <n v="10"/>
    <d v="2022-04-07T00:00:00"/>
    <s v=""/>
    <s v="Северо-Западный"/>
    <n v="19190.899999999998"/>
    <n v="2212.56"/>
  </r>
  <r>
    <x v="0"/>
    <x v="2"/>
    <n v="606.45000000000005"/>
    <n v="11"/>
    <d v="2017-07-28T00:00:00"/>
    <s v=""/>
    <s v="Южный"/>
    <n v="17201.95"/>
    <n v="2920.4"/>
  </r>
  <r>
    <x v="0"/>
    <x v="2"/>
    <n v="425.8"/>
    <n v="12"/>
    <d v="2021-10-11T00:00:00"/>
    <s v=""/>
    <s v="Дальневосточный"/>
    <n v="23631.65"/>
    <n v="1870.8899999999999"/>
  </r>
  <r>
    <x v="0"/>
    <x v="2"/>
    <n v="458.7"/>
    <n v="13"/>
    <d v="2022-01-17T00:00:00"/>
    <s v="01.05.2023"/>
    <s v="Уральский"/>
    <n v="31345.300000000003"/>
    <n v="8770.44"/>
  </r>
  <r>
    <x v="0"/>
    <x v="2"/>
    <n v="354.1"/>
    <n v="14"/>
    <d v="2019-08-06T00:00:00"/>
    <s v=""/>
    <s v="Приволжский"/>
    <n v="14681"/>
    <n v="2882.39"/>
  </r>
  <r>
    <x v="0"/>
    <x v="2"/>
    <n v="544"/>
    <n v="15"/>
    <d v="2020-08-21T00:00:00"/>
    <s v=""/>
    <s v="Центральный"/>
    <n v="16698.800000000003"/>
    <n v="2946.23"/>
  </r>
  <r>
    <x v="0"/>
    <x v="2"/>
    <n v="1900"/>
    <n v="16"/>
    <d v="2022-12-19T00:00:00"/>
    <s v=""/>
    <s v="Приволжский"/>
    <n v="40596.1"/>
    <n v="9583.42"/>
  </r>
  <r>
    <x v="0"/>
    <x v="2"/>
    <n v="514.79999999999995"/>
    <n v="17"/>
    <d v="2016-06-10T00:00:00"/>
    <s v=""/>
    <s v="Северо-Западный"/>
    <n v="31406.85"/>
    <n v="7698.53"/>
  </r>
  <r>
    <x v="0"/>
    <x v="2"/>
    <n v="587"/>
    <n v="18"/>
    <d v="2018-12-25T00:00:00"/>
    <s v=""/>
    <s v="Сибирский"/>
    <n v="49142.799999999996"/>
    <n v="11932.480000000001"/>
  </r>
  <r>
    <x v="0"/>
    <x v="2"/>
    <n v="504.1"/>
    <n v="19"/>
    <d v="2020-12-30T00:00:00"/>
    <s v=""/>
    <s v="Уральский"/>
    <n v="28005.4"/>
    <n v="6367.34"/>
  </r>
  <r>
    <x v="0"/>
    <x v="2"/>
    <n v="555.6"/>
    <n v="20"/>
    <d v="2017-06-21T00:00:00"/>
    <s v=""/>
    <s v="Центральный"/>
    <n v="33952.9"/>
    <n v="8866.06"/>
  </r>
  <r>
    <x v="0"/>
    <x v="2"/>
    <n v="450.2"/>
    <n v="21"/>
    <d v="2019-05-22T00:00:00"/>
    <s v=""/>
    <s v="Северо-Западный"/>
    <n v="24983.35"/>
    <n v="6094.7599999999993"/>
  </r>
  <r>
    <x v="0"/>
    <x v="2"/>
    <n v="808.7"/>
    <n v="22"/>
    <d v="2021-12-30T00:00:00"/>
    <s v=""/>
    <s v="Северо-Западный"/>
    <n v="34919.5"/>
    <n v="10197.67"/>
  </r>
  <r>
    <x v="0"/>
    <x v="2"/>
    <n v="450"/>
    <n v="23"/>
    <d v="2022-04-20T00:00:00"/>
    <s v=""/>
    <s v="Южный"/>
    <n v="13655.050000000001"/>
    <n v="2248.89"/>
  </r>
  <r>
    <x v="0"/>
    <x v="2"/>
    <n v="504.5"/>
    <n v="24"/>
    <d v="2019-12-08T00:00:00"/>
    <s v=""/>
    <s v="Дальневосточный"/>
    <n v="55689.2"/>
    <n v="10581.9"/>
  </r>
  <r>
    <x v="0"/>
    <x v="2"/>
    <n v="188.8"/>
    <n v="25"/>
    <d v="2004-03-13T00:00:00"/>
    <s v=""/>
    <s v="Центральный"/>
    <n v="30634.75"/>
    <n v="6803.8600000000006"/>
  </r>
  <r>
    <x v="0"/>
    <x v="2"/>
    <n v="662.01"/>
    <n v="26"/>
    <d v="2016-07-09T00:00:00"/>
    <s v=""/>
    <s v="Центральный"/>
    <n v="34886.1"/>
    <n v="10335.220000000001"/>
  </r>
  <r>
    <x v="0"/>
    <x v="2"/>
    <n v="553.70000000000005"/>
    <n v="27"/>
    <d v="2021-06-01T00:00:00"/>
    <s v=""/>
    <s v="Уральский"/>
    <n v="16045.150000000001"/>
    <n v="661.36"/>
  </r>
  <r>
    <x v="0"/>
    <x v="2"/>
    <n v="1055.5999999999999"/>
    <n v="28"/>
    <d v="2022-08-20T00:00:00"/>
    <s v=""/>
    <s v="Центральный"/>
    <n v="31738.75"/>
    <n v="5698.56"/>
  </r>
  <r>
    <x v="0"/>
    <x v="2"/>
    <n v="1573"/>
    <n v="30"/>
    <d v="2023-01-20T00:00:00"/>
    <s v=""/>
    <s v="Сибирский"/>
    <n v="26572"/>
    <n v="2594.27"/>
  </r>
  <r>
    <x v="0"/>
    <x v="2"/>
    <n v="764.6"/>
    <n v="31"/>
    <d v="2022-12-15T00:00:00"/>
    <s v=""/>
    <s v="Центральный"/>
    <n v="25833.899999999998"/>
    <n v="6985.58"/>
  </r>
  <r>
    <x v="0"/>
    <x v="2"/>
    <n v="174.54"/>
    <n v="32"/>
    <d v="2014-12-25T00:00:00"/>
    <s v="01.06.2023"/>
    <s v="Сибирский"/>
    <n v="24195.25"/>
    <n v="5937.68"/>
  </r>
  <r>
    <x v="0"/>
    <x v="2"/>
    <n v="800.44"/>
    <n v="34"/>
    <d v="2015-11-21T00:00:00"/>
    <s v=""/>
    <s v="Северо-Западный"/>
    <n v="128013.3"/>
    <n v="30200.450000000004"/>
  </r>
  <r>
    <x v="0"/>
    <x v="2"/>
    <n v="1100"/>
    <n v="35"/>
    <d v="2023-02-01T00:00:00"/>
    <s v=""/>
    <s v="Южный"/>
    <n v="33215"/>
    <n v="2104.34"/>
  </r>
  <r>
    <x v="0"/>
    <x v="2"/>
    <n v="795.78"/>
    <n v="36"/>
    <d v="2021-10-18T00:00:00"/>
    <s v=""/>
    <s v="Центральный"/>
    <n v="53203.35"/>
    <n v="13409.199999999999"/>
  </r>
  <r>
    <x v="0"/>
    <x v="2"/>
    <n v="516.20000000000005"/>
    <n v="37"/>
    <d v="2020-12-10T00:00:00"/>
    <s v=""/>
    <s v="Уральский"/>
    <n v="12276.7"/>
    <n v="149.16999999999999"/>
  </r>
  <r>
    <x v="0"/>
    <x v="2"/>
    <n v="2000"/>
    <n v="39"/>
    <d v="2023-03-01T00:00:00"/>
    <s v=""/>
    <s v="Южный"/>
    <n v="66430"/>
    <n v="4116.9799999999996"/>
  </r>
  <r>
    <x v="0"/>
    <x v="2"/>
    <n v="241.7"/>
    <n v="40"/>
    <d v="2014-08-12T00:00:00"/>
    <s v=""/>
    <s v="Уральский"/>
    <n v="8520.5499999999993"/>
    <n v="200.41"/>
  </r>
  <r>
    <x v="0"/>
    <x v="2"/>
    <n v="1083.3"/>
    <n v="41"/>
    <d v="2022-12-22T00:00:00"/>
    <s v=""/>
    <s v="Центральный"/>
    <n v="31369.699999999997"/>
    <n v="8646.33"/>
  </r>
  <r>
    <x v="0"/>
    <x v="2"/>
    <n v="660.1"/>
    <n v="42"/>
    <d v="2017-08-07T00:00:00"/>
    <s v="01.06.2023"/>
    <s v="Уральский"/>
    <n v="57790.8"/>
    <n v="13359.36"/>
  </r>
  <r>
    <x v="0"/>
    <x v="2"/>
    <n v="611.9"/>
    <n v="43"/>
    <d v="2016-12-10T00:00:00"/>
    <s v=""/>
    <s v="Уральский"/>
    <n v="29072.15"/>
    <n v="5367.04"/>
  </r>
  <r>
    <x v="0"/>
    <x v="2"/>
    <n v="215.7"/>
    <n v="44"/>
    <d v="2013-07-18T00:00:00"/>
    <s v=""/>
    <s v="Приволжский"/>
    <n v="7958.5"/>
    <n v="902.51"/>
  </r>
  <r>
    <x v="0"/>
    <x v="2"/>
    <n v="449"/>
    <n v="45"/>
    <d v="2020-12-05T00:00:00"/>
    <s v=""/>
    <s v="Уральский"/>
    <n v="17304.5"/>
    <n v="3415.72"/>
  </r>
  <r>
    <x v="0"/>
    <x v="2"/>
    <n v="259.39999999999998"/>
    <n v="46"/>
    <d v="2014-12-19T00:00:00"/>
    <s v=""/>
    <s v="Центральный"/>
    <n v="6738.5"/>
    <n v="157.36000000000001"/>
  </r>
  <r>
    <x v="0"/>
    <x v="2"/>
    <n v="432"/>
    <n v="47"/>
    <d v="2019-03-26T00:00:00"/>
    <s v=""/>
    <s v="Центральный"/>
    <n v="11297.8"/>
    <n v="1645"/>
  </r>
  <r>
    <x v="0"/>
    <x v="2"/>
    <n v="425.79"/>
    <n v="48"/>
    <d v="2021-04-21T00:00:00"/>
    <s v=""/>
    <s v="Центральный"/>
    <n v="27169.599999999999"/>
    <n v="5831.21"/>
  </r>
  <r>
    <x v="0"/>
    <x v="2"/>
    <n v="359"/>
    <n v="49"/>
    <d v="2014-11-20T00:00:00"/>
    <s v=""/>
    <s v="Северо-Западный"/>
    <n v="51403.9"/>
    <n v="18873.82"/>
  </r>
  <r>
    <x v="0"/>
    <x v="2"/>
    <n v="420"/>
    <n v="50"/>
    <d v="2015-11-12T00:00:00"/>
    <s v=""/>
    <s v="Приволжский"/>
    <n v="11137"/>
    <n v="707.98"/>
  </r>
  <r>
    <x v="0"/>
    <x v="2"/>
    <n v="1000"/>
    <n v="51"/>
    <d v="2022-12-20T00:00:00"/>
    <s v=""/>
    <s v="Северо-Западный"/>
    <n v="73811.099999999991"/>
    <n v="17012.8"/>
  </r>
  <r>
    <x v="0"/>
    <x v="2"/>
    <n v="249"/>
    <n v="52"/>
    <d v="2015-03-01T00:00:00"/>
    <s v=""/>
    <s v="Северо-Западный"/>
    <n v="10800.9"/>
    <n v="1955.7999999999997"/>
  </r>
  <r>
    <x v="0"/>
    <x v="2"/>
    <n v="280.10000000000002"/>
    <n v="53"/>
    <d v="2010-05-15T00:00:00"/>
    <s v=""/>
    <s v="Центральный"/>
    <n v="9553.4500000000007"/>
    <n v="624.54"/>
  </r>
  <r>
    <x v="0"/>
    <x v="2"/>
    <n v="497.38"/>
    <n v="54"/>
    <d v="2022-04-26T00:00:00"/>
    <s v=""/>
    <s v="Центральный"/>
    <n v="14762.2"/>
    <n v="3057.11"/>
  </r>
  <r>
    <x v="0"/>
    <x v="2"/>
    <n v="801.1"/>
    <n v="55"/>
    <d v="2017-03-18T00:00:00"/>
    <s v=""/>
    <s v="Южный"/>
    <n v="30037.95"/>
    <n v="5037.9000000000005"/>
  </r>
  <r>
    <x v="0"/>
    <x v="2"/>
    <n v="550"/>
    <n v="56"/>
    <d v="2020-11-14T00:00:00"/>
    <s v=""/>
    <s v="Сибирский"/>
    <n v="43277.5"/>
    <n v="10514.56"/>
  </r>
  <r>
    <x v="0"/>
    <x v="2"/>
    <n v="117.6"/>
    <n v="57"/>
    <d v="2013-02-15T00:00:00"/>
    <s v="31.08.2023"/>
    <s v="Центральный"/>
    <n v="7773.4500000000007"/>
    <n v="225.04999999999998"/>
  </r>
  <r>
    <x v="0"/>
    <x v="2"/>
    <n v="237.43"/>
    <n v="58"/>
    <d v="2015-04-09T00:00:00"/>
    <s v="20.10.2023"/>
    <s v="Центральный"/>
    <n v="6952.95"/>
    <n v="2624.86"/>
  </r>
  <r>
    <x v="0"/>
    <x v="2"/>
    <n v="497.7"/>
    <n v="59"/>
    <d v="2020-06-25T00:00:00"/>
    <s v=""/>
    <s v="Центральный"/>
    <n v="27674.949999999997"/>
    <n v="5753.09"/>
  </r>
  <r>
    <x v="0"/>
    <x v="2"/>
    <n v="573"/>
    <n v="60"/>
    <d v="2020-11-12T00:00:00"/>
    <s v=""/>
    <s v="Приволжский"/>
    <n v="32999.450000000004"/>
    <n v="6831.09"/>
  </r>
  <r>
    <x v="0"/>
    <x v="2"/>
    <n v="194.3"/>
    <n v="62"/>
    <d v="2010-05-30T00:00:00"/>
    <s v="30.06.2023"/>
    <s v="Сибирский"/>
    <n v="12158.75"/>
    <n v="1384.32"/>
  </r>
  <r>
    <x v="0"/>
    <x v="2"/>
    <n v="449.5"/>
    <n v="63"/>
    <d v="2021-10-10T00:00:00"/>
    <s v=""/>
    <s v="Центральный"/>
    <n v="19306.650000000001"/>
    <n v="3029.9500000000003"/>
  </r>
  <r>
    <x v="0"/>
    <x v="2"/>
    <n v="225.9"/>
    <n v="64"/>
    <d v="2017-03-11T00:00:00"/>
    <s v=""/>
    <s v="Центральный"/>
    <n v="9758.6"/>
    <n v="1188.8100000000002"/>
  </r>
  <r>
    <x v="0"/>
    <x v="2"/>
    <n v="519.6"/>
    <n v="65"/>
    <d v="2021-04-05T00:00:00"/>
    <s v=""/>
    <s v="Северо-Западный"/>
    <n v="34393.550000000003"/>
    <n v="10415.300000000001"/>
  </r>
  <r>
    <x v="0"/>
    <x v="2"/>
    <n v="1650"/>
    <n v="67"/>
    <d v="2023-03-01T00:00:00"/>
    <s v=""/>
    <s v="Приволжский"/>
    <n v="31000.65"/>
    <n v="3982.09"/>
  </r>
  <r>
    <x v="0"/>
    <x v="2"/>
    <n v="169.4"/>
    <n v="68"/>
    <d v="2008-06-06T00:00:00"/>
    <s v=""/>
    <s v="Приволжский"/>
    <n v="13335.550000000001"/>
    <n v="1397.3400000000001"/>
  </r>
  <r>
    <x v="0"/>
    <x v="2"/>
    <n v="242"/>
    <n v="69"/>
    <d v="2013-03-23T00:00:00"/>
    <s v=""/>
    <s v="Северо-Западный"/>
    <n v="14197.2"/>
    <n v="2786.77"/>
  </r>
  <r>
    <x v="0"/>
    <x v="2"/>
    <n v="289.89999999999998"/>
    <n v="70"/>
    <d v="2014-02-21T00:00:00"/>
    <s v=""/>
    <s v="Уральский"/>
    <n v="12197.550000000001"/>
    <n v="2066.4"/>
  </r>
  <r>
    <x v="0"/>
    <x v="2"/>
    <n v="214.6"/>
    <n v="71"/>
    <d v="2013-05-12T00:00:00"/>
    <s v=""/>
    <s v="Центральный"/>
    <n v="7980.5"/>
    <n v="86.100000000000009"/>
  </r>
  <r>
    <x v="0"/>
    <x v="2"/>
    <n v="2434.6"/>
    <n v="72"/>
    <d v="2022-12-15T00:00:00"/>
    <s v=""/>
    <s v="Приволжский"/>
    <n v="66430"/>
    <n v="16882.32"/>
  </r>
  <r>
    <x v="0"/>
    <x v="2"/>
    <n v="497.1"/>
    <n v="73"/>
    <d v="2022-11-04T00:00:00"/>
    <s v=""/>
    <s v="Уральский"/>
    <n v="16607.5"/>
    <n v="4340.5600000000004"/>
  </r>
  <r>
    <x v="0"/>
    <x v="2"/>
    <n v="238.7"/>
    <n v="74"/>
    <d v="2013-12-26T00:00:00"/>
    <s v=""/>
    <s v="Южный"/>
    <n v="10456.25"/>
    <n v="1430.38"/>
  </r>
  <r>
    <x v="0"/>
    <x v="2"/>
    <n v="746"/>
    <n v="75"/>
    <d v="2018-03-30T00:00:00"/>
    <s v=""/>
    <s v="Южный"/>
    <n v="31321.100000000002"/>
    <n v="5692.8899999999994"/>
  </r>
  <r>
    <x v="0"/>
    <x v="2"/>
    <n v="1300"/>
    <n v="76"/>
    <d v="2023-02-01T00:00:00"/>
    <s v=""/>
    <s v="Центральный"/>
    <n v="28786.350000000002"/>
    <n v="4645.4799999999996"/>
  </r>
  <r>
    <x v="0"/>
    <x v="2"/>
    <n v="959.5"/>
    <n v="77"/>
    <d v="2022-10-07T00:00:00"/>
    <s v=""/>
    <s v="Уральский"/>
    <n v="36905.549999999996"/>
    <n v="7083.93"/>
  </r>
  <r>
    <x v="0"/>
    <x v="2"/>
    <n v="188.8"/>
    <n v="78"/>
    <d v="2013-06-01T00:00:00"/>
    <s v=""/>
    <s v="Центральный"/>
    <n v="15623.35"/>
    <n v="3233.79"/>
  </r>
  <r>
    <x v="0"/>
    <x v="2"/>
    <n v="450"/>
    <n v="79"/>
    <d v="2018-12-23T00:00:00"/>
    <s v=""/>
    <s v="Сибирский"/>
    <n v="15533.35"/>
    <n v="1928.08"/>
  </r>
  <r>
    <x v="0"/>
    <x v="2"/>
    <n v="657"/>
    <n v="80"/>
    <d v="2017-11-04T00:00:00"/>
    <s v="01.06.2023"/>
    <s v="Северо-Западный"/>
    <n v="41437.600000000006"/>
    <n v="10725.26"/>
  </r>
  <r>
    <x v="0"/>
    <x v="2"/>
    <n v="426.3"/>
    <n v="81"/>
    <d v="2020-12-23T00:00:00"/>
    <s v=""/>
    <s v="Сибирский"/>
    <n v="20534.699999999997"/>
    <n v="4691.82"/>
  </r>
  <r>
    <x v="0"/>
    <x v="2"/>
    <n v="384.32"/>
    <n v="82"/>
    <d v="2013-11-07T00:00:00"/>
    <s v=""/>
    <s v="Северо-Западный"/>
    <n v="21731.100000000002"/>
    <n v="5539.2400000000007"/>
  </r>
  <r>
    <x v="0"/>
    <x v="2"/>
    <n v="216"/>
    <n v="83"/>
    <d v="2014-08-28T00:00:00"/>
    <s v=""/>
    <s v="Северо-Западный"/>
    <n v="11218.25"/>
    <n v="1727.25"/>
  </r>
  <r>
    <x v="0"/>
    <x v="2"/>
    <n v="240.2"/>
    <n v="84"/>
    <d v="2013-09-19T00:00:00"/>
    <s v=""/>
    <s v="Уральский"/>
    <n v="9082.4500000000007"/>
    <n v="569.38"/>
  </r>
  <r>
    <x v="0"/>
    <x v="2"/>
    <n v="867.6"/>
    <n v="85"/>
    <d v="2021-12-28T00:00:00"/>
    <s v=""/>
    <s v="Приволжский"/>
    <n v="26395.149999999998"/>
    <n v="4713.2400000000007"/>
  </r>
  <r>
    <x v="0"/>
    <x v="2"/>
    <n v="298.60000000000002"/>
    <n v="86"/>
    <d v="2013-07-29T00:00:00"/>
    <s v=""/>
    <s v="Северо-Западный"/>
    <n v="15477.449999999999"/>
    <n v="2719.4300000000003"/>
  </r>
  <r>
    <x v="0"/>
    <x v="2"/>
    <n v="531"/>
    <n v="87"/>
    <d v="2017-07-13T00:00:00"/>
    <s v="01.04.2023"/>
    <s v="Центральный"/>
    <n v="27888.449999999997"/>
    <n v="7241.3600000000006"/>
  </r>
  <r>
    <x v="0"/>
    <x v="2"/>
    <n v="631.9"/>
    <n v="88"/>
    <d v="2022-09-14T00:00:00"/>
    <s v=""/>
    <s v="Дальневосточный"/>
    <n v="21405.200000000001"/>
    <n v="4233.5999999999995"/>
  </r>
  <r>
    <x v="0"/>
    <x v="2"/>
    <n v="385.97"/>
    <n v="89"/>
    <d v="2021-05-25T00:00:00"/>
    <s v=""/>
    <s v="Южный"/>
    <n v="18997.550000000003"/>
    <n v="4861.43"/>
  </r>
  <r>
    <x v="0"/>
    <x v="2"/>
    <n v="290.60000000000002"/>
    <n v="90"/>
    <d v="2019-07-25T00:00:00"/>
    <s v=""/>
    <s v="Северо-Западный"/>
    <n v="16796.45"/>
    <n v="4665.6399999999994"/>
  </r>
  <r>
    <x v="0"/>
    <x v="2"/>
    <n v="408.1"/>
    <n v="91"/>
    <d v="2021-07-06T00:00:00"/>
    <s v=""/>
    <s v="Южный"/>
    <n v="11333.25"/>
    <n v="1035.58"/>
  </r>
  <r>
    <x v="0"/>
    <x v="2"/>
    <n v="570.70000000000005"/>
    <n v="92"/>
    <d v="2016-08-17T00:00:00"/>
    <s v=""/>
    <s v="Приволжский"/>
    <n v="33056.550000000003"/>
    <n v="2645.3700000000003"/>
  </r>
  <r>
    <x v="0"/>
    <x v="2"/>
    <n v="616.20000000000005"/>
    <n v="93"/>
    <d v="2016-08-10T00:00:00"/>
    <s v=""/>
    <s v="Южный"/>
    <n v="33131.65"/>
    <n v="1955.7999999999997"/>
  </r>
  <r>
    <x v="0"/>
    <x v="2"/>
    <n v="622.70000000000005"/>
    <n v="94"/>
    <d v="2016-05-24T00:00:00"/>
    <s v=""/>
    <s v="Уральский"/>
    <n v="24040.65"/>
    <n v="1416.9399999999998"/>
  </r>
  <r>
    <x v="0"/>
    <x v="2"/>
    <n v="839.17"/>
    <n v="95"/>
    <d v="2017-03-21T00:00:00"/>
    <s v=""/>
    <s v="Приволжский"/>
    <n v="22380.25"/>
    <n v="89.88"/>
  </r>
  <r>
    <x v="0"/>
    <x v="2"/>
    <n v="648.70000000000005"/>
    <n v="96"/>
    <d v="2018-03-13T00:00:00"/>
    <s v=""/>
    <s v="Сибирский"/>
    <n v="42040.600000000006"/>
    <n v="6397.6500000000005"/>
  </r>
  <r>
    <x v="0"/>
    <x v="2"/>
    <n v="469.06"/>
    <n v="97"/>
    <d v="2018-04-10T00:00:00"/>
    <s v=""/>
    <s v="Сибирский"/>
    <n v="23754.55"/>
    <n v="2839.69"/>
  </r>
  <r>
    <x v="0"/>
    <x v="2"/>
    <n v="643.70000000000005"/>
    <n v="98"/>
    <d v="2019-06-05T00:00:00"/>
    <s v=""/>
    <s v="Приволжский"/>
    <n v="21206.05"/>
    <n v="997.3599999999999"/>
  </r>
  <r>
    <x v="0"/>
    <x v="2"/>
    <n v="691.46"/>
    <n v="99"/>
    <d v="2021-06-17T00:00:00"/>
    <s v=""/>
    <s v="Южный"/>
    <n v="20042.05"/>
    <n v="4006.7999999999997"/>
  </r>
  <r>
    <x v="0"/>
    <x v="2"/>
    <n v="777.5"/>
    <n v="100"/>
    <d v="2015-12-31T00:00:00"/>
    <s v=""/>
    <s v="Центральный"/>
    <n v="57995.7"/>
    <n v="4939.2"/>
  </r>
  <r>
    <x v="0"/>
    <x v="3"/>
    <n v="312.39999999999998"/>
    <n v="1"/>
    <d v="2009-12-10T00:00:00"/>
    <s v=""/>
    <s v="Центральный"/>
    <n v="24912.800000000003"/>
    <n v="7282.3799999999992"/>
  </r>
  <r>
    <x v="0"/>
    <x v="3"/>
    <n v="503.21"/>
    <n v="3"/>
    <d v="2020-12-07T00:00:00"/>
    <s v=""/>
    <s v="Центральный"/>
    <n v="29993.800000000003"/>
    <n v="10430.769999999999"/>
  </r>
  <r>
    <x v="0"/>
    <x v="3"/>
    <n v="448"/>
    <n v="4"/>
    <d v="2020-11-27T00:00:00"/>
    <s v=""/>
    <s v="Уральский"/>
    <n v="22382.7"/>
    <n v="6590.78"/>
  </r>
  <r>
    <x v="0"/>
    <x v="3"/>
    <n v="303.39999999999998"/>
    <n v="5"/>
    <d v="2014-11-30T00:00:00"/>
    <s v="01.05.2023"/>
    <s v="Приволжский"/>
    <n v="6758.75"/>
    <n v="1797.18"/>
  </r>
  <r>
    <x v="0"/>
    <x v="3"/>
    <n v="494"/>
    <n v="6"/>
    <d v="2021-06-01T00:00:00"/>
    <s v=""/>
    <s v="Центральный"/>
    <n v="20034.849999999999"/>
    <n v="5075.91"/>
  </r>
  <r>
    <x v="0"/>
    <x v="3"/>
    <n v="512.87"/>
    <n v="7"/>
    <d v="2017-04-25T00:00:00"/>
    <s v=""/>
    <s v="Приволжский"/>
    <n v="28337.7"/>
    <n v="8770.3000000000011"/>
  </r>
  <r>
    <x v="0"/>
    <x v="3"/>
    <n v="464.1"/>
    <n v="8"/>
    <d v="2014-07-29T00:00:00"/>
    <s v=""/>
    <s v="Приволжский"/>
    <n v="29797.75"/>
    <n v="10092.18"/>
  </r>
  <r>
    <x v="0"/>
    <x v="3"/>
    <n v="590.20000000000005"/>
    <n v="9"/>
    <d v="2016-04-20T00:00:00"/>
    <s v=""/>
    <s v="Северо-Западный"/>
    <n v="50337.65"/>
    <n v="18166.399999999998"/>
  </r>
  <r>
    <x v="0"/>
    <x v="3"/>
    <n v="621"/>
    <n v="10"/>
    <d v="2022-04-07T00:00:00"/>
    <s v=""/>
    <s v="Северо-Западный"/>
    <n v="22217.95"/>
    <n v="6347.95"/>
  </r>
  <r>
    <x v="0"/>
    <x v="3"/>
    <n v="606.45000000000005"/>
    <n v="11"/>
    <d v="2017-07-28T00:00:00"/>
    <s v=""/>
    <s v="Южный"/>
    <n v="21970.5"/>
    <n v="7470.68"/>
  </r>
  <r>
    <x v="0"/>
    <x v="3"/>
    <n v="425.8"/>
    <n v="12"/>
    <d v="2021-10-11T00:00:00"/>
    <s v=""/>
    <s v="Дальневосточный"/>
    <n v="25132.800000000003"/>
    <n v="6747.44"/>
  </r>
  <r>
    <x v="0"/>
    <x v="3"/>
    <n v="458.7"/>
    <n v="13"/>
    <d v="2022-01-17T00:00:00"/>
    <s v="01.05.2023"/>
    <s v="Уральский"/>
    <n v="33475.85"/>
    <n v="13908.16"/>
  </r>
  <r>
    <x v="0"/>
    <x v="3"/>
    <n v="354.1"/>
    <n v="14"/>
    <d v="2019-08-06T00:00:00"/>
    <s v=""/>
    <s v="Приволжский"/>
    <n v="17488.699999999997"/>
    <n v="6125.21"/>
  </r>
  <r>
    <x v="0"/>
    <x v="3"/>
    <n v="544"/>
    <n v="15"/>
    <d v="2020-08-21T00:00:00"/>
    <s v=""/>
    <s v="Центральный"/>
    <n v="19842.400000000001"/>
    <n v="6283.2"/>
  </r>
  <r>
    <x v="0"/>
    <x v="3"/>
    <n v="1900"/>
    <n v="16"/>
    <d v="2022-12-19T00:00:00"/>
    <s v=""/>
    <s v="Приволжский"/>
    <n v="46999.55"/>
    <n v="17416.07"/>
  </r>
  <r>
    <x v="0"/>
    <x v="3"/>
    <n v="514.79999999999995"/>
    <n v="17"/>
    <d v="2016-06-10T00:00:00"/>
    <s v=""/>
    <s v="Северо-Западный"/>
    <n v="38803.200000000004"/>
    <n v="15104.11"/>
  </r>
  <r>
    <x v="0"/>
    <x v="3"/>
    <n v="587"/>
    <n v="18"/>
    <d v="2018-12-25T00:00:00"/>
    <s v=""/>
    <s v="Сибирский"/>
    <n v="57951.4"/>
    <n v="21822.149999999998"/>
  </r>
  <r>
    <x v="0"/>
    <x v="3"/>
    <n v="504.1"/>
    <n v="19"/>
    <d v="2020-12-30T00:00:00"/>
    <s v=""/>
    <s v="Уральский"/>
    <n v="36486.699999999997"/>
    <n v="13604.36"/>
  </r>
  <r>
    <x v="0"/>
    <x v="3"/>
    <n v="555.6"/>
    <n v="20"/>
    <d v="2017-06-21T00:00:00"/>
    <s v=""/>
    <s v="Центральный"/>
    <n v="39209.949999999997"/>
    <n v="14997.990000000002"/>
  </r>
  <r>
    <x v="0"/>
    <x v="3"/>
    <n v="450.2"/>
    <n v="21"/>
    <d v="2019-05-22T00:00:00"/>
    <s v=""/>
    <s v="Северо-Западный"/>
    <n v="31741.45"/>
    <n v="12399.94"/>
  </r>
  <r>
    <x v="0"/>
    <x v="3"/>
    <n v="808.7"/>
    <n v="22"/>
    <d v="2021-12-30T00:00:00"/>
    <s v=""/>
    <s v="Северо-Западный"/>
    <n v="33714.15"/>
    <n v="13715.029999999999"/>
  </r>
  <r>
    <x v="0"/>
    <x v="3"/>
    <n v="450"/>
    <n v="23"/>
    <d v="2022-04-20T00:00:00"/>
    <s v=""/>
    <s v="Южный"/>
    <n v="15808.95"/>
    <n v="5170.2"/>
  </r>
  <r>
    <x v="0"/>
    <x v="3"/>
    <n v="504.5"/>
    <n v="24"/>
    <d v="2019-12-08T00:00:00"/>
    <s v=""/>
    <s v="Дальневосточный"/>
    <n v="60037.399999999994"/>
    <n v="20905.43"/>
  </r>
  <r>
    <x v="0"/>
    <x v="3"/>
    <n v="188.8"/>
    <n v="25"/>
    <d v="2004-03-13T00:00:00"/>
    <s v=""/>
    <s v="Центральный"/>
    <n v="36475.5"/>
    <n v="13871.9"/>
  </r>
  <r>
    <x v="0"/>
    <x v="3"/>
    <n v="662.01"/>
    <n v="26"/>
    <d v="2016-07-09T00:00:00"/>
    <s v=""/>
    <s v="Центральный"/>
    <n v="34452.35"/>
    <n v="13988.87"/>
  </r>
  <r>
    <x v="0"/>
    <x v="3"/>
    <n v="553.70000000000005"/>
    <n v="27"/>
    <d v="2021-06-01T00:00:00"/>
    <s v=""/>
    <s v="Уральский"/>
    <n v="22788.5"/>
    <n v="5058.0600000000004"/>
  </r>
  <r>
    <x v="0"/>
    <x v="3"/>
    <n v="1055.5999999999999"/>
    <n v="28"/>
    <d v="2022-08-20T00:00:00"/>
    <s v=""/>
    <s v="Центральный"/>
    <n v="36745.100000000006"/>
    <n v="12130.230000000001"/>
  </r>
  <r>
    <x v="0"/>
    <x v="3"/>
    <n v="1573"/>
    <n v="30"/>
    <d v="2023-01-20T00:00:00"/>
    <s v=""/>
    <s v="Сибирский"/>
    <n v="30763.35"/>
    <n v="8476.3700000000008"/>
  </r>
  <r>
    <x v="0"/>
    <x v="3"/>
    <n v="764.6"/>
    <n v="31"/>
    <d v="2022-12-15T00:00:00"/>
    <s v=""/>
    <s v="Центральный"/>
    <n v="29908.800000000003"/>
    <n v="11954.46"/>
  </r>
  <r>
    <x v="0"/>
    <x v="3"/>
    <n v="174.54"/>
    <n v="32"/>
    <d v="2014-12-25T00:00:00"/>
    <s v="01.06.2023"/>
    <s v="Сибирский"/>
    <n v="28916.799999999999"/>
    <n v="10986.01"/>
  </r>
  <r>
    <x v="0"/>
    <x v="3"/>
    <n v="800.44"/>
    <n v="34"/>
    <d v="2015-11-21T00:00:00"/>
    <s v=""/>
    <s v="Северо-Западный"/>
    <n v="164801.85"/>
    <n v="68359.83"/>
  </r>
  <r>
    <x v="0"/>
    <x v="3"/>
    <n v="1100"/>
    <n v="35"/>
    <d v="2023-02-01T00:00:00"/>
    <s v=""/>
    <s v="Южный"/>
    <n v="38454.199999999997"/>
    <n v="9176.44"/>
  </r>
  <r>
    <x v="0"/>
    <x v="3"/>
    <n v="795.78"/>
    <n v="36"/>
    <d v="2021-10-18T00:00:00"/>
    <s v=""/>
    <s v="Центральный"/>
    <n v="59305.15"/>
    <n v="21828.73"/>
  </r>
  <r>
    <x v="0"/>
    <x v="3"/>
    <n v="516.20000000000005"/>
    <n v="37"/>
    <d v="2020-12-10T00:00:00"/>
    <s v=""/>
    <s v="Уральский"/>
    <n v="13519.849999999999"/>
    <n v="2654.47"/>
  </r>
  <r>
    <x v="0"/>
    <x v="3"/>
    <n v="2000"/>
    <n v="39"/>
    <d v="2023-03-01T00:00:00"/>
    <s v=""/>
    <s v="Южный"/>
    <n v="76908.350000000006"/>
    <n v="18128.39"/>
  </r>
  <r>
    <x v="0"/>
    <x v="3"/>
    <n v="241.7"/>
    <n v="40"/>
    <d v="2014-08-12T00:00:00"/>
    <s v=""/>
    <s v="Уральский"/>
    <n v="10994.449999999999"/>
    <n v="2423.19"/>
  </r>
  <r>
    <x v="0"/>
    <x v="3"/>
    <n v="1083.3"/>
    <n v="41"/>
    <d v="2022-12-22T00:00:00"/>
    <s v=""/>
    <s v="Центральный"/>
    <n v="36317.85"/>
    <n v="14178.36"/>
  </r>
  <r>
    <x v="0"/>
    <x v="3"/>
    <n v="660.1"/>
    <n v="42"/>
    <d v="2017-08-07T00:00:00"/>
    <s v="01.06.2023"/>
    <s v="Уральский"/>
    <n v="84789.75"/>
    <n v="37410.869999999995"/>
  </r>
  <r>
    <x v="0"/>
    <x v="3"/>
    <n v="611.9"/>
    <n v="43"/>
    <d v="2016-12-10T00:00:00"/>
    <s v=""/>
    <s v="Уральский"/>
    <n v="38356.449999999997"/>
    <n v="13977.67"/>
  </r>
  <r>
    <x v="0"/>
    <x v="3"/>
    <n v="215.7"/>
    <n v="44"/>
    <d v="2013-07-18T00:00:00"/>
    <s v=""/>
    <s v="Приволжский"/>
    <n v="9370.15"/>
    <n v="2612.33"/>
  </r>
  <r>
    <x v="0"/>
    <x v="3"/>
    <n v="449"/>
    <n v="45"/>
    <d v="2020-12-05T00:00:00"/>
    <s v=""/>
    <s v="Уральский"/>
    <n v="18341.150000000001"/>
    <n v="6131.37"/>
  </r>
  <r>
    <x v="0"/>
    <x v="3"/>
    <n v="259.39999999999998"/>
    <n v="46"/>
    <d v="2014-12-19T00:00:00"/>
    <s v=""/>
    <s v="Центральный"/>
    <n v="8398.4500000000007"/>
    <n v="1692.74"/>
  </r>
  <r>
    <x v="0"/>
    <x v="3"/>
    <n v="432"/>
    <n v="47"/>
    <d v="2019-03-26T00:00:00"/>
    <s v=""/>
    <s v="Центральный"/>
    <n v="13432.05"/>
    <n v="3944.0800000000004"/>
  </r>
  <r>
    <x v="0"/>
    <x v="3"/>
    <n v="425.79"/>
    <n v="48"/>
    <d v="2021-04-21T00:00:00"/>
    <s v=""/>
    <s v="Центральный"/>
    <n v="34288.1"/>
    <n v="12759.32"/>
  </r>
  <r>
    <x v="0"/>
    <x v="3"/>
    <n v="359"/>
    <n v="49"/>
    <d v="2014-11-20T00:00:00"/>
    <s v=""/>
    <s v="Северо-Западный"/>
    <n v="49905.7"/>
    <n v="23176.440000000002"/>
  </r>
  <r>
    <x v="0"/>
    <x v="3"/>
    <n v="420"/>
    <n v="50"/>
    <d v="2015-11-12T00:00:00"/>
    <s v=""/>
    <s v="Приволжский"/>
    <n v="14822.25"/>
    <n v="3673.25"/>
  </r>
  <r>
    <x v="0"/>
    <x v="3"/>
    <n v="1000"/>
    <n v="51"/>
    <d v="2022-12-20T00:00:00"/>
    <s v=""/>
    <s v="Северо-Западный"/>
    <n v="85453.75"/>
    <n v="31625.859999999997"/>
  </r>
  <r>
    <x v="0"/>
    <x v="3"/>
    <n v="249"/>
    <n v="52"/>
    <d v="2015-03-01T00:00:00"/>
    <s v=""/>
    <s v="Северо-Западный"/>
    <n v="11500.1"/>
    <n v="3455.83"/>
  </r>
  <r>
    <x v="0"/>
    <x v="3"/>
    <n v="280.10000000000002"/>
    <n v="53"/>
    <d v="2010-05-15T00:00:00"/>
    <s v=""/>
    <s v="Центральный"/>
    <n v="12264.2"/>
    <n v="2648.66"/>
  </r>
  <r>
    <x v="0"/>
    <x v="3"/>
    <n v="497.38"/>
    <n v="54"/>
    <d v="2022-04-26T00:00:00"/>
    <s v=""/>
    <s v="Центральный"/>
    <n v="17090.75"/>
    <n v="5901.84"/>
  </r>
  <r>
    <x v="0"/>
    <x v="3"/>
    <n v="801.1"/>
    <n v="55"/>
    <d v="2017-03-18T00:00:00"/>
    <s v=""/>
    <s v="Южный"/>
    <n v="35039.899999999994"/>
    <n v="10698.730000000001"/>
  </r>
  <r>
    <x v="0"/>
    <x v="3"/>
    <n v="550"/>
    <n v="56"/>
    <d v="2020-11-14T00:00:00"/>
    <s v=""/>
    <s v="Сибирский"/>
    <n v="51749.599999999999"/>
    <n v="19465.53"/>
  </r>
  <r>
    <x v="0"/>
    <x v="3"/>
    <n v="117.6"/>
    <n v="57"/>
    <d v="2013-02-15T00:00:00"/>
    <s v="31.08.2023"/>
    <s v="Центральный"/>
    <n v="9220.5999999999985"/>
    <n v="1269.8"/>
  </r>
  <r>
    <x v="0"/>
    <x v="3"/>
    <n v="237.43"/>
    <n v="58"/>
    <d v="2015-04-09T00:00:00"/>
    <s v="20.10.2023"/>
    <s v="Центральный"/>
    <n v="7833.3"/>
    <n v="1316.8400000000001"/>
  </r>
  <r>
    <x v="0"/>
    <x v="3"/>
    <n v="497.7"/>
    <n v="59"/>
    <d v="2020-06-25T00:00:00"/>
    <s v=""/>
    <s v="Центральный"/>
    <n v="23399.35"/>
    <n v="7493.29"/>
  </r>
  <r>
    <x v="0"/>
    <x v="3"/>
    <n v="573"/>
    <n v="60"/>
    <d v="2020-11-12T00:00:00"/>
    <s v=""/>
    <s v="Приволжский"/>
    <n v="46938.5"/>
    <n v="16693.669999999998"/>
  </r>
  <r>
    <x v="0"/>
    <x v="3"/>
    <n v="194.3"/>
    <n v="62"/>
    <d v="2010-05-30T00:00:00"/>
    <s v="30.06.2023"/>
    <s v="Сибирский"/>
    <n v="13059.449999999999"/>
    <n v="3521.84"/>
  </r>
  <r>
    <x v="0"/>
    <x v="3"/>
    <n v="449.5"/>
    <n v="63"/>
    <d v="2021-10-10T00:00:00"/>
    <s v=""/>
    <s v="Центральный"/>
    <n v="22634.6"/>
    <n v="6746.67"/>
  </r>
  <r>
    <x v="0"/>
    <x v="3"/>
    <n v="225.9"/>
    <n v="64"/>
    <d v="2017-03-11T00:00:00"/>
    <s v=""/>
    <s v="Центральный"/>
    <n v="11367.1"/>
    <n v="2593.71"/>
  </r>
  <r>
    <x v="0"/>
    <x v="3"/>
    <n v="519.6"/>
    <n v="65"/>
    <d v="2021-04-05T00:00:00"/>
    <s v=""/>
    <s v="Северо-Западный"/>
    <n v="35970.100000000006"/>
    <n v="15204.56"/>
  </r>
  <r>
    <x v="0"/>
    <x v="3"/>
    <n v="1650"/>
    <n v="67"/>
    <d v="2023-03-01T00:00:00"/>
    <s v=""/>
    <s v="Приволжский"/>
    <n v="35890.549999999996"/>
    <n v="10799.32"/>
  </r>
  <r>
    <x v="0"/>
    <x v="3"/>
    <n v="169.4"/>
    <n v="68"/>
    <d v="2008-06-06T00:00:00"/>
    <s v=""/>
    <s v="Приволжский"/>
    <n v="20100.55"/>
    <n v="7401.8000000000011"/>
  </r>
  <r>
    <x v="0"/>
    <x v="3"/>
    <n v="242"/>
    <n v="69"/>
    <d v="2013-03-23T00:00:00"/>
    <s v=""/>
    <s v="Северо-Западный"/>
    <n v="18083.900000000001"/>
    <n v="6280.33"/>
  </r>
  <r>
    <x v="0"/>
    <x v="3"/>
    <n v="289.89999999999998"/>
    <n v="70"/>
    <d v="2014-02-21T00:00:00"/>
    <s v=""/>
    <s v="Уральский"/>
    <n v="13781.25"/>
    <n v="4358.13"/>
  </r>
  <r>
    <x v="0"/>
    <x v="3"/>
    <n v="214.6"/>
    <n v="71"/>
    <d v="2013-05-12T00:00:00"/>
    <s v=""/>
    <s v="Центральный"/>
    <n v="8495.5999999999985"/>
    <n v="1397.8999999999999"/>
  </r>
  <r>
    <x v="0"/>
    <x v="3"/>
    <n v="2434.6"/>
    <n v="72"/>
    <d v="2022-12-15T00:00:00"/>
    <s v=""/>
    <s v="Приволжский"/>
    <n v="76908.350000000006"/>
    <n v="29342.109999999997"/>
  </r>
  <r>
    <x v="0"/>
    <x v="3"/>
    <n v="497.1"/>
    <n v="73"/>
    <d v="2022-11-04T00:00:00"/>
    <s v=""/>
    <s v="Уральский"/>
    <n v="19227.099999999999"/>
    <n v="7265.0199999999995"/>
  </r>
  <r>
    <x v="0"/>
    <x v="3"/>
    <n v="238.7"/>
    <n v="74"/>
    <d v="2013-12-26T00:00:00"/>
    <s v=""/>
    <s v="Южный"/>
    <n v="12170.3"/>
    <n v="4093.8100000000004"/>
  </r>
  <r>
    <x v="0"/>
    <x v="3"/>
    <n v="746"/>
    <n v="75"/>
    <d v="2018-03-30T00:00:00"/>
    <s v=""/>
    <s v="Южный"/>
    <n v="43117.1"/>
    <n v="14576.100000000002"/>
  </r>
  <r>
    <x v="0"/>
    <x v="3"/>
    <n v="1300"/>
    <n v="76"/>
    <d v="2023-02-01T00:00:00"/>
    <s v=""/>
    <s v="Центральный"/>
    <n v="33326.950000000004"/>
    <n v="10470.67"/>
  </r>
  <r>
    <x v="0"/>
    <x v="3"/>
    <n v="959.5"/>
    <n v="77"/>
    <d v="2022-10-07T00:00:00"/>
    <s v=""/>
    <s v="Уральский"/>
    <n v="42726.850000000006"/>
    <n v="14958.09"/>
  </r>
  <r>
    <x v="0"/>
    <x v="3"/>
    <n v="188.8"/>
    <n v="78"/>
    <d v="2013-06-01T00:00:00"/>
    <s v=""/>
    <s v="Центральный"/>
    <n v="18605.95"/>
    <n v="6328.84"/>
  </r>
  <r>
    <x v="0"/>
    <x v="3"/>
    <n v="450"/>
    <n v="79"/>
    <d v="2018-12-23T00:00:00"/>
    <s v=""/>
    <s v="Сибирский"/>
    <n v="17983.55"/>
    <n v="5259.45"/>
  </r>
  <r>
    <x v="0"/>
    <x v="3"/>
    <n v="657"/>
    <n v="80"/>
    <d v="2017-11-04T00:00:00"/>
    <s v="01.06.2023"/>
    <s v="Северо-Западный"/>
    <n v="49260.35"/>
    <n v="18317.039999999997"/>
  </r>
  <r>
    <x v="0"/>
    <x v="3"/>
    <n v="426.3"/>
    <n v="81"/>
    <d v="2020-12-23T00:00:00"/>
    <s v=""/>
    <s v="Сибирский"/>
    <n v="24337.25"/>
    <n v="9280.5299999999988"/>
  </r>
  <r>
    <x v="0"/>
    <x v="3"/>
    <n v="384.32"/>
    <n v="82"/>
    <d v="2013-11-07T00:00:00"/>
    <s v=""/>
    <s v="Северо-Западный"/>
    <n v="25587.600000000002"/>
    <n v="9693.9499999999989"/>
  </r>
  <r>
    <x v="0"/>
    <x v="3"/>
    <n v="216"/>
    <n v="83"/>
    <d v="2014-08-28T00:00:00"/>
    <s v=""/>
    <s v="Северо-Западный"/>
    <n v="13456.949999999999"/>
    <n v="4093.88"/>
  </r>
  <r>
    <x v="0"/>
    <x v="3"/>
    <n v="240.2"/>
    <n v="84"/>
    <d v="2013-09-19T00:00:00"/>
    <s v=""/>
    <s v="Уральский"/>
    <n v="13564"/>
    <n v="3525.2000000000003"/>
  </r>
  <r>
    <x v="0"/>
    <x v="3"/>
    <n v="867.6"/>
    <n v="85"/>
    <d v="2021-12-28T00:00:00"/>
    <s v=""/>
    <s v="Приволжский"/>
    <n v="26307.350000000002"/>
    <n v="8209.39"/>
  </r>
  <r>
    <x v="0"/>
    <x v="3"/>
    <n v="298.60000000000002"/>
    <n v="86"/>
    <d v="2013-07-29T00:00:00"/>
    <s v=""/>
    <s v="Северо-Западный"/>
    <n v="17452.850000000002"/>
    <n v="5241.18"/>
  </r>
  <r>
    <x v="0"/>
    <x v="3"/>
    <n v="631.9"/>
    <n v="88"/>
    <d v="2022-09-14T00:00:00"/>
    <s v=""/>
    <s v="Дальневосточный"/>
    <n v="24781.599999999999"/>
    <n v="8591.0299999999988"/>
  </r>
  <r>
    <x v="0"/>
    <x v="3"/>
    <n v="385.97"/>
    <n v="89"/>
    <d v="2021-05-25T00:00:00"/>
    <s v=""/>
    <s v="Южный"/>
    <n v="22698.5"/>
    <n v="9217.6"/>
  </r>
  <r>
    <x v="0"/>
    <x v="3"/>
    <n v="290.60000000000002"/>
    <n v="90"/>
    <d v="2019-07-25T00:00:00"/>
    <s v=""/>
    <s v="Северо-Западный"/>
    <n v="18596.849999999999"/>
    <n v="7549.99"/>
  </r>
  <r>
    <x v="0"/>
    <x v="3"/>
    <n v="408.1"/>
    <n v="91"/>
    <d v="2021-07-06T00:00:00"/>
    <s v=""/>
    <s v="Южный"/>
    <n v="15520.599999999999"/>
    <n v="4322.78"/>
  </r>
  <r>
    <x v="0"/>
    <x v="3"/>
    <n v="570.70000000000005"/>
    <n v="92"/>
    <d v="2016-08-17T00:00:00"/>
    <s v=""/>
    <s v="Приволжский"/>
    <n v="31760.6"/>
    <n v="7061.46"/>
  </r>
  <r>
    <x v="0"/>
    <x v="3"/>
    <n v="616.20000000000005"/>
    <n v="93"/>
    <d v="2016-08-10T00:00:00"/>
    <s v=""/>
    <s v="Южный"/>
    <n v="36911.699999999997"/>
    <n v="9449.0199999999986"/>
  </r>
  <r>
    <x v="0"/>
    <x v="3"/>
    <n v="622.70000000000005"/>
    <n v="94"/>
    <d v="2016-05-24T00:00:00"/>
    <s v=""/>
    <s v="Уральский"/>
    <n v="27389.5"/>
    <n v="4029.2000000000003"/>
  </r>
  <r>
    <x v="0"/>
    <x v="3"/>
    <n v="839.17"/>
    <n v="95"/>
    <d v="2017-03-21T00:00:00"/>
    <s v=""/>
    <s v="Приволжский"/>
    <n v="19623.900000000001"/>
    <n v="2301.8799999999997"/>
  </r>
  <r>
    <x v="0"/>
    <x v="3"/>
    <n v="648.70000000000005"/>
    <n v="96"/>
    <d v="2018-03-13T00:00:00"/>
    <s v=""/>
    <s v="Сибирский"/>
    <n v="48329.45"/>
    <n v="16334.08"/>
  </r>
  <r>
    <x v="0"/>
    <x v="3"/>
    <n v="469.06"/>
    <n v="97"/>
    <d v="2018-04-10T00:00:00"/>
    <s v=""/>
    <s v="Сибирский"/>
    <n v="24832.550000000003"/>
    <n v="7142.38"/>
  </r>
  <r>
    <x v="0"/>
    <x v="3"/>
    <n v="643.70000000000005"/>
    <n v="98"/>
    <d v="2019-06-05T00:00:00"/>
    <s v=""/>
    <s v="Приволжский"/>
    <n v="23930.050000000003"/>
    <n v="4160.7299999999996"/>
  </r>
  <r>
    <x v="0"/>
    <x v="3"/>
    <n v="691.46"/>
    <n v="99"/>
    <d v="2021-06-17T00:00:00"/>
    <s v=""/>
    <s v="Южный"/>
    <n v="25175.200000000001"/>
    <n v="2076.6200000000003"/>
  </r>
  <r>
    <x v="0"/>
    <x v="3"/>
    <n v="777.5"/>
    <n v="100"/>
    <d v="2015-12-31T00:00:00"/>
    <s v=""/>
    <s v="Центральный"/>
    <n v="67919.649999999994"/>
    <n v="18723.95"/>
  </r>
  <r>
    <x v="0"/>
    <x v="4"/>
    <n v="312.39999999999998"/>
    <n v="1"/>
    <d v="2009-12-10T00:00:00"/>
    <s v=""/>
    <s v="Центральный"/>
    <n v="29331.599999999999"/>
    <n v="10206.769999999999"/>
  </r>
  <r>
    <x v="0"/>
    <x v="4"/>
    <n v="503.21"/>
    <n v="3"/>
    <d v="2020-12-07T00:00:00"/>
    <s v=""/>
    <s v="Центральный"/>
    <n v="31925.4"/>
    <n v="12496.33"/>
  </r>
  <r>
    <x v="0"/>
    <x v="4"/>
    <n v="448"/>
    <n v="4"/>
    <d v="2020-11-27T00:00:00"/>
    <s v=""/>
    <s v="Уральский"/>
    <n v="25698"/>
    <n v="9023.56"/>
  </r>
  <r>
    <x v="0"/>
    <x v="4"/>
    <n v="494"/>
    <n v="6"/>
    <d v="2021-06-01T00:00:00"/>
    <s v=""/>
    <s v="Центральный"/>
    <n v="19897.850000000002"/>
    <n v="5890.9900000000007"/>
  </r>
  <r>
    <x v="0"/>
    <x v="4"/>
    <n v="512.87"/>
    <n v="7"/>
    <d v="2017-04-25T00:00:00"/>
    <s v=""/>
    <s v="Приволжский"/>
    <n v="32929.65"/>
    <n v="11692.59"/>
  </r>
  <r>
    <x v="0"/>
    <x v="4"/>
    <n v="464.1"/>
    <n v="8"/>
    <d v="2014-07-29T00:00:00"/>
    <s v=""/>
    <s v="Приволжский"/>
    <n v="28824.699999999997"/>
    <n v="10808.14"/>
  </r>
  <r>
    <x v="0"/>
    <x v="4"/>
    <n v="590.20000000000005"/>
    <n v="9"/>
    <d v="2016-04-20T00:00:00"/>
    <s v=""/>
    <s v="Северо-Западный"/>
    <n v="58627.600000000006"/>
    <n v="23295.51"/>
  </r>
  <r>
    <x v="0"/>
    <x v="4"/>
    <n v="621"/>
    <n v="10"/>
    <d v="2022-04-07T00:00:00"/>
    <s v=""/>
    <s v="Северо-Западный"/>
    <n v="19670.3"/>
    <n v="5748.12"/>
  </r>
  <r>
    <x v="0"/>
    <x v="4"/>
    <n v="606.45000000000005"/>
    <n v="11"/>
    <d v="2017-07-28T00:00:00"/>
    <s v=""/>
    <s v="Южный"/>
    <n v="25278.25"/>
    <n v="9757.7200000000012"/>
  </r>
  <r>
    <x v="0"/>
    <x v="4"/>
    <n v="425.8"/>
    <n v="12"/>
    <d v="2021-10-11T00:00:00"/>
    <s v=""/>
    <s v="Дальневосточный"/>
    <n v="31304"/>
    <n v="10830.470000000001"/>
  </r>
  <r>
    <x v="0"/>
    <x v="4"/>
    <n v="354.1"/>
    <n v="14"/>
    <d v="2019-08-06T00:00:00"/>
    <s v=""/>
    <s v="Приволжский"/>
    <n v="17879.400000000001"/>
    <n v="6550.81"/>
  </r>
  <r>
    <x v="0"/>
    <x v="4"/>
    <n v="544"/>
    <n v="15"/>
    <d v="2020-08-21T00:00:00"/>
    <s v=""/>
    <s v="Центральный"/>
    <n v="22956.199999999997"/>
    <n v="8339.0299999999988"/>
  </r>
  <r>
    <x v="0"/>
    <x v="4"/>
    <n v="1900"/>
    <n v="16"/>
    <d v="2022-12-19T00:00:00"/>
    <s v=""/>
    <s v="Приволжский"/>
    <n v="52444.3"/>
    <n v="21538.09"/>
  </r>
  <r>
    <x v="0"/>
    <x v="4"/>
    <n v="514.79999999999995"/>
    <n v="17"/>
    <d v="2016-06-10T00:00:00"/>
    <s v=""/>
    <s v="Северо-Западный"/>
    <n v="45609.350000000006"/>
    <n v="19425.91"/>
  </r>
  <r>
    <x v="0"/>
    <x v="4"/>
    <n v="587"/>
    <n v="18"/>
    <d v="2018-12-25T00:00:00"/>
    <s v=""/>
    <s v="Сибирский"/>
    <n v="69243.25"/>
    <n v="28905.450000000004"/>
  </r>
  <r>
    <x v="0"/>
    <x v="4"/>
    <n v="504.1"/>
    <n v="19"/>
    <d v="2020-12-30T00:00:00"/>
    <s v=""/>
    <s v="Уральский"/>
    <n v="42135.600000000006"/>
    <n v="17651.55"/>
  </r>
  <r>
    <x v="0"/>
    <x v="4"/>
    <n v="555.6"/>
    <n v="20"/>
    <d v="2017-06-21T00:00:00"/>
    <s v=""/>
    <s v="Центральный"/>
    <n v="42201.95"/>
    <n v="17722.25"/>
  </r>
  <r>
    <x v="0"/>
    <x v="4"/>
    <n v="450.2"/>
    <n v="21"/>
    <d v="2019-05-22T00:00:00"/>
    <s v=""/>
    <s v="Северо-Западный"/>
    <n v="30439.75"/>
    <n v="12818.96"/>
  </r>
  <r>
    <x v="0"/>
    <x v="4"/>
    <n v="808.7"/>
    <n v="22"/>
    <d v="2021-12-30T00:00:00"/>
    <s v=""/>
    <s v="Северо-Западный"/>
    <n v="51903.950000000004"/>
    <n v="24117.38"/>
  </r>
  <r>
    <x v="0"/>
    <x v="4"/>
    <n v="450"/>
    <n v="23"/>
    <d v="2022-04-20T00:00:00"/>
    <s v=""/>
    <s v="Южный"/>
    <n v="16067.349999999999"/>
    <n v="6048.4900000000007"/>
  </r>
  <r>
    <x v="0"/>
    <x v="4"/>
    <n v="504.5"/>
    <n v="24"/>
    <d v="2019-12-08T00:00:00"/>
    <s v=""/>
    <s v="Дальневосточный"/>
    <n v="73319.350000000006"/>
    <n v="29866.13"/>
  </r>
  <r>
    <x v="0"/>
    <x v="4"/>
    <n v="188.8"/>
    <n v="25"/>
    <d v="2004-03-13T00:00:00"/>
    <s v=""/>
    <s v="Центральный"/>
    <n v="39674.899999999994"/>
    <n v="17291.399999999998"/>
  </r>
  <r>
    <x v="0"/>
    <x v="4"/>
    <n v="662.01"/>
    <n v="26"/>
    <d v="2016-07-09T00:00:00"/>
    <s v=""/>
    <s v="Центральный"/>
    <n v="39362.800000000003"/>
    <n v="17577.84"/>
  </r>
  <r>
    <x v="0"/>
    <x v="4"/>
    <n v="553.70000000000005"/>
    <n v="27"/>
    <d v="2021-06-01T00:00:00"/>
    <s v=""/>
    <s v="Уральский"/>
    <n v="23697.75"/>
    <n v="6584.7599999999993"/>
  </r>
  <r>
    <x v="0"/>
    <x v="4"/>
    <n v="1055.5999999999999"/>
    <n v="28"/>
    <d v="2022-08-20T00:00:00"/>
    <s v=""/>
    <s v="Центральный"/>
    <n v="41001.899999999994"/>
    <n v="16035.600000000002"/>
  </r>
  <r>
    <x v="0"/>
    <x v="4"/>
    <n v="1573"/>
    <n v="30"/>
    <d v="2023-01-20T00:00:00"/>
    <s v=""/>
    <s v="Сибирский"/>
    <n v="57212"/>
    <n v="23230.13"/>
  </r>
  <r>
    <x v="0"/>
    <x v="4"/>
    <n v="764.6"/>
    <n v="31"/>
    <d v="2022-12-15T00:00:00"/>
    <s v=""/>
    <s v="Центральный"/>
    <n v="33373.649999999994"/>
    <n v="14741.369999999999"/>
  </r>
  <r>
    <x v="0"/>
    <x v="4"/>
    <n v="174.54"/>
    <n v="32"/>
    <d v="2014-12-25T00:00:00"/>
    <s v="01.06.2023"/>
    <s v="Сибирский"/>
    <n v="33244.550000000003"/>
    <n v="14294.279999999999"/>
  </r>
  <r>
    <x v="0"/>
    <x v="4"/>
    <n v="800.44"/>
    <n v="34"/>
    <d v="2015-11-21T00:00:00"/>
    <s v=""/>
    <s v="Северо-Западный"/>
    <n v="181704.1"/>
    <n v="85201.13"/>
  </r>
  <r>
    <x v="0"/>
    <x v="4"/>
    <n v="1100"/>
    <n v="35"/>
    <d v="2023-02-01T00:00:00"/>
    <s v=""/>
    <s v="Южный"/>
    <n v="71515"/>
    <n v="29433.390000000003"/>
  </r>
  <r>
    <x v="0"/>
    <x v="4"/>
    <n v="795.78"/>
    <n v="36"/>
    <d v="2021-10-18T00:00:00"/>
    <s v=""/>
    <s v="Центральный"/>
    <n v="65019.799999999996"/>
    <n v="26407.57"/>
  </r>
  <r>
    <x v="0"/>
    <x v="4"/>
    <n v="516.20000000000005"/>
    <n v="37"/>
    <d v="2020-12-10T00:00:00"/>
    <s v=""/>
    <s v="Уральский"/>
    <n v="14646.45"/>
    <n v="3734.8499999999995"/>
  </r>
  <r>
    <x v="0"/>
    <x v="4"/>
    <n v="2000"/>
    <n v="39"/>
    <d v="2023-03-01T00:00:00"/>
    <s v=""/>
    <s v="Южный"/>
    <n v="85818"/>
    <n v="26469.66"/>
  </r>
  <r>
    <x v="0"/>
    <x v="4"/>
    <n v="241.7"/>
    <n v="40"/>
    <d v="2014-08-12T00:00:00"/>
    <s v=""/>
    <s v="Уральский"/>
    <n v="10194.25"/>
    <n v="2443.14"/>
  </r>
  <r>
    <x v="0"/>
    <x v="4"/>
    <n v="1083.3"/>
    <n v="41"/>
    <d v="2022-12-22T00:00:00"/>
    <s v=""/>
    <s v="Центральный"/>
    <n v="40525.15"/>
    <n v="17324.509999999998"/>
  </r>
  <r>
    <x v="0"/>
    <x v="4"/>
    <n v="660.1"/>
    <n v="42"/>
    <d v="2017-08-07T00:00:00"/>
    <s v="01.06.2023"/>
    <s v="Уральский"/>
    <n v="81535.3"/>
    <n v="38194.799999999996"/>
  </r>
  <r>
    <x v="0"/>
    <x v="4"/>
    <n v="611.9"/>
    <n v="43"/>
    <d v="2016-12-10T00:00:00"/>
    <s v=""/>
    <s v="Уральский"/>
    <n v="41546.049999999996"/>
    <n v="16943.289999999997"/>
  </r>
  <r>
    <x v="0"/>
    <x v="4"/>
    <n v="215.7"/>
    <n v="44"/>
    <d v="2013-07-18T00:00:00"/>
    <s v=""/>
    <s v="Приволжский"/>
    <n v="9220.2999999999993"/>
    <n v="2931.9500000000003"/>
  </r>
  <r>
    <x v="0"/>
    <x v="4"/>
    <n v="449"/>
    <n v="45"/>
    <d v="2020-12-05T00:00:00"/>
    <s v=""/>
    <s v="Уральский"/>
    <n v="19835.55"/>
    <n v="7613.0599999999995"/>
  </r>
  <r>
    <x v="0"/>
    <x v="4"/>
    <n v="259.39999999999998"/>
    <n v="46"/>
    <d v="2014-12-19T00:00:00"/>
    <s v=""/>
    <s v="Центральный"/>
    <n v="9215.15"/>
    <n v="2351.02"/>
  </r>
  <r>
    <x v="0"/>
    <x v="4"/>
    <n v="432"/>
    <n v="47"/>
    <d v="2019-03-26T00:00:00"/>
    <s v=""/>
    <s v="Центральный"/>
    <n v="13690.95"/>
    <n v="4475.3100000000004"/>
  </r>
  <r>
    <x v="0"/>
    <x v="4"/>
    <n v="425.79"/>
    <n v="48"/>
    <d v="2021-04-21T00:00:00"/>
    <s v=""/>
    <s v="Центральный"/>
    <n v="40236.199999999997"/>
    <n v="16576.07"/>
  </r>
  <r>
    <x v="0"/>
    <x v="4"/>
    <n v="359"/>
    <n v="49"/>
    <d v="2014-11-20T00:00:00"/>
    <s v=""/>
    <s v="Северо-Западный"/>
    <n v="61357.35"/>
    <n v="30901.989999999998"/>
  </r>
  <r>
    <x v="0"/>
    <x v="4"/>
    <n v="420"/>
    <n v="50"/>
    <d v="2015-11-12T00:00:00"/>
    <s v=""/>
    <s v="Приволжский"/>
    <n v="14147.5"/>
    <n v="4081.21"/>
  </r>
  <r>
    <x v="0"/>
    <x v="4"/>
    <n v="1000"/>
    <n v="51"/>
    <d v="2022-12-20T00:00:00"/>
    <s v=""/>
    <s v="Северо-Западный"/>
    <n v="95353.3"/>
    <n v="40633.040000000001"/>
  </r>
  <r>
    <x v="0"/>
    <x v="4"/>
    <n v="249"/>
    <n v="52"/>
    <d v="2015-03-01T00:00:00"/>
    <s v=""/>
    <s v="Северо-Западный"/>
    <n v="13454.65"/>
    <n v="4697.3499999999995"/>
  </r>
  <r>
    <x v="0"/>
    <x v="4"/>
    <n v="280.10000000000002"/>
    <n v="53"/>
    <d v="2010-05-15T00:00:00"/>
    <s v=""/>
    <s v="Центральный"/>
    <n v="13460.75"/>
    <n v="3650.36"/>
  </r>
  <r>
    <x v="0"/>
    <x v="4"/>
    <n v="497.38"/>
    <n v="54"/>
    <d v="2022-04-26T00:00:00"/>
    <s v=""/>
    <s v="Центральный"/>
    <n v="32783.599999999999"/>
    <n v="13644.4"/>
  </r>
  <r>
    <x v="0"/>
    <x v="4"/>
    <n v="801.1"/>
    <n v="55"/>
    <d v="2017-03-18T00:00:00"/>
    <s v=""/>
    <s v="Южный"/>
    <n v="42261"/>
    <n v="14933.029999999999"/>
  </r>
  <r>
    <x v="0"/>
    <x v="4"/>
    <n v="550"/>
    <n v="56"/>
    <d v="2020-11-14T00:00:00"/>
    <s v=""/>
    <s v="Сибирский"/>
    <n v="58192.95"/>
    <n v="24271.73"/>
  </r>
  <r>
    <x v="0"/>
    <x v="4"/>
    <n v="117.6"/>
    <n v="57"/>
    <d v="2013-02-15T00:00:00"/>
    <s v="31.08.2023"/>
    <s v="Центральный"/>
    <n v="9338"/>
    <n v="1848.56"/>
  </r>
  <r>
    <x v="0"/>
    <x v="4"/>
    <n v="237.43"/>
    <n v="58"/>
    <d v="2015-04-09T00:00:00"/>
    <s v="20.10.2023"/>
    <s v="Центральный"/>
    <n v="9085.15"/>
    <n v="356.23"/>
  </r>
  <r>
    <x v="0"/>
    <x v="4"/>
    <n v="497.7"/>
    <n v="59"/>
    <d v="2020-06-25T00:00:00"/>
    <s v=""/>
    <s v="Центральный"/>
    <n v="27672.399999999998"/>
    <n v="10205.720000000001"/>
  </r>
  <r>
    <x v="0"/>
    <x v="4"/>
    <n v="573"/>
    <n v="60"/>
    <d v="2020-11-12T00:00:00"/>
    <s v=""/>
    <s v="Приволжский"/>
    <n v="49410.950000000004"/>
    <n v="19450.62"/>
  </r>
  <r>
    <x v="0"/>
    <x v="4"/>
    <n v="194.3"/>
    <n v="62"/>
    <d v="2010-05-30T00:00:00"/>
    <s v="30.06.2023"/>
    <s v="Сибирский"/>
    <n v="17567.5"/>
    <n v="5951.12"/>
  </r>
  <r>
    <x v="0"/>
    <x v="4"/>
    <n v="449.5"/>
    <n v="63"/>
    <d v="2021-10-10T00:00:00"/>
    <s v=""/>
    <s v="Центральный"/>
    <n v="23087.15"/>
    <n v="7847.8399999999992"/>
  </r>
  <r>
    <x v="0"/>
    <x v="4"/>
    <n v="225.9"/>
    <n v="64"/>
    <d v="2017-03-11T00:00:00"/>
    <s v=""/>
    <s v="Центральный"/>
    <n v="12872.4"/>
    <n v="3837.3300000000004"/>
  </r>
  <r>
    <x v="0"/>
    <x v="4"/>
    <n v="519.6"/>
    <n v="65"/>
    <d v="2021-04-05T00:00:00"/>
    <s v=""/>
    <s v="Северо-Западный"/>
    <n v="44186.1"/>
    <n v="21929.809999999998"/>
  </r>
  <r>
    <x v="0"/>
    <x v="4"/>
    <n v="1650"/>
    <n v="67"/>
    <d v="2023-03-01T00:00:00"/>
    <s v=""/>
    <s v="Приволжский"/>
    <n v="40048.400000000001"/>
    <n v="14754.179999999998"/>
  </r>
  <r>
    <x v="0"/>
    <x v="4"/>
    <n v="169.4"/>
    <n v="68"/>
    <d v="2008-06-06T00:00:00"/>
    <s v=""/>
    <s v="Приволжский"/>
    <n v="21906.7"/>
    <n v="9297.5400000000009"/>
  </r>
  <r>
    <x v="0"/>
    <x v="4"/>
    <n v="242"/>
    <n v="69"/>
    <d v="2013-03-23T00:00:00"/>
    <s v=""/>
    <s v="Северо-Западный"/>
    <n v="21509.8"/>
    <n v="8363.25"/>
  </r>
  <r>
    <x v="0"/>
    <x v="4"/>
    <n v="289.89999999999998"/>
    <n v="70"/>
    <d v="2014-02-21T00:00:00"/>
    <s v=""/>
    <s v="Уральский"/>
    <n v="13624.6"/>
    <n v="4893.1399999999994"/>
  </r>
  <r>
    <x v="0"/>
    <x v="4"/>
    <n v="214.6"/>
    <n v="71"/>
    <d v="2013-05-12T00:00:00"/>
    <s v=""/>
    <s v="Центральный"/>
    <n v="11387.7"/>
    <n v="3088.6800000000003"/>
  </r>
  <r>
    <x v="0"/>
    <x v="4"/>
    <n v="2434.6"/>
    <n v="72"/>
    <d v="2022-12-15T00:00:00"/>
    <s v=""/>
    <s v="Приволжский"/>
    <n v="85818"/>
    <n v="36227.869999999995"/>
  </r>
  <r>
    <x v="0"/>
    <x v="4"/>
    <n v="497.1"/>
    <n v="73"/>
    <d v="2022-11-04T00:00:00"/>
    <s v=""/>
    <s v="Уральский"/>
    <n v="21454.5"/>
    <n v="9026.01"/>
  </r>
  <r>
    <x v="0"/>
    <x v="4"/>
    <n v="238.7"/>
    <n v="74"/>
    <d v="2013-12-26T00:00:00"/>
    <s v=""/>
    <s v="Южный"/>
    <n v="15696.400000000001"/>
    <n v="6318.2"/>
  </r>
  <r>
    <x v="0"/>
    <x v="4"/>
    <n v="746"/>
    <n v="75"/>
    <d v="2018-03-30T00:00:00"/>
    <s v=""/>
    <s v="Южный"/>
    <n v="46452"/>
    <n v="17588.97"/>
  </r>
  <r>
    <x v="0"/>
    <x v="4"/>
    <n v="1300"/>
    <n v="76"/>
    <d v="2023-02-01T00:00:00"/>
    <s v=""/>
    <s v="Центральный"/>
    <n v="61979.65"/>
    <n v="27529.74"/>
  </r>
  <r>
    <x v="0"/>
    <x v="4"/>
    <n v="959.5"/>
    <n v="77"/>
    <d v="2022-10-07T00:00:00"/>
    <s v=""/>
    <s v="Уральский"/>
    <n v="47676.65"/>
    <n v="19621.419999999998"/>
  </r>
  <r>
    <x v="0"/>
    <x v="4"/>
    <n v="188.8"/>
    <n v="78"/>
    <d v="2013-06-01T00:00:00"/>
    <s v=""/>
    <s v="Центральный"/>
    <n v="20122.05"/>
    <n v="7651.07"/>
  </r>
  <r>
    <x v="0"/>
    <x v="4"/>
    <n v="450"/>
    <n v="79"/>
    <d v="2018-12-23T00:00:00"/>
    <s v=""/>
    <s v="Сибирский"/>
    <n v="20066.849999999999"/>
    <n v="7222.3899999999994"/>
  </r>
  <r>
    <x v="0"/>
    <x v="4"/>
    <n v="657"/>
    <n v="80"/>
    <d v="2017-11-04T00:00:00"/>
    <s v="01.06.2023"/>
    <s v="Северо-Западный"/>
    <n v="57286.5"/>
    <n v="23271.22"/>
  </r>
  <r>
    <x v="0"/>
    <x v="4"/>
    <n v="426.3"/>
    <n v="81"/>
    <d v="2020-12-23T00:00:00"/>
    <s v=""/>
    <s v="Сибирский"/>
    <n v="30921.65"/>
    <n v="13491.59"/>
  </r>
  <r>
    <x v="0"/>
    <x v="4"/>
    <n v="384.32"/>
    <n v="82"/>
    <d v="2013-11-07T00:00:00"/>
    <s v=""/>
    <s v="Северо-Западный"/>
    <n v="29067.649999999998"/>
    <n v="12333.300000000001"/>
  </r>
  <r>
    <x v="0"/>
    <x v="4"/>
    <n v="216"/>
    <n v="83"/>
    <d v="2014-08-28T00:00:00"/>
    <s v=""/>
    <s v="Северо-Западный"/>
    <n v="14645.25"/>
    <n v="5085.9900000000007"/>
  </r>
  <r>
    <x v="0"/>
    <x v="4"/>
    <n v="240.2"/>
    <n v="84"/>
    <d v="2013-09-19T00:00:00"/>
    <s v=""/>
    <s v="Уральский"/>
    <n v="14954.5"/>
    <n v="4751.46"/>
  </r>
  <r>
    <x v="0"/>
    <x v="4"/>
    <n v="867.6"/>
    <n v="85"/>
    <d v="2021-12-28T00:00:00"/>
    <s v=""/>
    <s v="Приволжский"/>
    <n v="28894.050000000003"/>
    <n v="10505.25"/>
  </r>
  <r>
    <x v="0"/>
    <x v="4"/>
    <n v="298.60000000000002"/>
    <n v="86"/>
    <d v="2013-07-29T00:00:00"/>
    <s v=""/>
    <s v="Северо-Западный"/>
    <n v="17066.05"/>
    <n v="5680.0099999999993"/>
  </r>
  <r>
    <x v="0"/>
    <x v="4"/>
    <n v="631.9"/>
    <n v="88"/>
    <d v="2022-09-14T00:00:00"/>
    <s v=""/>
    <s v="Дальневосточный"/>
    <n v="27652.449999999997"/>
    <n v="10918.11"/>
  </r>
  <r>
    <x v="0"/>
    <x v="4"/>
    <n v="385.97"/>
    <n v="89"/>
    <d v="2021-05-25T00:00:00"/>
    <s v=""/>
    <s v="Южный"/>
    <n v="29941.100000000002"/>
    <n v="13456.17"/>
  </r>
  <r>
    <x v="0"/>
    <x v="4"/>
    <n v="290.60000000000002"/>
    <n v="90"/>
    <d v="2019-07-25T00:00:00"/>
    <s v=""/>
    <s v="Северо-Западный"/>
    <n v="20608.899999999998"/>
    <n v="9177.56"/>
  </r>
  <r>
    <x v="0"/>
    <x v="4"/>
    <n v="408.1"/>
    <n v="91"/>
    <d v="2021-07-06T00:00:00"/>
    <s v=""/>
    <s v="Южный"/>
    <n v="20104.599999999999"/>
    <n v="6860.4900000000007"/>
  </r>
  <r>
    <x v="0"/>
    <x v="4"/>
    <n v="570.70000000000005"/>
    <n v="92"/>
    <d v="2016-08-17T00:00:00"/>
    <s v=""/>
    <s v="Приволжский"/>
    <n v="35592.25"/>
    <n v="10717.14"/>
  </r>
  <r>
    <x v="0"/>
    <x v="4"/>
    <n v="616.20000000000005"/>
    <n v="93"/>
    <d v="2016-08-10T00:00:00"/>
    <s v=""/>
    <s v="Южный"/>
    <n v="47405.8"/>
    <n v="17339.490000000002"/>
  </r>
  <r>
    <x v="0"/>
    <x v="4"/>
    <n v="622.70000000000005"/>
    <n v="94"/>
    <d v="2016-05-24T00:00:00"/>
    <s v=""/>
    <s v="Уральский"/>
    <n v="34419.4"/>
    <n v="9297.26"/>
  </r>
  <r>
    <x v="0"/>
    <x v="4"/>
    <n v="839.17"/>
    <n v="95"/>
    <d v="2017-03-21T00:00:00"/>
    <s v=""/>
    <s v="Приволжский"/>
    <n v="24286.100000000002"/>
    <n v="5823.93"/>
  </r>
  <r>
    <x v="0"/>
    <x v="4"/>
    <n v="648.70000000000005"/>
    <n v="96"/>
    <d v="2018-03-13T00:00:00"/>
    <s v=""/>
    <s v="Сибирский"/>
    <n v="55063.25"/>
    <n v="22550.850000000002"/>
  </r>
  <r>
    <x v="0"/>
    <x v="4"/>
    <n v="469.06"/>
    <n v="97"/>
    <d v="2018-04-10T00:00:00"/>
    <s v=""/>
    <s v="Сибирский"/>
    <n v="31386.199999999997"/>
    <n v="12165.58"/>
  </r>
  <r>
    <x v="0"/>
    <x v="4"/>
    <n v="643.70000000000005"/>
    <n v="98"/>
    <d v="2019-06-05T00:00:00"/>
    <s v=""/>
    <s v="Приволжский"/>
    <n v="27596"/>
    <n v="7220.08"/>
  </r>
  <r>
    <x v="0"/>
    <x v="4"/>
    <n v="691.46"/>
    <n v="99"/>
    <d v="2021-06-17T00:00:00"/>
    <s v=""/>
    <s v="Южный"/>
    <n v="31544.75"/>
    <n v="6456.2400000000007"/>
  </r>
  <r>
    <x v="0"/>
    <x v="4"/>
    <n v="777.5"/>
    <n v="100"/>
    <d v="2015-12-31T00:00:00"/>
    <s v=""/>
    <s v="Центральный"/>
    <n v="79768.149999999994"/>
    <n v="28742.07"/>
  </r>
  <r>
    <x v="0"/>
    <x v="5"/>
    <n v="312.39999999999998"/>
    <n v="1"/>
    <d v="2009-12-10T00:00:00"/>
    <s v=""/>
    <s v="Центральный"/>
    <n v="37323"/>
    <n v="12383.84"/>
  </r>
  <r>
    <x v="0"/>
    <x v="5"/>
    <n v="503.21"/>
    <n v="3"/>
    <d v="2020-12-07T00:00:00"/>
    <s v=""/>
    <s v="Центральный"/>
    <n v="41852"/>
    <n v="15839.25"/>
  </r>
  <r>
    <x v="0"/>
    <x v="5"/>
    <n v="448"/>
    <n v="4"/>
    <d v="2020-11-27T00:00:00"/>
    <s v=""/>
    <s v="Уральский"/>
    <n v="21857.5"/>
    <n v="7171.78"/>
  </r>
  <r>
    <x v="0"/>
    <x v="5"/>
    <n v="494"/>
    <n v="6"/>
    <d v="2021-06-01T00:00:00"/>
    <s v=""/>
    <s v="Центральный"/>
    <n v="25059.15"/>
    <n v="7144.41"/>
  </r>
  <r>
    <x v="0"/>
    <x v="5"/>
    <n v="512.87"/>
    <n v="7"/>
    <d v="2017-04-25T00:00:00"/>
    <s v=""/>
    <s v="Приволжский"/>
    <n v="38186.1"/>
    <n v="12780.949999999999"/>
  </r>
  <r>
    <x v="0"/>
    <x v="5"/>
    <n v="464.1"/>
    <n v="8"/>
    <d v="2014-07-29T00:00:00"/>
    <s v=""/>
    <s v="Приволжский"/>
    <n v="36725.9"/>
    <n v="13195.279999999999"/>
  </r>
  <r>
    <x v="0"/>
    <x v="5"/>
    <n v="590.20000000000005"/>
    <n v="9"/>
    <d v="2016-04-20T00:00:00"/>
    <s v=""/>
    <s v="Северо-Западный"/>
    <n v="71554.799999999988"/>
    <n v="26748.12"/>
  </r>
  <r>
    <x v="0"/>
    <x v="5"/>
    <n v="621"/>
    <n v="10"/>
    <d v="2022-04-07T00:00:00"/>
    <s v=""/>
    <s v="Северо-Западный"/>
    <n v="20566.7"/>
    <n v="5894.3499999999995"/>
  </r>
  <r>
    <x v="0"/>
    <x v="5"/>
    <n v="606.45000000000005"/>
    <n v="11"/>
    <d v="2017-07-28T00:00:00"/>
    <s v=""/>
    <s v="Южный"/>
    <n v="27811.350000000002"/>
    <n v="9593.36"/>
  </r>
  <r>
    <x v="0"/>
    <x v="5"/>
    <n v="425.8"/>
    <n v="12"/>
    <d v="2021-10-11T00:00:00"/>
    <s v=""/>
    <s v="Дальневосточный"/>
    <n v="29866.399999999998"/>
    <n v="9707.9499999999989"/>
  </r>
  <r>
    <x v="0"/>
    <x v="5"/>
    <n v="354.1"/>
    <n v="14"/>
    <d v="2019-08-06T00:00:00"/>
    <s v=""/>
    <s v="Приволжский"/>
    <n v="21695.85"/>
    <n v="7512.82"/>
  </r>
  <r>
    <x v="0"/>
    <x v="5"/>
    <n v="544"/>
    <n v="15"/>
    <d v="2020-08-21T00:00:00"/>
    <s v=""/>
    <s v="Центральный"/>
    <n v="27391"/>
    <n v="9548.56"/>
  </r>
  <r>
    <x v="0"/>
    <x v="5"/>
    <n v="1900"/>
    <n v="16"/>
    <d v="2022-12-19T00:00:00"/>
    <s v=""/>
    <s v="Приволжский"/>
    <n v="58945.200000000004"/>
    <n v="23071.16"/>
  </r>
  <r>
    <x v="0"/>
    <x v="5"/>
    <n v="514.79999999999995"/>
    <n v="17"/>
    <d v="2016-06-10T00:00:00"/>
    <s v=""/>
    <s v="Северо-Западный"/>
    <n v="49966.6"/>
    <n v="19822.669999999998"/>
  </r>
  <r>
    <x v="0"/>
    <x v="5"/>
    <n v="587"/>
    <n v="18"/>
    <d v="2018-12-25T00:00:00"/>
    <s v=""/>
    <s v="Сибирский"/>
    <n v="62982.399999999994"/>
    <n v="24265.43"/>
  </r>
  <r>
    <x v="0"/>
    <x v="5"/>
    <n v="504.1"/>
    <n v="19"/>
    <d v="2020-12-30T00:00:00"/>
    <s v=""/>
    <s v="Уральский"/>
    <n v="35460.449999999997"/>
    <n v="13784.050000000001"/>
  </r>
  <r>
    <x v="0"/>
    <x v="5"/>
    <n v="555.6"/>
    <n v="20"/>
    <d v="2017-06-21T00:00:00"/>
    <s v=""/>
    <s v="Центральный"/>
    <n v="57437.299999999996"/>
    <n v="22826.02"/>
  </r>
  <r>
    <x v="0"/>
    <x v="5"/>
    <n v="450.2"/>
    <n v="21"/>
    <d v="2019-05-22T00:00:00"/>
    <s v=""/>
    <s v="Северо-Западный"/>
    <n v="34367.199999999997"/>
    <n v="13476.050000000001"/>
  </r>
  <r>
    <x v="0"/>
    <x v="5"/>
    <n v="808.7"/>
    <n v="22"/>
    <d v="2021-12-30T00:00:00"/>
    <s v=""/>
    <s v="Северо-Западный"/>
    <n v="51509.399999999994"/>
    <n v="22235.22"/>
  </r>
  <r>
    <x v="0"/>
    <x v="5"/>
    <n v="450"/>
    <n v="23"/>
    <d v="2022-04-20T00:00:00"/>
    <s v=""/>
    <s v="Южный"/>
    <n v="17775.2"/>
    <n v="6592.18"/>
  </r>
  <r>
    <x v="0"/>
    <x v="5"/>
    <n v="504.5"/>
    <n v="24"/>
    <d v="2019-12-08T00:00:00"/>
    <s v=""/>
    <s v="Дальневосточный"/>
    <n v="75569.25"/>
    <n v="28991.549999999996"/>
  </r>
  <r>
    <x v="0"/>
    <x v="5"/>
    <n v="188.8"/>
    <n v="25"/>
    <d v="2004-03-13T00:00:00"/>
    <s v=""/>
    <s v="Центральный"/>
    <n v="50366.350000000006"/>
    <n v="22786.61"/>
  </r>
  <r>
    <x v="0"/>
    <x v="5"/>
    <n v="662.01"/>
    <n v="26"/>
    <d v="2016-07-09T00:00:00"/>
    <s v=""/>
    <s v="Центральный"/>
    <n v="45717.600000000006"/>
    <n v="19267.57"/>
  </r>
  <r>
    <x v="0"/>
    <x v="5"/>
    <n v="553.70000000000005"/>
    <n v="27"/>
    <d v="2021-06-01T00:00:00"/>
    <s v=""/>
    <s v="Уральский"/>
    <n v="26083.449999999997"/>
    <n v="7388.6399999999994"/>
  </r>
  <r>
    <x v="0"/>
    <x v="5"/>
    <n v="1055.5999999999999"/>
    <n v="28"/>
    <d v="2022-08-20T00:00:00"/>
    <s v=""/>
    <s v="Центральный"/>
    <n v="46084.399999999994"/>
    <n v="17939.460000000003"/>
  </r>
  <r>
    <x v="0"/>
    <x v="5"/>
    <n v="1573"/>
    <n v="30"/>
    <d v="2023-01-20T00:00:00"/>
    <s v=""/>
    <s v="Сибирский"/>
    <n v="64303.850000000006"/>
    <n v="24864.210000000003"/>
  </r>
  <r>
    <x v="0"/>
    <x v="5"/>
    <n v="764.6"/>
    <n v="31"/>
    <d v="2022-12-15T00:00:00"/>
    <s v=""/>
    <s v="Центральный"/>
    <n v="37510.549999999996"/>
    <n v="15771.77"/>
  </r>
  <r>
    <x v="0"/>
    <x v="5"/>
    <n v="800.44"/>
    <n v="34"/>
    <d v="2015-11-21T00:00:00"/>
    <s v=""/>
    <s v="Северо-Западный"/>
    <n v="204885.75"/>
    <n v="91514.150000000009"/>
  </r>
  <r>
    <x v="0"/>
    <x v="5"/>
    <n v="1100"/>
    <n v="35"/>
    <d v="2023-02-01T00:00:00"/>
    <s v=""/>
    <s v="Южный"/>
    <n v="80379.799999999988"/>
    <n v="31298.609999999997"/>
  </r>
  <r>
    <x v="0"/>
    <x v="5"/>
    <n v="795.78"/>
    <n v="36"/>
    <d v="2021-10-18T00:00:00"/>
    <s v=""/>
    <s v="Центральный"/>
    <n v="82580"/>
    <n v="31414.18"/>
  </r>
  <r>
    <x v="0"/>
    <x v="5"/>
    <n v="516.20000000000005"/>
    <n v="37"/>
    <d v="2020-12-10T00:00:00"/>
    <s v=""/>
    <s v="Уральский"/>
    <n v="13978"/>
    <n v="3234.0699999999997"/>
  </r>
  <r>
    <x v="0"/>
    <x v="5"/>
    <n v="2000"/>
    <n v="39"/>
    <d v="2023-03-01T00:00:00"/>
    <s v=""/>
    <s v="Южный"/>
    <n v="160759.54999999999"/>
    <n v="61660.69"/>
  </r>
  <r>
    <x v="0"/>
    <x v="5"/>
    <n v="241.7"/>
    <n v="40"/>
    <d v="2014-08-12T00:00:00"/>
    <s v=""/>
    <s v="Уральский"/>
    <n v="13125.45"/>
    <n v="3837.1899999999996"/>
  </r>
  <r>
    <x v="0"/>
    <x v="5"/>
    <n v="1083.3"/>
    <n v="41"/>
    <d v="2022-12-22T00:00:00"/>
    <s v=""/>
    <s v="Центральный"/>
    <n v="45548.549999999996"/>
    <n v="18371.22"/>
  </r>
  <r>
    <x v="0"/>
    <x v="5"/>
    <n v="611.9"/>
    <n v="43"/>
    <d v="2016-12-10T00:00:00"/>
    <s v=""/>
    <s v="Уральский"/>
    <n v="44781.049999999996"/>
    <n v="17397.59"/>
  </r>
  <r>
    <x v="0"/>
    <x v="5"/>
    <n v="215.7"/>
    <n v="44"/>
    <d v="2013-07-18T00:00:00"/>
    <s v=""/>
    <s v="Приволжский"/>
    <n v="12376.199999999999"/>
    <n v="3988.46"/>
  </r>
  <r>
    <x v="0"/>
    <x v="5"/>
    <n v="449"/>
    <n v="45"/>
    <d v="2020-12-05T00:00:00"/>
    <s v=""/>
    <s v="Уральский"/>
    <n v="21082.800000000003"/>
    <n v="7701.68"/>
  </r>
  <r>
    <x v="0"/>
    <x v="5"/>
    <n v="259.39999999999998"/>
    <n v="46"/>
    <d v="2014-12-19T00:00:00"/>
    <s v=""/>
    <s v="Центральный"/>
    <n v="12051.45"/>
    <n v="3073.56"/>
  </r>
  <r>
    <x v="0"/>
    <x v="5"/>
    <n v="432"/>
    <n v="47"/>
    <d v="2019-03-26T00:00:00"/>
    <s v=""/>
    <s v="Центральный"/>
    <n v="17278.05"/>
    <n v="5547.3600000000006"/>
  </r>
  <r>
    <x v="0"/>
    <x v="5"/>
    <n v="425.79"/>
    <n v="48"/>
    <d v="2021-04-21T00:00:00"/>
    <s v=""/>
    <s v="Центральный"/>
    <n v="47011.850000000006"/>
    <n v="18593.399999999998"/>
  </r>
  <r>
    <x v="0"/>
    <x v="5"/>
    <n v="359"/>
    <n v="49"/>
    <d v="2014-11-20T00:00:00"/>
    <s v=""/>
    <s v="Северо-Западный"/>
    <n v="72527.700000000012"/>
    <n v="34433.980000000003"/>
  </r>
  <r>
    <x v="0"/>
    <x v="5"/>
    <n v="420"/>
    <n v="50"/>
    <d v="2015-11-12T00:00:00"/>
    <s v=""/>
    <s v="Приволжский"/>
    <n v="17609.949999999997"/>
    <n v="5049.03"/>
  </r>
  <r>
    <x v="0"/>
    <x v="5"/>
    <n v="1000"/>
    <n v="51"/>
    <d v="2022-12-20T00:00:00"/>
    <s v=""/>
    <s v="Северо-Западный"/>
    <n v="107173.05"/>
    <n v="44822.400000000001"/>
  </r>
  <r>
    <x v="0"/>
    <x v="5"/>
    <n v="249"/>
    <n v="52"/>
    <d v="2015-03-01T00:00:00"/>
    <s v=""/>
    <s v="Северо-Западный"/>
    <n v="15714.9"/>
    <n v="5203.3100000000004"/>
  </r>
  <r>
    <x v="0"/>
    <x v="5"/>
    <n v="280.10000000000002"/>
    <n v="53"/>
    <d v="2010-05-15T00:00:00"/>
    <s v=""/>
    <s v="Центральный"/>
    <n v="17631.05"/>
    <n v="4733.8899999999994"/>
  </r>
  <r>
    <x v="0"/>
    <x v="5"/>
    <n v="497.38"/>
    <n v="54"/>
    <d v="2022-04-26T00:00:00"/>
    <s v=""/>
    <s v="Центральный"/>
    <n v="37420.100000000006"/>
    <n v="14731.779999999999"/>
  </r>
  <r>
    <x v="0"/>
    <x v="5"/>
    <n v="801.1"/>
    <n v="55"/>
    <d v="2017-03-18T00:00:00"/>
    <s v=""/>
    <s v="Южный"/>
    <n v="47339.55"/>
    <n v="15798.09"/>
  </r>
  <r>
    <x v="0"/>
    <x v="5"/>
    <n v="550"/>
    <n v="56"/>
    <d v="2020-11-14T00:00:00"/>
    <s v=""/>
    <s v="Сибирский"/>
    <n v="46611.5"/>
    <n v="17869.18"/>
  </r>
  <r>
    <x v="0"/>
    <x v="5"/>
    <n v="117.6"/>
    <n v="57"/>
    <d v="2013-02-15T00:00:00"/>
    <s v="31.08.2023"/>
    <s v="Центральный"/>
    <n v="13205.5"/>
    <n v="2581.3199999999997"/>
  </r>
  <r>
    <x v="0"/>
    <x v="5"/>
    <n v="237.43"/>
    <n v="58"/>
    <d v="2015-04-09T00:00:00"/>
    <s v="20.10.2023"/>
    <s v="Центральный"/>
    <n v="10635.45"/>
    <n v="306.95"/>
  </r>
  <r>
    <x v="0"/>
    <x v="5"/>
    <n v="497.7"/>
    <n v="59"/>
    <d v="2020-06-25T00:00:00"/>
    <s v=""/>
    <s v="Центральный"/>
    <n v="36973.550000000003"/>
    <n v="13275.43"/>
  </r>
  <r>
    <x v="0"/>
    <x v="5"/>
    <n v="573"/>
    <n v="60"/>
    <d v="2020-11-12T00:00:00"/>
    <s v=""/>
    <s v="Приволжский"/>
    <n v="58509.85"/>
    <n v="21608.23"/>
  </r>
  <r>
    <x v="0"/>
    <x v="5"/>
    <n v="194.3"/>
    <n v="62"/>
    <d v="2010-05-30T00:00:00"/>
    <s v="30.06.2023"/>
    <s v="Сибирский"/>
    <n v="13823.599999999999"/>
    <n v="4273.71"/>
  </r>
  <r>
    <x v="0"/>
    <x v="5"/>
    <n v="449.5"/>
    <n v="63"/>
    <d v="2021-10-10T00:00:00"/>
    <s v=""/>
    <s v="Центральный"/>
    <n v="29160.6"/>
    <n v="9822.89"/>
  </r>
  <r>
    <x v="0"/>
    <x v="5"/>
    <n v="225.9"/>
    <n v="64"/>
    <d v="2017-03-11T00:00:00"/>
    <s v=""/>
    <s v="Центральный"/>
    <n v="15979.75"/>
    <n v="4568.4799999999996"/>
  </r>
  <r>
    <x v="0"/>
    <x v="5"/>
    <n v="519.6"/>
    <n v="65"/>
    <d v="2021-04-05T00:00:00"/>
    <s v=""/>
    <s v="Северо-Западный"/>
    <n v="54927.35"/>
    <n v="27324.5"/>
  </r>
  <r>
    <x v="0"/>
    <x v="5"/>
    <n v="1650"/>
    <n v="67"/>
    <d v="2023-03-01T00:00:00"/>
    <s v=""/>
    <s v="Приволжский"/>
    <n v="75021.149999999994"/>
    <n v="29238.859999999997"/>
  </r>
  <r>
    <x v="0"/>
    <x v="5"/>
    <n v="169.4"/>
    <n v="68"/>
    <d v="2008-06-06T00:00:00"/>
    <s v=""/>
    <s v="Приволжский"/>
    <n v="25464.050000000003"/>
    <n v="10880.730000000001"/>
  </r>
  <r>
    <x v="0"/>
    <x v="5"/>
    <n v="242"/>
    <n v="69"/>
    <d v="2013-03-23T00:00:00"/>
    <s v=""/>
    <s v="Северо-Западный"/>
    <n v="25700.75"/>
    <n v="9374.68"/>
  </r>
  <r>
    <x v="0"/>
    <x v="5"/>
    <n v="289.89999999999998"/>
    <n v="70"/>
    <d v="2014-02-21T00:00:00"/>
    <s v=""/>
    <s v="Уральский"/>
    <n v="15983.4"/>
    <n v="5576.2"/>
  </r>
  <r>
    <x v="0"/>
    <x v="5"/>
    <n v="214.6"/>
    <n v="71"/>
    <d v="2013-05-12T00:00:00"/>
    <s v=""/>
    <s v="Центральный"/>
    <n v="13039.949999999999"/>
    <n v="3434.69"/>
  </r>
  <r>
    <x v="0"/>
    <x v="5"/>
    <n v="2434.6"/>
    <n v="72"/>
    <d v="2022-12-15T00:00:00"/>
    <s v=""/>
    <s v="Приволжский"/>
    <n v="96455.75"/>
    <n v="38622.22"/>
  </r>
  <r>
    <x v="0"/>
    <x v="5"/>
    <n v="497.1"/>
    <n v="73"/>
    <d v="2022-11-04T00:00:00"/>
    <s v=""/>
    <s v="Уральский"/>
    <n v="24113.95"/>
    <n v="9654.68"/>
  </r>
  <r>
    <x v="0"/>
    <x v="5"/>
    <n v="238.7"/>
    <n v="74"/>
    <d v="2013-12-26T00:00:00"/>
    <s v=""/>
    <s v="Южный"/>
    <n v="20581.350000000002"/>
    <n v="8157.17"/>
  </r>
  <r>
    <x v="0"/>
    <x v="5"/>
    <n v="746"/>
    <n v="75"/>
    <d v="2018-03-30T00:00:00"/>
    <s v=""/>
    <s v="Южный"/>
    <n v="52706.6"/>
    <n v="18975.18"/>
  </r>
  <r>
    <x v="0"/>
    <x v="5"/>
    <n v="1300"/>
    <n v="76"/>
    <d v="2023-02-01T00:00:00"/>
    <s v=""/>
    <s v="Центральный"/>
    <n v="69662.5"/>
    <n v="29127.420000000002"/>
  </r>
  <r>
    <x v="0"/>
    <x v="5"/>
    <n v="959.5"/>
    <n v="77"/>
    <d v="2022-10-07T00:00:00"/>
    <s v=""/>
    <s v="Уральский"/>
    <n v="53586.5"/>
    <n v="21874.789999999997"/>
  </r>
  <r>
    <x v="0"/>
    <x v="5"/>
    <n v="188.8"/>
    <n v="78"/>
    <d v="2013-06-01T00:00:00"/>
    <s v=""/>
    <s v="Центральный"/>
    <n v="28330.799999999999"/>
    <n v="10481.029999999999"/>
  </r>
  <r>
    <x v="0"/>
    <x v="5"/>
    <n v="450"/>
    <n v="79"/>
    <d v="2018-12-23T00:00:00"/>
    <s v=""/>
    <s v="Сибирский"/>
    <n v="22554.3"/>
    <n v="7726.9499999999989"/>
  </r>
  <r>
    <x v="0"/>
    <x v="5"/>
    <n v="426.3"/>
    <n v="81"/>
    <d v="2020-12-23T00:00:00"/>
    <s v=""/>
    <s v="Сибирский"/>
    <n v="25668.95"/>
    <n v="10452.68"/>
  </r>
  <r>
    <x v="0"/>
    <x v="5"/>
    <n v="384.32"/>
    <n v="82"/>
    <d v="2013-11-07T00:00:00"/>
    <s v=""/>
    <s v="Северо-Западный"/>
    <n v="32089.25"/>
    <n v="13119.96"/>
  </r>
  <r>
    <x v="0"/>
    <x v="5"/>
    <n v="216"/>
    <n v="83"/>
    <d v="2014-08-28T00:00:00"/>
    <s v=""/>
    <s v="Северо-Западный"/>
    <n v="18685.75"/>
    <n v="6307.63"/>
  </r>
  <r>
    <x v="0"/>
    <x v="5"/>
    <n v="240.2"/>
    <n v="84"/>
    <d v="2013-09-19T00:00:00"/>
    <s v=""/>
    <s v="Уральский"/>
    <n v="14794.8"/>
    <n v="4492.46"/>
  </r>
  <r>
    <x v="0"/>
    <x v="5"/>
    <n v="867.6"/>
    <n v="85"/>
    <d v="2021-12-28T00:00:00"/>
    <s v=""/>
    <s v="Приволжский"/>
    <n v="33098.699999999997"/>
    <n v="11971.19"/>
  </r>
  <r>
    <x v="0"/>
    <x v="5"/>
    <n v="298.60000000000002"/>
    <n v="86"/>
    <d v="2013-07-29T00:00:00"/>
    <s v=""/>
    <s v="Северо-Западный"/>
    <n v="21055.35"/>
    <n v="7349.51"/>
  </r>
  <r>
    <x v="0"/>
    <x v="5"/>
    <n v="631.9"/>
    <n v="88"/>
    <d v="2022-09-14T00:00:00"/>
    <s v=""/>
    <s v="Дальневосточный"/>
    <n v="31080.2"/>
    <n v="11756.29"/>
  </r>
  <r>
    <x v="0"/>
    <x v="5"/>
    <n v="385.97"/>
    <n v="89"/>
    <d v="2021-05-25T00:00:00"/>
    <s v=""/>
    <s v="Южный"/>
    <n v="33729.599999999999"/>
    <n v="14286.16"/>
  </r>
  <r>
    <x v="0"/>
    <x v="5"/>
    <n v="290.60000000000002"/>
    <n v="90"/>
    <d v="2019-07-25T00:00:00"/>
    <s v=""/>
    <s v="Северо-Западный"/>
    <n v="26535.7"/>
    <n v="11309.06"/>
  </r>
  <r>
    <x v="0"/>
    <x v="5"/>
    <n v="408.1"/>
    <n v="91"/>
    <d v="2021-07-06T00:00:00"/>
    <s v=""/>
    <s v="Южный"/>
    <n v="21608.25"/>
    <n v="7085.68"/>
  </r>
  <r>
    <x v="0"/>
    <x v="5"/>
    <n v="570.70000000000005"/>
    <n v="92"/>
    <d v="2016-08-17T00:00:00"/>
    <s v=""/>
    <s v="Приволжский"/>
    <n v="44159.5"/>
    <n v="13815.269999999999"/>
  </r>
  <r>
    <x v="0"/>
    <x v="5"/>
    <n v="616.20000000000005"/>
    <n v="93"/>
    <d v="2016-08-10T00:00:00"/>
    <s v=""/>
    <s v="Южный"/>
    <n v="51234.350000000006"/>
    <n v="17399.059999999998"/>
  </r>
  <r>
    <x v="0"/>
    <x v="5"/>
    <n v="622.70000000000005"/>
    <n v="94"/>
    <d v="2016-05-24T00:00:00"/>
    <s v=""/>
    <s v="Уральский"/>
    <n v="37347.35"/>
    <n v="9500.89"/>
  </r>
  <r>
    <x v="0"/>
    <x v="5"/>
    <n v="839.17"/>
    <n v="95"/>
    <d v="2017-03-21T00:00:00"/>
    <s v=""/>
    <s v="Приволжский"/>
    <n v="26968"/>
    <n v="5705.77"/>
  </r>
  <r>
    <x v="0"/>
    <x v="5"/>
    <n v="648.70000000000005"/>
    <n v="96"/>
    <d v="2018-03-13T00:00:00"/>
    <s v=""/>
    <s v="Сибирский"/>
    <n v="49313"/>
    <n v="16692.55"/>
  </r>
  <r>
    <x v="0"/>
    <x v="5"/>
    <n v="469.06"/>
    <n v="97"/>
    <d v="2018-04-10T00:00:00"/>
    <s v=""/>
    <s v="Сибирский"/>
    <n v="24695.7"/>
    <n v="7043.05"/>
  </r>
  <r>
    <x v="0"/>
    <x v="5"/>
    <n v="643.70000000000005"/>
    <n v="98"/>
    <d v="2019-06-05T00:00:00"/>
    <s v=""/>
    <s v="Приволжский"/>
    <n v="30660.400000000001"/>
    <n v="7654.5"/>
  </r>
  <r>
    <x v="0"/>
    <x v="5"/>
    <n v="691.46"/>
    <n v="99"/>
    <d v="2021-06-17T00:00:00"/>
    <s v=""/>
    <s v="Южный"/>
    <n v="35550.449999999997"/>
    <n v="6242.88"/>
  </r>
  <r>
    <x v="0"/>
    <x v="5"/>
    <n v="777.5"/>
    <n v="100"/>
    <d v="2015-12-31T00:00:00"/>
    <s v=""/>
    <s v="Центральный"/>
    <n v="98600.45"/>
    <n v="36579.69"/>
  </r>
  <r>
    <x v="0"/>
    <x v="6"/>
    <n v="312.39999999999998"/>
    <n v="1"/>
    <d v="2009-12-10T00:00:00"/>
    <s v=""/>
    <s v="Центральный"/>
    <n v="31127.800000000003"/>
    <n v="6783.4900000000007"/>
  </r>
  <r>
    <x v="0"/>
    <x v="6"/>
    <n v="503.21"/>
    <n v="3"/>
    <d v="2020-12-07T00:00:00"/>
    <s v=""/>
    <s v="Центральный"/>
    <n v="31388.649999999998"/>
    <n v="8281.14"/>
  </r>
  <r>
    <x v="0"/>
    <x v="6"/>
    <n v="448"/>
    <n v="4"/>
    <d v="2020-11-27T00:00:00"/>
    <s v=""/>
    <s v="Уральский"/>
    <n v="19488.650000000001"/>
    <n v="3963.3300000000004"/>
  </r>
  <r>
    <x v="0"/>
    <x v="6"/>
    <n v="494"/>
    <n v="6"/>
    <d v="2021-06-01T00:00:00"/>
    <s v=""/>
    <s v="Центральный"/>
    <n v="18451"/>
    <n v="3010.42"/>
  </r>
  <r>
    <x v="0"/>
    <x v="6"/>
    <n v="512.87"/>
    <n v="7"/>
    <d v="2017-04-25T00:00:00"/>
    <s v=""/>
    <s v="Приволжский"/>
    <n v="33308.9"/>
    <n v="7522.9000000000005"/>
  </r>
  <r>
    <x v="0"/>
    <x v="6"/>
    <n v="464.1"/>
    <n v="8"/>
    <d v="2014-07-29T00:00:00"/>
    <s v=""/>
    <s v="Приволжский"/>
    <n v="30203"/>
    <n v="7258.8600000000006"/>
  </r>
  <r>
    <x v="0"/>
    <x v="6"/>
    <n v="590.20000000000005"/>
    <n v="9"/>
    <d v="2016-04-20T00:00:00"/>
    <s v=""/>
    <s v="Северо-Западный"/>
    <n v="58213"/>
    <n v="15610.699999999999"/>
  </r>
  <r>
    <x v="0"/>
    <x v="6"/>
    <n v="621"/>
    <n v="10"/>
    <d v="2022-04-07T00:00:00"/>
    <s v=""/>
    <s v="Северо-Западный"/>
    <n v="18832.8"/>
    <n v="2833.46"/>
  </r>
  <r>
    <x v="0"/>
    <x v="6"/>
    <n v="606.45000000000005"/>
    <n v="11"/>
    <d v="2017-07-28T00:00:00"/>
    <s v=""/>
    <s v="Южный"/>
    <n v="22729"/>
    <n v="5796.7"/>
  </r>
  <r>
    <x v="0"/>
    <x v="6"/>
    <n v="425.8"/>
    <n v="12"/>
    <d v="2021-10-11T00:00:00"/>
    <s v=""/>
    <s v="Дальневосточный"/>
    <n v="33120.5"/>
    <n v="6933.43"/>
  </r>
  <r>
    <x v="0"/>
    <x v="6"/>
    <n v="354.1"/>
    <n v="14"/>
    <d v="2019-08-06T00:00:00"/>
    <s v=""/>
    <s v="Приволжский"/>
    <n v="16456.150000000001"/>
    <n v="4001.13"/>
  </r>
  <r>
    <x v="0"/>
    <x v="6"/>
    <n v="544"/>
    <n v="15"/>
    <d v="2020-08-21T00:00:00"/>
    <s v=""/>
    <s v="Центральный"/>
    <n v="21931.550000000003"/>
    <n v="5059.88"/>
  </r>
  <r>
    <x v="0"/>
    <x v="6"/>
    <n v="1900"/>
    <n v="16"/>
    <d v="2022-12-19T00:00:00"/>
    <s v=""/>
    <s v="Приволжский"/>
    <n v="50656.6"/>
    <n v="13993.21"/>
  </r>
  <r>
    <x v="0"/>
    <x v="6"/>
    <n v="514.79999999999995"/>
    <n v="17"/>
    <d v="2016-06-10T00:00:00"/>
    <s v=""/>
    <s v="Северо-Западный"/>
    <n v="40727.65"/>
    <n v="11897.06"/>
  </r>
  <r>
    <x v="0"/>
    <x v="6"/>
    <n v="587"/>
    <n v="18"/>
    <d v="2018-12-25T00:00:00"/>
    <s v=""/>
    <s v="Сибирский"/>
    <n v="64734.049999999996"/>
    <n v="18244.52"/>
  </r>
  <r>
    <x v="0"/>
    <x v="6"/>
    <n v="504.1"/>
    <n v="19"/>
    <d v="2020-12-30T00:00:00"/>
    <s v=""/>
    <s v="Уральский"/>
    <n v="34785.25"/>
    <n v="9725.4499999999989"/>
  </r>
  <r>
    <x v="0"/>
    <x v="6"/>
    <n v="555.6"/>
    <n v="20"/>
    <d v="2017-06-21T00:00:00"/>
    <s v=""/>
    <s v="Центральный"/>
    <n v="46619.399999999994"/>
    <n v="13573.699999999999"/>
  </r>
  <r>
    <x v="0"/>
    <x v="6"/>
    <n v="450.2"/>
    <n v="21"/>
    <d v="2019-05-22T00:00:00"/>
    <s v=""/>
    <s v="Северо-Западный"/>
    <n v="27421"/>
    <n v="7555.17"/>
  </r>
  <r>
    <x v="0"/>
    <x v="6"/>
    <n v="808.7"/>
    <n v="22"/>
    <d v="2021-12-30T00:00:00"/>
    <s v=""/>
    <s v="Северо-Западный"/>
    <n v="46989.15"/>
    <n v="15456.699999999999"/>
  </r>
  <r>
    <x v="0"/>
    <x v="6"/>
    <n v="450"/>
    <n v="23"/>
    <d v="2022-04-20T00:00:00"/>
    <s v=""/>
    <s v="Южный"/>
    <n v="13729.25"/>
    <n v="3278.17"/>
  </r>
  <r>
    <x v="0"/>
    <x v="6"/>
    <n v="504.5"/>
    <n v="24"/>
    <d v="2019-12-08T00:00:00"/>
    <s v=""/>
    <s v="Дальневосточный"/>
    <n v="72528.149999999994"/>
    <n v="19504.940000000002"/>
  </r>
  <r>
    <x v="0"/>
    <x v="6"/>
    <n v="188.8"/>
    <n v="25"/>
    <d v="2004-03-13T00:00:00"/>
    <s v=""/>
    <s v="Центральный"/>
    <n v="35733.449999999997"/>
    <n v="9760.4499999999989"/>
  </r>
  <r>
    <x v="0"/>
    <x v="6"/>
    <n v="662.01"/>
    <n v="26"/>
    <d v="2016-07-09T00:00:00"/>
    <s v=""/>
    <s v="Центральный"/>
    <n v="34528.550000000003"/>
    <n v="10704.61"/>
  </r>
  <r>
    <x v="0"/>
    <x v="6"/>
    <n v="553.70000000000005"/>
    <n v="27"/>
    <d v="2021-06-01T00:00:00"/>
    <s v=""/>
    <s v="Уральский"/>
    <n v="25199.850000000002"/>
    <n v="4295.34"/>
  </r>
  <r>
    <x v="0"/>
    <x v="6"/>
    <n v="1055.5999999999999"/>
    <n v="28"/>
    <d v="2022-08-20T00:00:00"/>
    <s v=""/>
    <s v="Центральный"/>
    <n v="39604.25"/>
    <n v="10020.08"/>
  </r>
  <r>
    <x v="0"/>
    <x v="6"/>
    <n v="1573"/>
    <n v="30"/>
    <d v="2023-01-20T00:00:00"/>
    <s v=""/>
    <s v="Сибирский"/>
    <n v="55261.75"/>
    <n v="15034.67"/>
  </r>
  <r>
    <x v="0"/>
    <x v="6"/>
    <n v="764.6"/>
    <n v="31"/>
    <d v="2022-12-15T00:00:00"/>
    <s v=""/>
    <s v="Центральный"/>
    <n v="32236.05"/>
    <n v="9929.2900000000009"/>
  </r>
  <r>
    <x v="0"/>
    <x v="6"/>
    <n v="800.44"/>
    <n v="34"/>
    <d v="2015-11-21T00:00:00"/>
    <s v=""/>
    <s v="Северо-Западный"/>
    <n v="193847.15"/>
    <n v="66382.400000000009"/>
  </r>
  <r>
    <x v="0"/>
    <x v="6"/>
    <n v="1100"/>
    <n v="35"/>
    <d v="2023-02-01T00:00:00"/>
    <s v=""/>
    <s v="Южный"/>
    <n v="69077.2"/>
    <n v="19198.13"/>
  </r>
  <r>
    <x v="0"/>
    <x v="6"/>
    <n v="795.78"/>
    <n v="36"/>
    <d v="2021-10-18T00:00:00"/>
    <s v=""/>
    <s v="Центральный"/>
    <n v="66482.95"/>
    <n v="18155.27"/>
  </r>
  <r>
    <x v="0"/>
    <x v="6"/>
    <n v="516.20000000000005"/>
    <n v="37"/>
    <d v="2020-12-10T00:00:00"/>
    <s v=""/>
    <s v="Уральский"/>
    <n v="16564"/>
    <n v="2236.36"/>
  </r>
  <r>
    <x v="0"/>
    <x v="6"/>
    <n v="2000"/>
    <n v="39"/>
    <d v="2023-03-01T00:00:00"/>
    <s v=""/>
    <s v="Южный"/>
    <n v="138154.45000000001"/>
    <n v="37557.03"/>
  </r>
  <r>
    <x v="0"/>
    <x v="6"/>
    <n v="241.7"/>
    <n v="40"/>
    <d v="2014-08-12T00:00:00"/>
    <s v=""/>
    <s v="Уральский"/>
    <n v="11922.5"/>
    <n v="2355.2199999999998"/>
  </r>
  <r>
    <x v="0"/>
    <x v="6"/>
    <n v="1083.3"/>
    <n v="41"/>
    <d v="2022-12-22T00:00:00"/>
    <s v=""/>
    <s v="Центральный"/>
    <n v="39143.75"/>
    <n v="11610.83"/>
  </r>
  <r>
    <x v="0"/>
    <x v="6"/>
    <n v="611.9"/>
    <n v="43"/>
    <d v="2016-12-10T00:00:00"/>
    <s v=""/>
    <s v="Уральский"/>
    <n v="48441.549999999996"/>
    <n v="13991.04"/>
  </r>
  <r>
    <x v="0"/>
    <x v="6"/>
    <n v="215.7"/>
    <n v="44"/>
    <d v="2013-07-18T00:00:00"/>
    <s v=""/>
    <s v="Приволжский"/>
    <n v="9065.5"/>
    <n v="1681.96"/>
  </r>
  <r>
    <x v="0"/>
    <x v="6"/>
    <n v="449"/>
    <n v="45"/>
    <d v="2020-12-05T00:00:00"/>
    <s v=""/>
    <s v="Уральский"/>
    <n v="20416.95"/>
    <n v="5202.1899999999996"/>
  </r>
  <r>
    <x v="0"/>
    <x v="6"/>
    <n v="259.39999999999998"/>
    <n v="46"/>
    <d v="2014-12-19T00:00:00"/>
    <s v=""/>
    <s v="Центральный"/>
    <n v="8722.9"/>
    <n v="989.87"/>
  </r>
  <r>
    <x v="0"/>
    <x v="6"/>
    <n v="432"/>
    <n v="47"/>
    <d v="2019-03-26T00:00:00"/>
    <s v=""/>
    <s v="Центральный"/>
    <n v="15145.85"/>
    <n v="3183.04"/>
  </r>
  <r>
    <x v="0"/>
    <x v="6"/>
    <n v="425.79"/>
    <n v="48"/>
    <d v="2021-04-21T00:00:00"/>
    <s v=""/>
    <s v="Центральный"/>
    <n v="36600.100000000006"/>
    <n v="10078.879999999999"/>
  </r>
  <r>
    <x v="0"/>
    <x v="6"/>
    <n v="359"/>
    <n v="49"/>
    <d v="2014-11-20T00:00:00"/>
    <s v=""/>
    <s v="Северо-Западный"/>
    <n v="55171.850000000006"/>
    <n v="20366.710000000003"/>
  </r>
  <r>
    <x v="0"/>
    <x v="6"/>
    <n v="420"/>
    <n v="50"/>
    <d v="2015-11-12T00:00:00"/>
    <s v=""/>
    <s v="Приволжский"/>
    <n v="14030.5"/>
    <n v="2247.7000000000003"/>
  </r>
  <r>
    <x v="0"/>
    <x v="6"/>
    <n v="1000"/>
    <n v="51"/>
    <d v="2022-12-20T00:00:00"/>
    <s v=""/>
    <s v="Северо-Западный"/>
    <n v="92102.95"/>
    <n v="26589.57"/>
  </r>
  <r>
    <x v="0"/>
    <x v="6"/>
    <n v="249"/>
    <n v="52"/>
    <d v="2015-03-01T00:00:00"/>
    <s v=""/>
    <s v="Северо-Западный"/>
    <n v="10412.4"/>
    <n v="2127.7199999999998"/>
  </r>
  <r>
    <x v="0"/>
    <x v="6"/>
    <n v="280.10000000000002"/>
    <n v="53"/>
    <d v="2010-05-15T00:00:00"/>
    <s v=""/>
    <s v="Центральный"/>
    <n v="11442.3"/>
    <n v="1502.97"/>
  </r>
  <r>
    <x v="0"/>
    <x v="6"/>
    <n v="497.38"/>
    <n v="54"/>
    <d v="2022-04-26T00:00:00"/>
    <s v=""/>
    <s v="Центральный"/>
    <n v="29087.600000000002"/>
    <n v="8144.57"/>
  </r>
  <r>
    <x v="0"/>
    <x v="6"/>
    <n v="801.1"/>
    <n v="55"/>
    <d v="2017-03-18T00:00:00"/>
    <s v=""/>
    <s v="Южный"/>
    <n v="38817.399999999994"/>
    <n v="8603.56"/>
  </r>
  <r>
    <x v="0"/>
    <x v="6"/>
    <n v="550"/>
    <n v="56"/>
    <d v="2020-11-14T00:00:00"/>
    <s v=""/>
    <s v="Сибирский"/>
    <n v="47614.899999999994"/>
    <n v="13205.64"/>
  </r>
  <r>
    <x v="0"/>
    <x v="6"/>
    <n v="117.6"/>
    <n v="57"/>
    <d v="2013-02-15T00:00:00"/>
    <s v="31.08.2023"/>
    <s v="Центральный"/>
    <n v="8980.75"/>
    <n v="513.73"/>
  </r>
  <r>
    <x v="0"/>
    <x v="6"/>
    <n v="237.43"/>
    <n v="58"/>
    <d v="2015-04-09T00:00:00"/>
    <s v="20.10.2023"/>
    <s v="Центральный"/>
    <n v="7309.2"/>
    <n v="1882.1599999999999"/>
  </r>
  <r>
    <x v="0"/>
    <x v="6"/>
    <n v="497.7"/>
    <n v="59"/>
    <d v="2020-06-25T00:00:00"/>
    <s v=""/>
    <s v="Центральный"/>
    <n v="26858.3"/>
    <n v="6453.6500000000005"/>
  </r>
  <r>
    <x v="0"/>
    <x v="6"/>
    <n v="573"/>
    <n v="60"/>
    <d v="2020-11-12T00:00:00"/>
    <s v=""/>
    <s v="Приволжский"/>
    <n v="55834.55"/>
    <n v="14789.39"/>
  </r>
  <r>
    <x v="0"/>
    <x v="6"/>
    <n v="449.5"/>
    <n v="63"/>
    <d v="2021-10-10T00:00:00"/>
    <s v=""/>
    <s v="Центральный"/>
    <n v="21698.05"/>
    <n v="4502.1899999999996"/>
  </r>
  <r>
    <x v="0"/>
    <x v="6"/>
    <n v="225.9"/>
    <n v="64"/>
    <d v="2017-03-11T00:00:00"/>
    <s v=""/>
    <s v="Центральный"/>
    <n v="10066.849999999999"/>
    <n v="1329.72"/>
  </r>
  <r>
    <x v="0"/>
    <x v="6"/>
    <n v="519.6"/>
    <n v="65"/>
    <d v="2021-04-05T00:00:00"/>
    <s v=""/>
    <s v="Северо-Западный"/>
    <n v="50090.299999999996"/>
    <n v="19342.61"/>
  </r>
  <r>
    <x v="0"/>
    <x v="6"/>
    <n v="1650"/>
    <n v="67"/>
    <d v="2023-03-01T00:00:00"/>
    <s v=""/>
    <s v="Приволжский"/>
    <n v="64472.05"/>
    <n v="17797.289999999997"/>
  </r>
  <r>
    <x v="0"/>
    <x v="6"/>
    <n v="169.4"/>
    <n v="68"/>
    <d v="2008-06-06T00:00:00"/>
    <s v=""/>
    <s v="Приволжский"/>
    <n v="23264.1"/>
    <n v="7058.73"/>
  </r>
  <r>
    <x v="0"/>
    <x v="6"/>
    <n v="242"/>
    <n v="69"/>
    <d v="2013-03-23T00:00:00"/>
    <s v=""/>
    <s v="Северо-Западный"/>
    <n v="18018.849999999999"/>
    <n v="4549.8600000000006"/>
  </r>
  <r>
    <x v="0"/>
    <x v="6"/>
    <n v="289.89999999999998"/>
    <n v="70"/>
    <d v="2014-02-21T00:00:00"/>
    <s v=""/>
    <s v="Уральский"/>
    <n v="14489.05"/>
    <n v="3415.58"/>
  </r>
  <r>
    <x v="0"/>
    <x v="6"/>
    <n v="214.6"/>
    <n v="71"/>
    <d v="2013-05-12T00:00:00"/>
    <s v=""/>
    <s v="Центральный"/>
    <n v="8558.6"/>
    <n v="726.6"/>
  </r>
  <r>
    <x v="0"/>
    <x v="6"/>
    <n v="2434.6"/>
    <n v="72"/>
    <d v="2022-12-15T00:00:00"/>
    <s v=""/>
    <s v="Приволжский"/>
    <n v="82892.649999999994"/>
    <n v="23984.38"/>
  </r>
  <r>
    <x v="0"/>
    <x v="6"/>
    <n v="497.1"/>
    <n v="73"/>
    <d v="2022-11-04T00:00:00"/>
    <s v=""/>
    <s v="Уральский"/>
    <n v="20723.150000000001"/>
    <n v="5944.4000000000005"/>
  </r>
  <r>
    <x v="0"/>
    <x v="6"/>
    <n v="238.7"/>
    <n v="74"/>
    <d v="2013-12-26T00:00:00"/>
    <s v=""/>
    <s v="Южный"/>
    <n v="15944.949999999999"/>
    <n v="4215.1899999999996"/>
  </r>
  <r>
    <x v="0"/>
    <x v="6"/>
    <n v="746"/>
    <n v="75"/>
    <d v="2018-03-30T00:00:00"/>
    <s v=""/>
    <s v="Южный"/>
    <n v="44501.4"/>
    <n v="10781.96"/>
  </r>
  <r>
    <x v="0"/>
    <x v="6"/>
    <n v="1300"/>
    <n v="76"/>
    <d v="2023-02-01T00:00:00"/>
    <s v=""/>
    <s v="Центральный"/>
    <n v="59866.899999999994"/>
    <n v="18714.36"/>
  </r>
  <r>
    <x v="0"/>
    <x v="6"/>
    <n v="959.5"/>
    <n v="77"/>
    <d v="2022-10-07T00:00:00"/>
    <s v=""/>
    <s v="Уральский"/>
    <n v="46051.5"/>
    <n v="12528.32"/>
  </r>
  <r>
    <x v="0"/>
    <x v="6"/>
    <n v="188.8"/>
    <n v="78"/>
    <d v="2013-06-01T00:00:00"/>
    <s v=""/>
    <s v="Центральный"/>
    <n v="17366.150000000001"/>
    <n v="4265.66"/>
  </r>
  <r>
    <x v="0"/>
    <x v="6"/>
    <n v="450"/>
    <n v="79"/>
    <d v="2018-12-23T00:00:00"/>
    <s v=""/>
    <s v="Сибирский"/>
    <n v="19382.850000000002"/>
    <n v="4242.7700000000004"/>
  </r>
  <r>
    <x v="0"/>
    <x v="6"/>
    <n v="426.3"/>
    <n v="81"/>
    <d v="2020-12-23T00:00:00"/>
    <s v=""/>
    <s v="Сибирский"/>
    <n v="23642.399999999998"/>
    <n v="6914.88"/>
  </r>
  <r>
    <x v="0"/>
    <x v="6"/>
    <n v="384.32"/>
    <n v="82"/>
    <d v="2013-11-07T00:00:00"/>
    <s v=""/>
    <s v="Северо-Западный"/>
    <n v="25169.200000000001"/>
    <n v="7534.6600000000008"/>
  </r>
  <r>
    <x v="0"/>
    <x v="6"/>
    <n v="216"/>
    <n v="83"/>
    <d v="2014-08-28T00:00:00"/>
    <s v=""/>
    <s v="Северо-Западный"/>
    <n v="13274.449999999999"/>
    <n v="2771.86"/>
  </r>
  <r>
    <x v="0"/>
    <x v="6"/>
    <n v="240.2"/>
    <n v="84"/>
    <d v="2013-09-19T00:00:00"/>
    <s v=""/>
    <s v="Уральский"/>
    <n v="14685.150000000001"/>
    <n v="2793.84"/>
  </r>
  <r>
    <x v="0"/>
    <x v="6"/>
    <n v="867.6"/>
    <n v="85"/>
    <d v="2021-12-28T00:00:00"/>
    <s v=""/>
    <s v="Приволжский"/>
    <n v="32422.649999999998"/>
    <n v="8289.1200000000008"/>
  </r>
  <r>
    <x v="0"/>
    <x v="6"/>
    <n v="298.60000000000002"/>
    <n v="86"/>
    <d v="2013-07-29T00:00:00"/>
    <s v=""/>
    <s v="Северо-Западный"/>
    <n v="21686.65"/>
    <n v="5240.6899999999996"/>
  </r>
  <r>
    <x v="0"/>
    <x v="6"/>
    <n v="631.9"/>
    <n v="88"/>
    <d v="2022-09-14T00:00:00"/>
    <s v=""/>
    <s v="Дальневосточный"/>
    <n v="26709.850000000002"/>
    <n v="6894.44"/>
  </r>
  <r>
    <x v="0"/>
    <x v="6"/>
    <n v="385.97"/>
    <n v="89"/>
    <d v="2021-05-25T00:00:00"/>
    <s v=""/>
    <s v="Южный"/>
    <n v="24060.149999999998"/>
    <n v="7214.4800000000005"/>
  </r>
  <r>
    <x v="0"/>
    <x v="6"/>
    <n v="290.60000000000002"/>
    <n v="90"/>
    <d v="2019-07-25T00:00:00"/>
    <s v=""/>
    <s v="Северо-Западный"/>
    <n v="19247.8"/>
    <n v="6058.1500000000005"/>
  </r>
  <r>
    <x v="0"/>
    <x v="6"/>
    <n v="408.1"/>
    <n v="91"/>
    <d v="2021-07-06T00:00:00"/>
    <s v=""/>
    <s v="Южный"/>
    <n v="21532.1"/>
    <n v="4865.91"/>
  </r>
  <r>
    <x v="0"/>
    <x v="6"/>
    <n v="570.70000000000005"/>
    <n v="92"/>
    <d v="2016-08-17T00:00:00"/>
    <s v=""/>
    <s v="Приволжский"/>
    <n v="39835.050000000003"/>
    <n v="8105.0899999999992"/>
  </r>
  <r>
    <x v="0"/>
    <x v="6"/>
    <n v="616.20000000000005"/>
    <n v="93"/>
    <d v="2016-08-10T00:00:00"/>
    <s v=""/>
    <s v="Южный"/>
    <n v="42868.5"/>
    <n v="9058"/>
  </r>
  <r>
    <x v="0"/>
    <x v="6"/>
    <n v="622.70000000000005"/>
    <n v="94"/>
    <d v="2016-05-24T00:00:00"/>
    <s v=""/>
    <s v="Уральский"/>
    <n v="36615.700000000004"/>
    <n v="5870.13"/>
  </r>
  <r>
    <x v="0"/>
    <x v="6"/>
    <n v="839.17"/>
    <n v="95"/>
    <d v="2017-03-21T00:00:00"/>
    <s v=""/>
    <s v="Приволжский"/>
    <n v="23647.95"/>
    <n v="2479.4"/>
  </r>
  <r>
    <x v="0"/>
    <x v="6"/>
    <n v="648.70000000000005"/>
    <n v="96"/>
    <d v="2018-03-13T00:00:00"/>
    <s v=""/>
    <s v="Сибирский"/>
    <n v="49304.15"/>
    <n v="12263.720000000001"/>
  </r>
  <r>
    <x v="0"/>
    <x v="6"/>
    <n v="469.06"/>
    <n v="97"/>
    <d v="2018-04-10T00:00:00"/>
    <s v=""/>
    <s v="Сибирский"/>
    <n v="25703.25"/>
    <n v="5368.09"/>
  </r>
  <r>
    <x v="0"/>
    <x v="6"/>
    <n v="643.70000000000005"/>
    <n v="98"/>
    <d v="2019-06-05T00:00:00"/>
    <s v=""/>
    <s v="Приволжский"/>
    <n v="28743.899999999998"/>
    <n v="4377.03"/>
  </r>
  <r>
    <x v="0"/>
    <x v="6"/>
    <n v="691.46"/>
    <n v="99"/>
    <d v="2021-06-17T00:00:00"/>
    <s v=""/>
    <s v="Южный"/>
    <n v="29649"/>
    <n v="1563.3100000000002"/>
  </r>
  <r>
    <x v="0"/>
    <x v="6"/>
    <n v="777.5"/>
    <n v="100"/>
    <d v="2015-12-31T00:00:00"/>
    <s v=""/>
    <s v="Центральный"/>
    <n v="77633.100000000006"/>
    <n v="17241.419999999998"/>
  </r>
  <r>
    <x v="0"/>
    <x v="7"/>
    <n v="312.39999999999998"/>
    <n v="1"/>
    <d v="2009-12-10T00:00:00"/>
    <s v=""/>
    <s v="Центральный"/>
    <n v="32263.75"/>
    <n v="12166.49"/>
  </r>
  <r>
    <x v="0"/>
    <x v="7"/>
    <n v="503.21"/>
    <n v="3"/>
    <d v="2020-12-07T00:00:00"/>
    <s v=""/>
    <s v="Центральный"/>
    <n v="30804.25"/>
    <n v="13269.9"/>
  </r>
  <r>
    <x v="0"/>
    <x v="7"/>
    <n v="448"/>
    <n v="4"/>
    <d v="2020-11-27T00:00:00"/>
    <s v=""/>
    <s v="Уральский"/>
    <n v="27981.45"/>
    <n v="10954.720000000001"/>
  </r>
  <r>
    <x v="0"/>
    <x v="7"/>
    <n v="494"/>
    <n v="6"/>
    <d v="2021-06-01T00:00:00"/>
    <s v=""/>
    <s v="Центральный"/>
    <n v="19625.95"/>
    <n v="6739.53"/>
  </r>
  <r>
    <x v="0"/>
    <x v="7"/>
    <n v="512.87"/>
    <n v="7"/>
    <d v="2017-04-25T00:00:00"/>
    <s v=""/>
    <s v="Приволжский"/>
    <n v="37318"/>
    <n v="14477.259999999998"/>
  </r>
  <r>
    <x v="0"/>
    <x v="7"/>
    <n v="464.1"/>
    <n v="8"/>
    <d v="2014-07-29T00:00:00"/>
    <s v=""/>
    <s v="Приволжский"/>
    <n v="38390.15"/>
    <n v="16245.880000000001"/>
  </r>
  <r>
    <x v="0"/>
    <x v="7"/>
    <n v="590.20000000000005"/>
    <n v="9"/>
    <d v="2016-04-20T00:00:00"/>
    <s v=""/>
    <s v="Северо-Западный"/>
    <n v="66176.3"/>
    <n v="28801.010000000002"/>
  </r>
  <r>
    <x v="0"/>
    <x v="7"/>
    <n v="621"/>
    <n v="10"/>
    <d v="2022-04-07T00:00:00"/>
    <s v=""/>
    <s v="Северо-Западный"/>
    <n v="25653.4"/>
    <n v="10244.15"/>
  </r>
  <r>
    <x v="0"/>
    <x v="7"/>
    <n v="606.45000000000005"/>
    <n v="11"/>
    <d v="2017-07-28T00:00:00"/>
    <s v=""/>
    <s v="Южный"/>
    <n v="36424.450000000004"/>
    <n v="15834.630000000001"/>
  </r>
  <r>
    <x v="0"/>
    <x v="7"/>
    <n v="425.8"/>
    <n v="12"/>
    <d v="2021-10-11T00:00:00"/>
    <s v=""/>
    <s v="Дальневосточный"/>
    <n v="35935.85"/>
    <n v="13443.779999999999"/>
  </r>
  <r>
    <x v="0"/>
    <x v="7"/>
    <n v="354.1"/>
    <n v="14"/>
    <d v="2019-08-06T00:00:00"/>
    <s v=""/>
    <s v="Приволжский"/>
    <n v="25053.800000000003"/>
    <n v="10301.69"/>
  </r>
  <r>
    <x v="0"/>
    <x v="7"/>
    <n v="544"/>
    <n v="15"/>
    <d v="2020-08-21T00:00:00"/>
    <s v=""/>
    <s v="Центральный"/>
    <n v="29885.45"/>
    <n v="12306.49"/>
  </r>
  <r>
    <x v="0"/>
    <x v="7"/>
    <n v="1900"/>
    <n v="16"/>
    <d v="2022-12-19T00:00:00"/>
    <s v=""/>
    <s v="Приволжский"/>
    <n v="67630.5"/>
    <n v="30057.79"/>
  </r>
  <r>
    <x v="0"/>
    <x v="7"/>
    <n v="514.79999999999995"/>
    <n v="17"/>
    <d v="2016-06-10T00:00:00"/>
    <s v=""/>
    <s v="Северо-Западный"/>
    <n v="49888.4"/>
    <n v="22917.649999999998"/>
  </r>
  <r>
    <x v="0"/>
    <x v="7"/>
    <n v="587"/>
    <n v="18"/>
    <d v="2018-12-25T00:00:00"/>
    <s v=""/>
    <s v="Сибирский"/>
    <n v="90283.9"/>
    <n v="40565.21"/>
  </r>
  <r>
    <x v="0"/>
    <x v="7"/>
    <n v="504.1"/>
    <n v="19"/>
    <d v="2020-12-30T00:00:00"/>
    <s v=""/>
    <s v="Уральский"/>
    <n v="43811.450000000004"/>
    <n v="19669.72"/>
  </r>
  <r>
    <x v="0"/>
    <x v="7"/>
    <n v="555.6"/>
    <n v="20"/>
    <d v="2017-06-21T00:00:00"/>
    <s v=""/>
    <s v="Центральный"/>
    <n v="58414.75"/>
    <n v="26590.48"/>
  </r>
  <r>
    <x v="0"/>
    <x v="7"/>
    <n v="450.2"/>
    <n v="21"/>
    <d v="2019-05-22T00:00:00"/>
    <s v=""/>
    <s v="Северо-Западный"/>
    <n v="37471.5"/>
    <n v="17073.490000000002"/>
  </r>
  <r>
    <x v="0"/>
    <x v="7"/>
    <n v="808.7"/>
    <n v="22"/>
    <d v="2021-12-30T00:00:00"/>
    <s v=""/>
    <s v="Северо-Западный"/>
    <n v="64131.25"/>
    <n v="31711.82"/>
  </r>
  <r>
    <x v="0"/>
    <x v="7"/>
    <n v="450"/>
    <n v="23"/>
    <d v="2022-04-20T00:00:00"/>
    <s v=""/>
    <s v="Южный"/>
    <n v="19100.3"/>
    <n v="8200.15"/>
  </r>
  <r>
    <x v="0"/>
    <x v="7"/>
    <n v="504.5"/>
    <n v="24"/>
    <d v="2019-12-08T00:00:00"/>
    <s v=""/>
    <s v="Дальневосточный"/>
    <n v="93302.6"/>
    <n v="40835.9"/>
  </r>
  <r>
    <x v="0"/>
    <x v="7"/>
    <n v="188.8"/>
    <n v="25"/>
    <d v="2004-03-13T00:00:00"/>
    <s v=""/>
    <s v="Центральный"/>
    <n v="36053.949999999997"/>
    <n v="16035.39"/>
  </r>
  <r>
    <x v="0"/>
    <x v="7"/>
    <n v="662.01"/>
    <n v="26"/>
    <d v="2016-07-09T00:00:00"/>
    <s v=""/>
    <s v="Центральный"/>
    <n v="41242.85"/>
    <n v="19945.52"/>
  </r>
  <r>
    <x v="0"/>
    <x v="7"/>
    <n v="553.70000000000005"/>
    <n v="27"/>
    <d v="2021-06-01T00:00:00"/>
    <s v=""/>
    <s v="Уральский"/>
    <n v="33474.35"/>
    <n v="11792.69"/>
  </r>
  <r>
    <x v="0"/>
    <x v="7"/>
    <n v="1055.5999999999999"/>
    <n v="28"/>
    <d v="2022-08-20T00:00:00"/>
    <s v=""/>
    <s v="Центральный"/>
    <n v="52874.75"/>
    <n v="25132.73"/>
  </r>
  <r>
    <x v="0"/>
    <x v="7"/>
    <n v="1573"/>
    <n v="30"/>
    <d v="2023-01-20T00:00:00"/>
    <s v=""/>
    <s v="Сибирский"/>
    <n v="73778.75"/>
    <n v="32386.200000000004"/>
  </r>
  <r>
    <x v="0"/>
    <x v="7"/>
    <n v="764.6"/>
    <n v="31"/>
    <d v="2022-12-15T00:00:00"/>
    <s v=""/>
    <s v="Центральный"/>
    <n v="43037.600000000006"/>
    <n v="20391.490000000002"/>
  </r>
  <r>
    <x v="0"/>
    <x v="7"/>
    <n v="800.44"/>
    <n v="34"/>
    <d v="2015-11-21T00:00:00"/>
    <s v=""/>
    <s v="Северо-Западный"/>
    <n v="207890.6"/>
    <n v="105506.59000000001"/>
  </r>
  <r>
    <x v="0"/>
    <x v="7"/>
    <n v="1100"/>
    <n v="35"/>
    <d v="2023-02-01T00:00:00"/>
    <s v=""/>
    <s v="Южный"/>
    <n v="92223.4"/>
    <n v="40986.61"/>
  </r>
  <r>
    <x v="0"/>
    <x v="7"/>
    <n v="795.78"/>
    <n v="36"/>
    <d v="2021-10-18T00:00:00"/>
    <s v=""/>
    <s v="Центральный"/>
    <n v="86505.95"/>
    <n v="38059.700000000004"/>
  </r>
  <r>
    <x v="0"/>
    <x v="7"/>
    <n v="516.20000000000005"/>
    <n v="37"/>
    <d v="2020-12-10T00:00:00"/>
    <s v=""/>
    <s v="Уральский"/>
    <n v="26855.55"/>
    <n v="8850.59"/>
  </r>
  <r>
    <x v="0"/>
    <x v="7"/>
    <n v="2000"/>
    <n v="39"/>
    <d v="2023-03-01T00:00:00"/>
    <s v=""/>
    <s v="Южный"/>
    <n v="184446.85"/>
    <n v="81268.81"/>
  </r>
  <r>
    <x v="0"/>
    <x v="7"/>
    <n v="241.7"/>
    <n v="40"/>
    <d v="2014-08-12T00:00:00"/>
    <s v=""/>
    <s v="Уральский"/>
    <n v="16096.199999999999"/>
    <n v="6183.2400000000007"/>
  </r>
  <r>
    <x v="0"/>
    <x v="7"/>
    <n v="1083.3"/>
    <n v="41"/>
    <d v="2022-12-22T00:00:00"/>
    <s v=""/>
    <s v="Центральный"/>
    <n v="52259.95"/>
    <n v="24370.710000000003"/>
  </r>
  <r>
    <x v="0"/>
    <x v="7"/>
    <n v="611.9"/>
    <n v="43"/>
    <d v="2016-12-10T00:00:00"/>
    <s v=""/>
    <s v="Уральский"/>
    <n v="47679.350000000006"/>
    <n v="21227.149999999998"/>
  </r>
  <r>
    <x v="0"/>
    <x v="7"/>
    <n v="215.7"/>
    <n v="44"/>
    <d v="2013-07-18T00:00:00"/>
    <s v=""/>
    <s v="Приволжский"/>
    <n v="11402.75"/>
    <n v="4173.1899999999996"/>
  </r>
  <r>
    <x v="0"/>
    <x v="7"/>
    <n v="449"/>
    <n v="45"/>
    <d v="2020-12-05T00:00:00"/>
    <s v=""/>
    <s v="Уральский"/>
    <n v="31439.3"/>
    <n v="13682.83"/>
  </r>
  <r>
    <x v="0"/>
    <x v="7"/>
    <n v="259.39999999999998"/>
    <n v="46"/>
    <d v="2014-12-19T00:00:00"/>
    <s v=""/>
    <s v="Центральный"/>
    <n v="11630.75"/>
    <n v="3642.59"/>
  </r>
  <r>
    <x v="0"/>
    <x v="7"/>
    <n v="432"/>
    <n v="47"/>
    <d v="2019-03-26T00:00:00"/>
    <s v=""/>
    <s v="Центральный"/>
    <n v="17938.45"/>
    <n v="6832"/>
  </r>
  <r>
    <x v="0"/>
    <x v="7"/>
    <n v="425.79"/>
    <n v="48"/>
    <d v="2021-04-21T00:00:00"/>
    <s v=""/>
    <s v="Центральный"/>
    <n v="42416.350000000006"/>
    <n v="19076.05"/>
  </r>
  <r>
    <x v="0"/>
    <x v="7"/>
    <n v="359"/>
    <n v="49"/>
    <d v="2014-11-20T00:00:00"/>
    <s v=""/>
    <s v="Северо-Западный"/>
    <n v="53312.05"/>
    <n v="28203"/>
  </r>
  <r>
    <x v="0"/>
    <x v="7"/>
    <n v="420"/>
    <n v="50"/>
    <d v="2015-11-12T00:00:00"/>
    <s v=""/>
    <s v="Приволжский"/>
    <n v="16585.3"/>
    <n v="5718.79"/>
  </r>
  <r>
    <x v="0"/>
    <x v="7"/>
    <n v="1000"/>
    <n v="51"/>
    <d v="2022-12-20T00:00:00"/>
    <s v=""/>
    <s v="Северо-Западный"/>
    <n v="122964.55"/>
    <n v="61640.460000000006"/>
  </r>
  <r>
    <x v="0"/>
    <x v="7"/>
    <n v="249"/>
    <n v="52"/>
    <d v="2015-03-01T00:00:00"/>
    <s v=""/>
    <s v="Северо-Западный"/>
    <n v="14165.5"/>
    <n v="5571.37"/>
  </r>
  <r>
    <x v="0"/>
    <x v="7"/>
    <n v="280.10000000000002"/>
    <n v="53"/>
    <d v="2010-05-15T00:00:00"/>
    <s v=""/>
    <s v="Центральный"/>
    <n v="11806.7"/>
    <n v="3741.5699999999997"/>
  </r>
  <r>
    <x v="0"/>
    <x v="7"/>
    <n v="497.38"/>
    <n v="54"/>
    <d v="2022-04-26T00:00:00"/>
    <s v=""/>
    <s v="Центральный"/>
    <n v="39262.85"/>
    <n v="18029.830000000002"/>
  </r>
  <r>
    <x v="0"/>
    <x v="7"/>
    <n v="801.1"/>
    <n v="55"/>
    <d v="2017-03-18T00:00:00"/>
    <s v=""/>
    <s v="Южный"/>
    <n v="52336.65"/>
    <n v="20550.11"/>
  </r>
  <r>
    <x v="0"/>
    <x v="7"/>
    <n v="550"/>
    <n v="56"/>
    <d v="2020-11-14T00:00:00"/>
    <s v=""/>
    <s v="Сибирский"/>
    <n v="68857.5"/>
    <n v="31067.260000000002"/>
  </r>
  <r>
    <x v="0"/>
    <x v="7"/>
    <n v="117.6"/>
    <n v="57"/>
    <d v="2013-02-15T00:00:00"/>
    <s v="31.08.2023"/>
    <s v="Центральный"/>
    <n v="11077.15"/>
    <n v="2876.3700000000003"/>
  </r>
  <r>
    <x v="0"/>
    <x v="7"/>
    <n v="237.43"/>
    <n v="58"/>
    <d v="2015-04-09T00:00:00"/>
    <s v="20.10.2023"/>
    <s v="Центральный"/>
    <n v="8274.9500000000007"/>
    <n v="50.4"/>
  </r>
  <r>
    <x v="0"/>
    <x v="7"/>
    <n v="497.7"/>
    <n v="59"/>
    <d v="2020-06-25T00:00:00"/>
    <s v=""/>
    <s v="Центральный"/>
    <n v="38392.25"/>
    <n v="16206.19"/>
  </r>
  <r>
    <x v="0"/>
    <x v="7"/>
    <n v="573"/>
    <n v="60"/>
    <d v="2020-11-12T00:00:00"/>
    <s v=""/>
    <s v="Приволжский"/>
    <n v="64380.800000000003"/>
    <n v="27752.48"/>
  </r>
  <r>
    <x v="0"/>
    <x v="7"/>
    <n v="449.5"/>
    <n v="63"/>
    <d v="2021-10-10T00:00:00"/>
    <s v=""/>
    <s v="Центральный"/>
    <n v="26227"/>
    <n v="10431.89"/>
  </r>
  <r>
    <x v="0"/>
    <x v="7"/>
    <n v="225.9"/>
    <n v="64"/>
    <d v="2017-03-11T00:00:00"/>
    <s v=""/>
    <s v="Центральный"/>
    <n v="12381.15"/>
    <n v="4213.16"/>
  </r>
  <r>
    <x v="0"/>
    <x v="7"/>
    <n v="519.6"/>
    <n v="65"/>
    <d v="2021-04-05T00:00:00"/>
    <s v=""/>
    <s v="Северо-Западный"/>
    <n v="55926"/>
    <n v="31226.299999999996"/>
  </r>
  <r>
    <x v="0"/>
    <x v="7"/>
    <n v="1650"/>
    <n v="67"/>
    <d v="2023-03-01T00:00:00"/>
    <s v=""/>
    <s v="Приволжский"/>
    <n v="86075.200000000012"/>
    <n v="38031.630000000005"/>
  </r>
  <r>
    <x v="0"/>
    <x v="7"/>
    <n v="169.4"/>
    <n v="68"/>
    <d v="2008-06-06T00:00:00"/>
    <s v=""/>
    <s v="Приволжский"/>
    <n v="21479.35"/>
    <n v="9614.2200000000012"/>
  </r>
  <r>
    <x v="0"/>
    <x v="7"/>
    <n v="242"/>
    <n v="69"/>
    <d v="2013-03-23T00:00:00"/>
    <s v=""/>
    <s v="Северо-Западный"/>
    <n v="22981.100000000002"/>
    <n v="9813.93"/>
  </r>
  <r>
    <x v="0"/>
    <x v="7"/>
    <n v="289.89999999999998"/>
    <n v="70"/>
    <d v="2014-02-21T00:00:00"/>
    <s v=""/>
    <s v="Уральский"/>
    <n v="22560.149999999998"/>
    <n v="9392.67"/>
  </r>
  <r>
    <x v="0"/>
    <x v="7"/>
    <n v="214.6"/>
    <n v="71"/>
    <d v="2013-05-12T00:00:00"/>
    <s v=""/>
    <s v="Центральный"/>
    <n v="10849.9"/>
    <n v="3489.5"/>
  </r>
  <r>
    <x v="0"/>
    <x v="7"/>
    <n v="2434.6"/>
    <n v="72"/>
    <d v="2022-12-15T00:00:00"/>
    <s v=""/>
    <s v="Приволжский"/>
    <n v="110668.09999999999"/>
    <n v="50302.77"/>
  </r>
  <r>
    <x v="0"/>
    <x v="7"/>
    <n v="497.1"/>
    <n v="73"/>
    <d v="2022-11-04T00:00:00"/>
    <s v=""/>
    <s v="Уральский"/>
    <n v="27667.05"/>
    <n v="12576.13"/>
  </r>
  <r>
    <x v="0"/>
    <x v="7"/>
    <n v="238.7"/>
    <n v="74"/>
    <d v="2013-12-26T00:00:00"/>
    <s v=""/>
    <s v="Южный"/>
    <n v="21278.899999999998"/>
    <n v="9501.94"/>
  </r>
  <r>
    <x v="0"/>
    <x v="7"/>
    <n v="746"/>
    <n v="75"/>
    <d v="2018-03-30T00:00:00"/>
    <s v=""/>
    <s v="Южный"/>
    <n v="55604.75"/>
    <n v="23235.17"/>
  </r>
  <r>
    <x v="0"/>
    <x v="7"/>
    <n v="1300"/>
    <n v="76"/>
    <d v="2023-02-01T00:00:00"/>
    <s v=""/>
    <s v="Центральный"/>
    <n v="79926.95"/>
    <n v="38371.200000000004"/>
  </r>
  <r>
    <x v="0"/>
    <x v="7"/>
    <n v="959.5"/>
    <n v="77"/>
    <d v="2022-10-07T00:00:00"/>
    <s v=""/>
    <s v="Уральский"/>
    <n v="61482.299999999996"/>
    <n v="28382.27"/>
  </r>
  <r>
    <x v="0"/>
    <x v="7"/>
    <n v="188.8"/>
    <n v="78"/>
    <d v="2013-06-01T00:00:00"/>
    <s v=""/>
    <s v="Центральный"/>
    <n v="16652.349999999999"/>
    <n v="6929.79"/>
  </r>
  <r>
    <x v="0"/>
    <x v="7"/>
    <n v="450"/>
    <n v="79"/>
    <d v="2018-12-23T00:00:00"/>
    <s v=""/>
    <s v="Сибирский"/>
    <n v="25877.600000000002"/>
    <n v="10585.82"/>
  </r>
  <r>
    <x v="0"/>
    <x v="7"/>
    <n v="426.3"/>
    <n v="81"/>
    <d v="2020-12-23T00:00:00"/>
    <s v=""/>
    <s v="Сибирский"/>
    <n v="33575"/>
    <n v="15620.08"/>
  </r>
  <r>
    <x v="0"/>
    <x v="7"/>
    <n v="384.32"/>
    <n v="82"/>
    <d v="2013-11-07T00:00:00"/>
    <s v=""/>
    <s v="Северо-Западный"/>
    <n v="25610.85"/>
    <n v="11886.279999999999"/>
  </r>
  <r>
    <x v="0"/>
    <x v="7"/>
    <n v="216"/>
    <n v="83"/>
    <d v="2014-08-28T00:00:00"/>
    <s v=""/>
    <s v="Северо-Западный"/>
    <n v="17027.900000000001"/>
    <n v="6678.63"/>
  </r>
  <r>
    <x v="0"/>
    <x v="7"/>
    <n v="240.2"/>
    <n v="84"/>
    <d v="2013-09-19T00:00:00"/>
    <s v=""/>
    <s v="Уральский"/>
    <n v="15722.449999999999"/>
    <n v="5719.21"/>
  </r>
  <r>
    <x v="0"/>
    <x v="7"/>
    <n v="867.6"/>
    <n v="85"/>
    <d v="2021-12-28T00:00:00"/>
    <s v=""/>
    <s v="Приволжский"/>
    <n v="44187.95"/>
    <n v="19042.100000000002"/>
  </r>
  <r>
    <x v="0"/>
    <x v="7"/>
    <n v="298.60000000000002"/>
    <n v="86"/>
    <d v="2013-07-29T00:00:00"/>
    <s v=""/>
    <s v="Северо-Западный"/>
    <n v="29743.5"/>
    <n v="12339.11"/>
  </r>
  <r>
    <x v="0"/>
    <x v="7"/>
    <n v="631.9"/>
    <n v="88"/>
    <d v="2022-09-14T00:00:00"/>
    <s v=""/>
    <s v="Дальневосточный"/>
    <n v="35659.699999999997"/>
    <n v="14971.880000000001"/>
  </r>
  <r>
    <x v="0"/>
    <x v="7"/>
    <n v="385.97"/>
    <n v="89"/>
    <d v="2021-05-25T00:00:00"/>
    <s v=""/>
    <s v="Южный"/>
    <n v="35961.699999999997"/>
    <n v="17321.710000000003"/>
  </r>
  <r>
    <x v="0"/>
    <x v="7"/>
    <n v="290.60000000000002"/>
    <n v="90"/>
    <d v="2019-07-25T00:00:00"/>
    <s v=""/>
    <s v="Северо-Западный"/>
    <n v="27610.9"/>
    <n v="13400.17"/>
  </r>
  <r>
    <x v="0"/>
    <x v="7"/>
    <n v="408.1"/>
    <n v="91"/>
    <d v="2021-07-06T00:00:00"/>
    <s v=""/>
    <s v="Южный"/>
    <n v="26461.75"/>
    <n v="10562.79"/>
  </r>
  <r>
    <x v="0"/>
    <x v="7"/>
    <n v="570.70000000000005"/>
    <n v="92"/>
    <d v="2016-08-17T00:00:00"/>
    <s v=""/>
    <s v="Приволжский"/>
    <n v="51372.1"/>
    <n v="22084.649999999998"/>
  </r>
  <r>
    <x v="0"/>
    <x v="7"/>
    <n v="616.20000000000005"/>
    <n v="93"/>
    <d v="2016-08-10T00:00:00"/>
    <s v=""/>
    <s v="Южный"/>
    <n v="58274.45"/>
    <n v="25777.01"/>
  </r>
  <r>
    <x v="0"/>
    <x v="7"/>
    <n v="622.70000000000005"/>
    <n v="94"/>
    <d v="2016-05-24T00:00:00"/>
    <s v=""/>
    <s v="Уральский"/>
    <n v="51237.25"/>
    <n v="20947.64"/>
  </r>
  <r>
    <x v="0"/>
    <x v="7"/>
    <n v="839.17"/>
    <n v="95"/>
    <d v="2017-03-21T00:00:00"/>
    <s v=""/>
    <s v="Приволжский"/>
    <n v="33582.85"/>
    <n v="12593.42"/>
  </r>
  <r>
    <x v="0"/>
    <x v="7"/>
    <n v="648.70000000000005"/>
    <n v="96"/>
    <d v="2018-03-13T00:00:00"/>
    <s v=""/>
    <s v="Сибирский"/>
    <n v="69944.55"/>
    <n v="33096.630000000005"/>
  </r>
  <r>
    <x v="0"/>
    <x v="7"/>
    <n v="469.06"/>
    <n v="97"/>
    <d v="2018-04-10T00:00:00"/>
    <s v=""/>
    <s v="Сибирский"/>
    <n v="37476"/>
    <n v="17129.490000000002"/>
  </r>
  <r>
    <x v="0"/>
    <x v="7"/>
    <n v="643.70000000000005"/>
    <n v="98"/>
    <d v="2019-06-05T00:00:00"/>
    <s v=""/>
    <s v="Приволжский"/>
    <n v="38894.5"/>
    <n v="15056.369999999999"/>
  </r>
  <r>
    <x v="0"/>
    <x v="7"/>
    <n v="691.46"/>
    <n v="99"/>
    <d v="2021-06-17T00:00:00"/>
    <s v=""/>
    <s v="Южный"/>
    <n v="36546.85"/>
    <n v="10770.34"/>
  </r>
  <r>
    <x v="0"/>
    <x v="7"/>
    <n v="777.5"/>
    <n v="100"/>
    <d v="2015-12-31T00:00:00"/>
    <s v=""/>
    <s v="Центральный"/>
    <n v="99829.25"/>
    <n v="44893.170000000006"/>
  </r>
  <r>
    <x v="0"/>
    <x v="8"/>
    <n v="312.39999999999998"/>
    <n v="1"/>
    <d v="2009-12-10T00:00:00"/>
    <s v=""/>
    <s v="Центральный"/>
    <n v="29832.9"/>
    <n v="9721.32"/>
  </r>
  <r>
    <x v="0"/>
    <x v="8"/>
    <n v="503.21"/>
    <n v="3"/>
    <d v="2020-12-07T00:00:00"/>
    <s v=""/>
    <s v="Центральный"/>
    <n v="35441.75"/>
    <n v="14265.230000000001"/>
  </r>
  <r>
    <x v="0"/>
    <x v="8"/>
    <n v="448"/>
    <n v="4"/>
    <d v="2020-11-27T00:00:00"/>
    <s v=""/>
    <s v="Уральский"/>
    <n v="15422.85"/>
    <n v="3533.04"/>
  </r>
  <r>
    <x v="0"/>
    <x v="8"/>
    <n v="494"/>
    <n v="6"/>
    <d v="2021-06-01T00:00:00"/>
    <s v=""/>
    <s v="Центральный"/>
    <n v="18996.45"/>
    <n v="5548.7599999999993"/>
  </r>
  <r>
    <x v="0"/>
    <x v="8"/>
    <n v="512.87"/>
    <n v="7"/>
    <d v="2017-04-25T00:00:00"/>
    <s v=""/>
    <s v="Приволжский"/>
    <n v="33908.35"/>
    <n v="11352.949999999999"/>
  </r>
  <r>
    <x v="0"/>
    <x v="8"/>
    <n v="464.1"/>
    <n v="8"/>
    <d v="2014-07-29T00:00:00"/>
    <s v=""/>
    <s v="Приволжский"/>
    <n v="31341.65"/>
    <n v="11190.76"/>
  </r>
  <r>
    <x v="0"/>
    <x v="8"/>
    <n v="590.20000000000005"/>
    <n v="9"/>
    <d v="2016-04-20T00:00:00"/>
    <s v=""/>
    <s v="Северо-Западный"/>
    <n v="61374.799999999996"/>
    <n v="24379.18"/>
  </r>
  <r>
    <x v="0"/>
    <x v="8"/>
    <n v="621"/>
    <n v="10"/>
    <d v="2022-04-07T00:00:00"/>
    <s v=""/>
    <s v="Северо-Западный"/>
    <n v="14328.900000000001"/>
    <n v="2172.2399999999998"/>
  </r>
  <r>
    <x v="0"/>
    <x v="8"/>
    <n v="606.45000000000005"/>
    <n v="11"/>
    <d v="2017-07-28T00:00:00"/>
    <s v=""/>
    <s v="Южный"/>
    <n v="29788.75"/>
    <n v="10867.99"/>
  </r>
  <r>
    <x v="0"/>
    <x v="8"/>
    <n v="425.8"/>
    <n v="12"/>
    <d v="2021-10-11T00:00:00"/>
    <s v=""/>
    <s v="Дальневосточный"/>
    <n v="25122.25"/>
    <n v="6177.08"/>
  </r>
  <r>
    <x v="0"/>
    <x v="8"/>
    <n v="354.1"/>
    <n v="14"/>
    <d v="2019-08-06T00:00:00"/>
    <s v=""/>
    <s v="Приволжский"/>
    <n v="18379"/>
    <n v="6188.91"/>
  </r>
  <r>
    <x v="0"/>
    <x v="8"/>
    <n v="544"/>
    <n v="15"/>
    <d v="2020-08-21T00:00:00"/>
    <s v=""/>
    <s v="Центральный"/>
    <n v="25118.850000000002"/>
    <n v="8943.2699999999986"/>
  </r>
  <r>
    <x v="0"/>
    <x v="8"/>
    <n v="1900"/>
    <n v="16"/>
    <d v="2022-12-19T00:00:00"/>
    <s v=""/>
    <s v="Приволжский"/>
    <n v="50597.45"/>
    <n v="19447.539999999997"/>
  </r>
  <r>
    <x v="0"/>
    <x v="8"/>
    <n v="514.79999999999995"/>
    <n v="17"/>
    <d v="2016-06-10T00:00:00"/>
    <s v=""/>
    <s v="Северо-Западный"/>
    <n v="43223.9"/>
    <n v="18308.5"/>
  </r>
  <r>
    <x v="0"/>
    <x v="8"/>
    <n v="587"/>
    <n v="18"/>
    <d v="2018-12-25T00:00:00"/>
    <s v=""/>
    <s v="Сибирский"/>
    <n v="60470"/>
    <n v="23779.49"/>
  </r>
  <r>
    <x v="0"/>
    <x v="8"/>
    <n v="504.1"/>
    <n v="19"/>
    <d v="2020-12-30T00:00:00"/>
    <s v=""/>
    <s v="Уральский"/>
    <n v="25651.300000000003"/>
    <n v="9358.2300000000014"/>
  </r>
  <r>
    <x v="0"/>
    <x v="8"/>
    <n v="555.6"/>
    <n v="20"/>
    <d v="2017-06-21T00:00:00"/>
    <s v=""/>
    <s v="Центральный"/>
    <n v="41794.899999999994"/>
    <n v="17061.38"/>
  </r>
  <r>
    <x v="0"/>
    <x v="8"/>
    <n v="450.2"/>
    <n v="21"/>
    <d v="2019-05-22T00:00:00"/>
    <s v=""/>
    <s v="Северо-Западный"/>
    <n v="32602.9"/>
    <n v="13797.279999999999"/>
  </r>
  <r>
    <x v="0"/>
    <x v="8"/>
    <n v="808.7"/>
    <n v="22"/>
    <d v="2021-12-30T00:00:00"/>
    <s v=""/>
    <s v="Северо-Западный"/>
    <n v="53210.950000000004"/>
    <n v="24167.01"/>
  </r>
  <r>
    <x v="0"/>
    <x v="8"/>
    <n v="450"/>
    <n v="23"/>
    <d v="2022-04-20T00:00:00"/>
    <s v=""/>
    <s v="Южный"/>
    <n v="17550.45"/>
    <n v="6287.82"/>
  </r>
  <r>
    <x v="0"/>
    <x v="8"/>
    <n v="504.5"/>
    <n v="24"/>
    <d v="2019-12-08T00:00:00"/>
    <s v=""/>
    <s v="Дальневосточный"/>
    <n v="67073.25"/>
    <n v="23541.7"/>
  </r>
  <r>
    <x v="0"/>
    <x v="8"/>
    <n v="188.8"/>
    <n v="25"/>
    <d v="2004-03-13T00:00:00"/>
    <s v=""/>
    <s v="Центральный"/>
    <n v="35905.549999999996"/>
    <n v="14713.58"/>
  </r>
  <r>
    <x v="0"/>
    <x v="8"/>
    <n v="662.01"/>
    <n v="26"/>
    <d v="2016-07-09T00:00:00"/>
    <s v=""/>
    <s v="Центральный"/>
    <n v="35999.15"/>
    <n v="15879.5"/>
  </r>
  <r>
    <x v="0"/>
    <x v="8"/>
    <n v="553.70000000000005"/>
    <n v="27"/>
    <d v="2021-06-01T00:00:00"/>
    <s v=""/>
    <s v="Уральский"/>
    <n v="27174.400000000001"/>
    <n v="7731.3600000000006"/>
  </r>
  <r>
    <x v="0"/>
    <x v="8"/>
    <n v="1055.5999999999999"/>
    <n v="28"/>
    <d v="2022-08-20T00:00:00"/>
    <s v=""/>
    <s v="Центральный"/>
    <n v="51556.75"/>
    <n v="21850.92"/>
  </r>
  <r>
    <x v="0"/>
    <x v="8"/>
    <n v="1573"/>
    <n v="30"/>
    <d v="2023-01-20T00:00:00"/>
    <s v=""/>
    <s v="Сибирский"/>
    <n v="55197.25"/>
    <n v="20996.080000000002"/>
  </r>
  <r>
    <x v="0"/>
    <x v="8"/>
    <n v="764.6"/>
    <n v="31"/>
    <d v="2022-12-15T00:00:00"/>
    <s v=""/>
    <s v="Центральный"/>
    <n v="32198.400000000001"/>
    <n v="13506.36"/>
  </r>
  <r>
    <x v="0"/>
    <x v="8"/>
    <n v="800.44"/>
    <n v="34"/>
    <d v="2015-11-21T00:00:00"/>
    <s v=""/>
    <s v="Северо-Западный"/>
    <n v="171434.19999999998"/>
    <n v="77543.55"/>
  </r>
  <r>
    <x v="0"/>
    <x v="8"/>
    <n v="1100"/>
    <n v="35"/>
    <d v="2023-02-01T00:00:00"/>
    <s v=""/>
    <s v="Южный"/>
    <n v="68996.55"/>
    <n v="27010.97"/>
  </r>
  <r>
    <x v="0"/>
    <x v="8"/>
    <n v="795.78"/>
    <n v="36"/>
    <d v="2021-10-18T00:00:00"/>
    <s v=""/>
    <s v="Центральный"/>
    <n v="82079.950000000012"/>
    <n v="33295.29"/>
  </r>
  <r>
    <x v="0"/>
    <x v="8"/>
    <n v="516.20000000000005"/>
    <n v="37"/>
    <d v="2020-12-10T00:00:00"/>
    <s v=""/>
    <s v="Уральский"/>
    <n v="10835.699999999999"/>
    <n v="1233.1199999999999"/>
  </r>
  <r>
    <x v="0"/>
    <x v="8"/>
    <n v="2000"/>
    <n v="39"/>
    <d v="2023-03-01T00:00:00"/>
    <s v=""/>
    <s v="Южный"/>
    <n v="137993.1"/>
    <n v="53446.26"/>
  </r>
  <r>
    <x v="0"/>
    <x v="8"/>
    <n v="241.7"/>
    <n v="40"/>
    <d v="2014-08-12T00:00:00"/>
    <s v=""/>
    <s v="Уральский"/>
    <n v="11103.85"/>
    <n v="3298.8199999999997"/>
  </r>
  <r>
    <x v="0"/>
    <x v="8"/>
    <n v="1083.3"/>
    <n v="41"/>
    <d v="2022-12-22T00:00:00"/>
    <s v=""/>
    <s v="Центральный"/>
    <n v="39098.049999999996"/>
    <n v="16565.990000000002"/>
  </r>
  <r>
    <x v="0"/>
    <x v="8"/>
    <n v="611.9"/>
    <n v="43"/>
    <d v="2016-12-10T00:00:00"/>
    <s v=""/>
    <s v="Уральский"/>
    <n v="37081.1"/>
    <n v="13846.35"/>
  </r>
  <r>
    <x v="0"/>
    <x v="8"/>
    <n v="215.7"/>
    <n v="44"/>
    <d v="2013-07-18T00:00:00"/>
    <s v=""/>
    <s v="Приволжский"/>
    <n v="11221.35"/>
    <n v="3460.31"/>
  </r>
  <r>
    <x v="0"/>
    <x v="8"/>
    <n v="449"/>
    <n v="45"/>
    <d v="2020-12-05T00:00:00"/>
    <s v=""/>
    <s v="Уральский"/>
    <n v="16238.900000000001"/>
    <n v="5440.33"/>
  </r>
  <r>
    <x v="0"/>
    <x v="8"/>
    <n v="259.39999999999998"/>
    <n v="46"/>
    <d v="2014-12-19T00:00:00"/>
    <s v=""/>
    <s v="Центральный"/>
    <n v="10290.1"/>
    <n v="2564.66"/>
  </r>
  <r>
    <x v="0"/>
    <x v="8"/>
    <n v="432"/>
    <n v="47"/>
    <d v="2019-03-26T00:00:00"/>
    <s v=""/>
    <s v="Центральный"/>
    <n v="16366.900000000001"/>
    <n v="5416.1100000000006"/>
  </r>
  <r>
    <x v="0"/>
    <x v="8"/>
    <n v="425.79"/>
    <n v="48"/>
    <d v="2021-04-21T00:00:00"/>
    <s v=""/>
    <s v="Центральный"/>
    <n v="39883.949999999997"/>
    <n v="16398.13"/>
  </r>
  <r>
    <x v="0"/>
    <x v="8"/>
    <n v="359"/>
    <n v="49"/>
    <d v="2014-11-20T00:00:00"/>
    <s v=""/>
    <s v="Северо-Западный"/>
    <n v="43376.4"/>
    <n v="21218.12"/>
  </r>
  <r>
    <x v="0"/>
    <x v="8"/>
    <n v="420"/>
    <n v="50"/>
    <d v="2015-11-12T00:00:00"/>
    <s v=""/>
    <s v="Приволжский"/>
    <n v="14711.099999999999"/>
    <n v="4149.95"/>
  </r>
  <r>
    <x v="0"/>
    <x v="8"/>
    <n v="1000"/>
    <n v="51"/>
    <d v="2022-12-20T00:00:00"/>
    <s v=""/>
    <s v="Северо-Западный"/>
    <n v="91995.400000000009"/>
    <n v="38360"/>
  </r>
  <r>
    <x v="0"/>
    <x v="8"/>
    <n v="249"/>
    <n v="52"/>
    <d v="2015-03-01T00:00:00"/>
    <s v=""/>
    <s v="Северо-Западный"/>
    <n v="13191.05"/>
    <n v="4571.42"/>
  </r>
  <r>
    <x v="0"/>
    <x v="8"/>
    <n v="280.10000000000002"/>
    <n v="53"/>
    <d v="2010-05-15T00:00:00"/>
    <s v=""/>
    <s v="Центральный"/>
    <n v="12669.5"/>
    <n v="3402.7000000000003"/>
  </r>
  <r>
    <x v="0"/>
    <x v="8"/>
    <n v="497.38"/>
    <n v="54"/>
    <d v="2022-04-26T00:00:00"/>
    <s v=""/>
    <s v="Центральный"/>
    <n v="30762.9"/>
    <n v="12595.38"/>
  </r>
  <r>
    <x v="0"/>
    <x v="8"/>
    <n v="801.1"/>
    <n v="55"/>
    <d v="2017-03-18T00:00:00"/>
    <s v=""/>
    <s v="Южный"/>
    <n v="48386.75"/>
    <n v="16759.190000000002"/>
  </r>
  <r>
    <x v="0"/>
    <x v="8"/>
    <n v="550"/>
    <n v="56"/>
    <d v="2020-11-14T00:00:00"/>
    <s v=""/>
    <s v="Сибирский"/>
    <n v="37414.25"/>
    <n v="13899.970000000001"/>
  </r>
  <r>
    <x v="0"/>
    <x v="8"/>
    <n v="237.43"/>
    <n v="58"/>
    <d v="2015-04-09T00:00:00"/>
    <s v="20.10.2023"/>
    <s v="Центральный"/>
    <n v="9155.5499999999993"/>
    <n v="322.77"/>
  </r>
  <r>
    <x v="0"/>
    <x v="8"/>
    <n v="497.7"/>
    <n v="59"/>
    <d v="2020-06-25T00:00:00"/>
    <s v=""/>
    <s v="Центральный"/>
    <n v="34498.9"/>
    <n v="12844.019999999999"/>
  </r>
  <r>
    <x v="0"/>
    <x v="8"/>
    <n v="573"/>
    <n v="60"/>
    <d v="2020-11-12T00:00:00"/>
    <s v=""/>
    <s v="Приволжский"/>
    <n v="60181.149999999994"/>
    <n v="23602.25"/>
  </r>
  <r>
    <x v="0"/>
    <x v="8"/>
    <n v="449.5"/>
    <n v="63"/>
    <d v="2021-10-10T00:00:00"/>
    <s v=""/>
    <s v="Центральный"/>
    <n v="29989.850000000002"/>
    <n v="10760.75"/>
  </r>
  <r>
    <x v="0"/>
    <x v="8"/>
    <n v="225.9"/>
    <n v="64"/>
    <d v="2017-03-11T00:00:00"/>
    <s v=""/>
    <s v="Центральный"/>
    <n v="11515.25"/>
    <n v="3385.27"/>
  </r>
  <r>
    <x v="0"/>
    <x v="8"/>
    <n v="519.6"/>
    <n v="65"/>
    <d v="2021-04-05T00:00:00"/>
    <s v=""/>
    <s v="Северо-Западный"/>
    <n v="47959.15"/>
    <n v="24089.66"/>
  </r>
  <r>
    <x v="0"/>
    <x v="8"/>
    <n v="1650"/>
    <n v="67"/>
    <d v="2023-03-01T00:00:00"/>
    <s v=""/>
    <s v="Приволжский"/>
    <n v="64396.75"/>
    <n v="24781.33"/>
  </r>
  <r>
    <x v="0"/>
    <x v="8"/>
    <n v="169.4"/>
    <n v="68"/>
    <d v="2008-06-06T00:00:00"/>
    <s v=""/>
    <s v="Приволжский"/>
    <n v="22968.35"/>
    <n v="9584.4700000000012"/>
  </r>
  <r>
    <x v="0"/>
    <x v="8"/>
    <n v="242"/>
    <n v="69"/>
    <d v="2013-03-23T00:00:00"/>
    <s v=""/>
    <s v="Северо-Западный"/>
    <n v="21139.899999999998"/>
    <n v="8205.0500000000011"/>
  </r>
  <r>
    <x v="0"/>
    <x v="8"/>
    <n v="289.89999999999998"/>
    <n v="70"/>
    <d v="2014-02-21T00:00:00"/>
    <s v=""/>
    <s v="Уральский"/>
    <n v="15686.949999999999"/>
    <n v="5382.23"/>
  </r>
  <r>
    <x v="0"/>
    <x v="8"/>
    <n v="214.6"/>
    <n v="71"/>
    <d v="2013-05-12T00:00:00"/>
    <s v=""/>
    <s v="Центральный"/>
    <n v="8741.0499999999993"/>
    <n v="1818.18"/>
  </r>
  <r>
    <x v="0"/>
    <x v="8"/>
    <n v="2434.6"/>
    <n v="72"/>
    <d v="2022-12-15T00:00:00"/>
    <s v=""/>
    <s v="Приволжский"/>
    <n v="82795.849999999991"/>
    <n v="33358.57"/>
  </r>
  <r>
    <x v="0"/>
    <x v="8"/>
    <n v="497.1"/>
    <n v="73"/>
    <d v="2022-11-04T00:00:00"/>
    <s v=""/>
    <s v="Уральский"/>
    <n v="20698.95"/>
    <n v="8246.49"/>
  </r>
  <r>
    <x v="0"/>
    <x v="8"/>
    <n v="238.7"/>
    <n v="74"/>
    <d v="2013-12-26T00:00:00"/>
    <s v=""/>
    <s v="Южный"/>
    <n v="15666.35"/>
    <n v="5648.72"/>
  </r>
  <r>
    <x v="0"/>
    <x v="8"/>
    <n v="746"/>
    <n v="75"/>
    <d v="2018-03-30T00:00:00"/>
    <s v=""/>
    <s v="Южный"/>
    <n v="43984.15"/>
    <n v="15767.429999999998"/>
  </r>
  <r>
    <x v="0"/>
    <x v="8"/>
    <n v="1300"/>
    <n v="76"/>
    <d v="2023-02-01T00:00:00"/>
    <s v=""/>
    <s v="Центральный"/>
    <n v="59797"/>
    <n v="26245.8"/>
  </r>
  <r>
    <x v="0"/>
    <x v="8"/>
    <n v="959.5"/>
    <n v="77"/>
    <d v="2022-10-07T00:00:00"/>
    <s v=""/>
    <s v="Уральский"/>
    <n v="45997.700000000004"/>
    <n v="17650.009999999998"/>
  </r>
  <r>
    <x v="0"/>
    <x v="8"/>
    <n v="188.8"/>
    <n v="78"/>
    <d v="2013-06-01T00:00:00"/>
    <s v=""/>
    <s v="Центральный"/>
    <n v="18609.2"/>
    <n v="6910.82"/>
  </r>
  <r>
    <x v="0"/>
    <x v="8"/>
    <n v="450"/>
    <n v="79"/>
    <d v="2018-12-23T00:00:00"/>
    <s v=""/>
    <s v="Сибирский"/>
    <n v="23026.9"/>
    <n v="8291.99"/>
  </r>
  <r>
    <x v="0"/>
    <x v="8"/>
    <n v="426.3"/>
    <n v="81"/>
    <d v="2020-12-23T00:00:00"/>
    <s v=""/>
    <s v="Сибирский"/>
    <n v="23060.149999999998"/>
    <n v="9002.6999999999989"/>
  </r>
  <r>
    <x v="0"/>
    <x v="8"/>
    <n v="384.32"/>
    <n v="82"/>
    <d v="2013-11-07T00:00:00"/>
    <s v=""/>
    <s v="Северо-Западный"/>
    <n v="23486.550000000003"/>
    <n v="9490.8799999999992"/>
  </r>
  <r>
    <x v="0"/>
    <x v="8"/>
    <n v="216"/>
    <n v="83"/>
    <d v="2014-08-28T00:00:00"/>
    <s v=""/>
    <s v="Северо-Западный"/>
    <n v="12427.349999999999"/>
    <n v="3947.4399999999996"/>
  </r>
  <r>
    <x v="0"/>
    <x v="8"/>
    <n v="240.2"/>
    <n v="84"/>
    <d v="2013-09-19T00:00:00"/>
    <s v=""/>
    <s v="Уральский"/>
    <n v="11126.75"/>
    <n v="2921.94"/>
  </r>
  <r>
    <x v="0"/>
    <x v="8"/>
    <n v="867.6"/>
    <n v="85"/>
    <d v="2021-12-28T00:00:00"/>
    <s v=""/>
    <s v="Приволжский"/>
    <n v="34469.35"/>
    <n v="12656.21"/>
  </r>
  <r>
    <x v="0"/>
    <x v="8"/>
    <n v="298.60000000000002"/>
    <n v="86"/>
    <d v="2013-07-29T00:00:00"/>
    <s v=""/>
    <s v="Северо-Западный"/>
    <n v="16637.05"/>
    <n v="4581.78"/>
  </r>
  <r>
    <x v="0"/>
    <x v="8"/>
    <n v="631.9"/>
    <n v="88"/>
    <d v="2022-09-14T00:00:00"/>
    <s v=""/>
    <s v="Дальневосточный"/>
    <n v="11418.45"/>
    <n v="2435.7199999999998"/>
  </r>
  <r>
    <x v="0"/>
    <x v="8"/>
    <n v="385.97"/>
    <n v="89"/>
    <d v="2021-05-25T00:00:00"/>
    <s v=""/>
    <s v="Южный"/>
    <n v="32542.9"/>
    <n v="14349.929999999998"/>
  </r>
  <r>
    <x v="0"/>
    <x v="8"/>
    <n v="290.60000000000002"/>
    <n v="90"/>
    <d v="2019-07-25T00:00:00"/>
    <s v=""/>
    <s v="Северо-Западный"/>
    <n v="18096.600000000002"/>
    <n v="7651.3499999999995"/>
  </r>
  <r>
    <x v="0"/>
    <x v="8"/>
    <n v="408.1"/>
    <n v="91"/>
    <d v="2021-07-06T00:00:00"/>
    <s v=""/>
    <s v="Южный"/>
    <n v="18257.099999999999"/>
    <n v="5814.62"/>
  </r>
  <r>
    <x v="0"/>
    <x v="8"/>
    <n v="570.70000000000005"/>
    <n v="92"/>
    <d v="2016-08-17T00:00:00"/>
    <s v=""/>
    <s v="Приволжский"/>
    <n v="42515.9"/>
    <n v="12098.449999999999"/>
  </r>
  <r>
    <x v="0"/>
    <x v="8"/>
    <n v="616.20000000000005"/>
    <n v="93"/>
    <d v="2016-08-10T00:00:00"/>
    <s v=""/>
    <s v="Южный"/>
    <n v="49582.45"/>
    <n v="16121.42"/>
  </r>
  <r>
    <x v="0"/>
    <x v="8"/>
    <n v="622.70000000000005"/>
    <n v="94"/>
    <d v="2016-05-24T00:00:00"/>
    <s v=""/>
    <s v="Уральский"/>
    <n v="29994.949999999997"/>
    <n v="4512.13"/>
  </r>
  <r>
    <x v="0"/>
    <x v="8"/>
    <n v="839.17"/>
    <n v="95"/>
    <d v="2017-03-21T00:00:00"/>
    <s v=""/>
    <s v="Приволжский"/>
    <n v="25624.45"/>
    <n v="4234.5099999999993"/>
  </r>
  <r>
    <x v="0"/>
    <x v="8"/>
    <n v="648.70000000000005"/>
    <n v="96"/>
    <d v="2018-03-13T00:00:00"/>
    <s v=""/>
    <s v="Сибирский"/>
    <n v="39894.550000000003"/>
    <n v="10050.32"/>
  </r>
  <r>
    <x v="0"/>
    <x v="8"/>
    <n v="469.06"/>
    <n v="97"/>
    <d v="2018-04-10T00:00:00"/>
    <s v=""/>
    <s v="Сибирский"/>
    <n v="18461.55"/>
    <n v="2771.86"/>
  </r>
  <r>
    <x v="0"/>
    <x v="8"/>
    <n v="643.70000000000005"/>
    <n v="98"/>
    <d v="2019-06-05T00:00:00"/>
    <s v=""/>
    <s v="Приволжский"/>
    <n v="28194.75"/>
    <n v="5529.3"/>
  </r>
  <r>
    <x v="0"/>
    <x v="8"/>
    <n v="691.46"/>
    <n v="99"/>
    <d v="2021-06-17T00:00:00"/>
    <s v=""/>
    <s v="Южный"/>
    <n v="26491.300000000003"/>
    <n v="36.89"/>
  </r>
  <r>
    <x v="0"/>
    <x v="8"/>
    <n v="777.5"/>
    <n v="100"/>
    <d v="2015-12-31T00:00:00"/>
    <s v=""/>
    <s v="Центральный"/>
    <n v="78792.75"/>
    <n v="24626.91"/>
  </r>
  <r>
    <x v="0"/>
    <x v="9"/>
    <n v="312.39999999999998"/>
    <n v="1"/>
    <d v="2009-12-10T00:00:00"/>
    <s v=""/>
    <s v="Центральный"/>
    <n v="36708.400000000001"/>
    <n v="11597.6"/>
  </r>
  <r>
    <x v="0"/>
    <x v="9"/>
    <n v="503.21"/>
    <n v="3"/>
    <d v="2020-12-07T00:00:00"/>
    <s v=""/>
    <s v="Центральный"/>
    <n v="26860.2"/>
    <n v="9593.85"/>
  </r>
  <r>
    <x v="0"/>
    <x v="9"/>
    <n v="448"/>
    <n v="4"/>
    <d v="2020-11-27T00:00:00"/>
    <s v=""/>
    <s v="Уральский"/>
    <n v="21281.149999999998"/>
    <n v="6073.13"/>
  </r>
  <r>
    <x v="0"/>
    <x v="9"/>
    <n v="494"/>
    <n v="6"/>
    <d v="2021-06-01T00:00:00"/>
    <s v=""/>
    <s v="Центральный"/>
    <n v="16402.900000000001"/>
    <n v="4030.3199999999997"/>
  </r>
  <r>
    <x v="0"/>
    <x v="9"/>
    <n v="512.87"/>
    <n v="7"/>
    <d v="2017-04-25T00:00:00"/>
    <s v=""/>
    <s v="Приволжский"/>
    <n v="24299.8"/>
    <n v="6883.73"/>
  </r>
  <r>
    <x v="0"/>
    <x v="9"/>
    <n v="464.1"/>
    <n v="8"/>
    <d v="2014-07-29T00:00:00"/>
    <s v=""/>
    <s v="Приволжский"/>
    <n v="22655.7"/>
    <n v="6922.79"/>
  </r>
  <r>
    <x v="0"/>
    <x v="9"/>
    <n v="590.20000000000005"/>
    <n v="9"/>
    <d v="2016-04-20T00:00:00"/>
    <s v=""/>
    <s v="Северо-Западный"/>
    <n v="49974.1"/>
    <n v="17796.100000000002"/>
  </r>
  <r>
    <x v="0"/>
    <x v="9"/>
    <n v="621"/>
    <n v="10"/>
    <d v="2022-04-07T00:00:00"/>
    <s v=""/>
    <s v="Северо-Западный"/>
    <n v="18778.349999999999"/>
    <n v="4430.16"/>
  </r>
  <r>
    <x v="0"/>
    <x v="9"/>
    <n v="606.45000000000005"/>
    <n v="11"/>
    <d v="2017-07-28T00:00:00"/>
    <s v=""/>
    <s v="Южный"/>
    <n v="23679.899999999998"/>
    <n v="8179.22"/>
  </r>
  <r>
    <x v="0"/>
    <x v="9"/>
    <n v="425.8"/>
    <n v="12"/>
    <d v="2021-10-11T00:00:00"/>
    <s v=""/>
    <s v="Дальневосточный"/>
    <n v="21820.2"/>
    <n v="4684.2599999999993"/>
  </r>
  <r>
    <x v="0"/>
    <x v="9"/>
    <n v="354.1"/>
    <n v="14"/>
    <d v="2019-08-06T00:00:00"/>
    <s v=""/>
    <s v="Приволжский"/>
    <n v="15540.45"/>
    <n v="5049.59"/>
  </r>
  <r>
    <x v="0"/>
    <x v="9"/>
    <n v="544"/>
    <n v="15"/>
    <d v="2020-08-21T00:00:00"/>
    <s v=""/>
    <s v="Центральный"/>
    <n v="19292.149999999998"/>
    <n v="5946.3600000000006"/>
  </r>
  <r>
    <x v="0"/>
    <x v="9"/>
    <n v="1900"/>
    <n v="16"/>
    <d v="2022-12-19T00:00:00"/>
    <s v=""/>
    <s v="Приволжский"/>
    <n v="42409.95"/>
    <n v="15065.679999999998"/>
  </r>
  <r>
    <x v="0"/>
    <x v="9"/>
    <n v="514.79999999999995"/>
    <n v="17"/>
    <d v="2016-06-10T00:00:00"/>
    <s v=""/>
    <s v="Северо-Западный"/>
    <n v="27431.599999999999"/>
    <n v="8574.65"/>
  </r>
  <r>
    <x v="0"/>
    <x v="9"/>
    <n v="587"/>
    <n v="18"/>
    <d v="2018-12-25T00:00:00"/>
    <s v=""/>
    <s v="Сибирский"/>
    <n v="39074.800000000003"/>
    <n v="13352.36"/>
  </r>
  <r>
    <x v="0"/>
    <x v="9"/>
    <n v="504.1"/>
    <n v="19"/>
    <d v="2020-12-30T00:00:00"/>
    <s v=""/>
    <s v="Уральский"/>
    <n v="29366.75"/>
    <n v="10458.14"/>
  </r>
  <r>
    <x v="0"/>
    <x v="9"/>
    <n v="555.6"/>
    <n v="20"/>
    <d v="2017-06-21T00:00:00"/>
    <s v=""/>
    <s v="Центральный"/>
    <n v="30099.8"/>
    <n v="11059.44"/>
  </r>
  <r>
    <x v="0"/>
    <x v="9"/>
    <n v="450.2"/>
    <n v="21"/>
    <d v="2019-05-22T00:00:00"/>
    <s v=""/>
    <s v="Северо-Западный"/>
    <n v="23766.149999999998"/>
    <n v="8014.51"/>
  </r>
  <r>
    <x v="0"/>
    <x v="9"/>
    <n v="808.7"/>
    <n v="22"/>
    <d v="2021-12-30T00:00:00"/>
    <s v=""/>
    <s v="Северо-Западный"/>
    <n v="30547.199999999997"/>
    <n v="12220.949999999999"/>
  </r>
  <r>
    <x v="0"/>
    <x v="9"/>
    <n v="450"/>
    <n v="23"/>
    <d v="2022-04-20T00:00:00"/>
    <s v=""/>
    <s v="Южный"/>
    <n v="13361.099999999999"/>
    <n v="4056.9199999999996"/>
  </r>
  <r>
    <x v="0"/>
    <x v="9"/>
    <n v="504.5"/>
    <n v="24"/>
    <d v="2019-12-08T00:00:00"/>
    <s v=""/>
    <s v="Дальневосточный"/>
    <n v="42481.5"/>
    <n v="12053.720000000001"/>
  </r>
  <r>
    <x v="0"/>
    <x v="9"/>
    <n v="188.8"/>
    <n v="25"/>
    <d v="2004-03-13T00:00:00"/>
    <s v=""/>
    <s v="Центральный"/>
    <n v="29593.1"/>
    <n v="9494.5199999999986"/>
  </r>
  <r>
    <x v="0"/>
    <x v="9"/>
    <n v="662.01"/>
    <n v="26"/>
    <d v="2016-07-09T00:00:00"/>
    <s v=""/>
    <s v="Центральный"/>
    <n v="35161.350000000006"/>
    <n v="14334.25"/>
  </r>
  <r>
    <x v="0"/>
    <x v="9"/>
    <n v="553.70000000000005"/>
    <n v="27"/>
    <d v="2021-06-01T00:00:00"/>
    <s v=""/>
    <s v="Уральский"/>
    <n v="26827.85"/>
    <n v="6804.21"/>
  </r>
  <r>
    <x v="0"/>
    <x v="9"/>
    <n v="1055.5999999999999"/>
    <n v="28"/>
    <d v="2022-08-20T00:00:00"/>
    <s v=""/>
    <s v="Центральный"/>
    <n v="38869.15"/>
    <n v="12762.19"/>
  </r>
  <r>
    <x v="0"/>
    <x v="9"/>
    <n v="1573"/>
    <n v="30"/>
    <d v="2023-01-20T00:00:00"/>
    <s v=""/>
    <s v="Сибирский"/>
    <n v="46265.4"/>
    <n v="16300.48"/>
  </r>
  <r>
    <x v="0"/>
    <x v="9"/>
    <n v="764.6"/>
    <n v="31"/>
    <d v="2022-12-15T00:00:00"/>
    <s v=""/>
    <s v="Центральный"/>
    <n v="26988.15"/>
    <n v="10535.84"/>
  </r>
  <r>
    <x v="0"/>
    <x v="9"/>
    <n v="800.44"/>
    <n v="34"/>
    <d v="2015-11-21T00:00:00"/>
    <s v=""/>
    <s v="Северо-Западный"/>
    <n v="100578.9"/>
    <n v="24037.23"/>
  </r>
  <r>
    <x v="0"/>
    <x v="9"/>
    <n v="1100"/>
    <n v="35"/>
    <d v="2023-02-01T00:00:00"/>
    <s v=""/>
    <s v="Южный"/>
    <n v="57831.75"/>
    <n v="20024.97"/>
  </r>
  <r>
    <x v="0"/>
    <x v="9"/>
    <n v="795.78"/>
    <n v="36"/>
    <d v="2021-10-18T00:00:00"/>
    <s v=""/>
    <s v="Центральный"/>
    <n v="56728.25"/>
    <n v="20416.34"/>
  </r>
  <r>
    <x v="0"/>
    <x v="9"/>
    <n v="516.20000000000005"/>
    <n v="37"/>
    <d v="2020-12-10T00:00:00"/>
    <s v=""/>
    <s v="Уральский"/>
    <n v="19157.349999999999"/>
    <n v="4105.5"/>
  </r>
  <r>
    <x v="0"/>
    <x v="9"/>
    <n v="2000"/>
    <n v="39"/>
    <d v="2023-03-01T00:00:00"/>
    <s v=""/>
    <s v="Южный"/>
    <n v="115663.5"/>
    <n v="39957.68"/>
  </r>
  <r>
    <x v="0"/>
    <x v="9"/>
    <n v="241.7"/>
    <n v="40"/>
    <d v="2014-08-12T00:00:00"/>
    <s v=""/>
    <s v="Уральский"/>
    <n v="13427.4"/>
    <n v="3926.37"/>
  </r>
  <r>
    <x v="0"/>
    <x v="9"/>
    <n v="1083.3"/>
    <n v="41"/>
    <d v="2022-12-22T00:00:00"/>
    <s v=""/>
    <s v="Центральный"/>
    <n v="32771.300000000003"/>
    <n v="12661.88"/>
  </r>
  <r>
    <x v="0"/>
    <x v="9"/>
    <n v="611.9"/>
    <n v="43"/>
    <d v="2016-12-10T00:00:00"/>
    <s v=""/>
    <s v="Уральский"/>
    <n v="28412.649999999998"/>
    <n v="8216.9499999999989"/>
  </r>
  <r>
    <x v="0"/>
    <x v="9"/>
    <n v="215.7"/>
    <n v="44"/>
    <d v="2013-07-18T00:00:00"/>
    <s v=""/>
    <s v="Приволжский"/>
    <n v="8867.15"/>
    <n v="2310.7000000000003"/>
  </r>
  <r>
    <x v="0"/>
    <x v="9"/>
    <n v="449"/>
    <n v="45"/>
    <d v="2020-12-05T00:00:00"/>
    <s v=""/>
    <s v="Уральский"/>
    <n v="22618"/>
    <n v="7831.5999999999995"/>
  </r>
  <r>
    <x v="0"/>
    <x v="9"/>
    <n v="259.39999999999998"/>
    <n v="46"/>
    <d v="2014-12-19T00:00:00"/>
    <s v=""/>
    <s v="Центральный"/>
    <n v="9319.9500000000007"/>
    <n v="1966.58"/>
  </r>
  <r>
    <x v="0"/>
    <x v="9"/>
    <n v="432"/>
    <n v="47"/>
    <d v="2019-03-26T00:00:00"/>
    <s v=""/>
    <s v="Центральный"/>
    <n v="19306.95"/>
    <n v="6112.54"/>
  </r>
  <r>
    <x v="0"/>
    <x v="9"/>
    <n v="425.79"/>
    <n v="48"/>
    <d v="2021-04-21T00:00:00"/>
    <s v=""/>
    <s v="Центральный"/>
    <n v="18305.7"/>
    <n v="3192.28"/>
  </r>
  <r>
    <x v="0"/>
    <x v="9"/>
    <n v="359"/>
    <n v="49"/>
    <d v="2014-11-20T00:00:00"/>
    <s v=""/>
    <s v="Северо-Западный"/>
    <n v="36287.949999999997"/>
    <n v="15983.100000000002"/>
  </r>
  <r>
    <x v="0"/>
    <x v="9"/>
    <n v="420"/>
    <n v="50"/>
    <d v="2015-11-12T00:00:00"/>
    <s v=""/>
    <s v="Приволжский"/>
    <n v="11934.300000000001"/>
    <n v="2656.5699999999997"/>
  </r>
  <r>
    <x v="0"/>
    <x v="9"/>
    <n v="1000"/>
    <n v="51"/>
    <d v="2022-12-20T00:00:00"/>
    <s v=""/>
    <s v="Северо-Западный"/>
    <n v="77109"/>
    <n v="26496.12"/>
  </r>
  <r>
    <x v="0"/>
    <x v="9"/>
    <n v="249"/>
    <n v="52"/>
    <d v="2015-03-01T00:00:00"/>
    <s v=""/>
    <s v="Северо-Западный"/>
    <n v="11864.2"/>
    <n v="3626.7000000000003"/>
  </r>
  <r>
    <x v="0"/>
    <x v="9"/>
    <n v="280.10000000000002"/>
    <n v="53"/>
    <d v="2010-05-15T00:00:00"/>
    <s v=""/>
    <s v="Центральный"/>
    <n v="10732.2"/>
    <n v="2321.34"/>
  </r>
  <r>
    <x v="0"/>
    <x v="9"/>
    <n v="497.38"/>
    <n v="54"/>
    <d v="2022-04-26T00:00:00"/>
    <s v=""/>
    <s v="Центральный"/>
    <n v="14444.55"/>
    <n v="4430.58"/>
  </r>
  <r>
    <x v="0"/>
    <x v="9"/>
    <n v="801.1"/>
    <n v="55"/>
    <d v="2017-03-18T00:00:00"/>
    <s v=""/>
    <s v="Южный"/>
    <n v="42131.1"/>
    <n v="13217.12"/>
  </r>
  <r>
    <x v="0"/>
    <x v="9"/>
    <n v="550"/>
    <n v="56"/>
    <d v="2020-11-14T00:00:00"/>
    <s v=""/>
    <s v="Сибирский"/>
    <n v="49542.9"/>
    <n v="18332.580000000002"/>
  </r>
  <r>
    <x v="0"/>
    <x v="9"/>
    <n v="237.43"/>
    <n v="58"/>
    <d v="2015-04-09T00:00:00"/>
    <s v="20.10.2023"/>
    <s v="Центральный"/>
    <n v="6128.5"/>
    <n v="696.29"/>
  </r>
  <r>
    <x v="0"/>
    <x v="9"/>
    <n v="497.7"/>
    <n v="59"/>
    <d v="2020-06-25T00:00:00"/>
    <s v=""/>
    <s v="Центральный"/>
    <n v="31404.3"/>
    <n v="10574.34"/>
  </r>
  <r>
    <x v="0"/>
    <x v="9"/>
    <n v="573"/>
    <n v="60"/>
    <d v="2020-11-12T00:00:00"/>
    <s v=""/>
    <s v="Приволжский"/>
    <n v="31474.35"/>
    <n v="9970.8000000000011"/>
  </r>
  <r>
    <x v="0"/>
    <x v="9"/>
    <n v="449.5"/>
    <n v="63"/>
    <d v="2021-10-10T00:00:00"/>
    <s v=""/>
    <s v="Центральный"/>
    <n v="19637.099999999999"/>
    <n v="6377.28"/>
  </r>
  <r>
    <x v="0"/>
    <x v="9"/>
    <n v="225.9"/>
    <n v="64"/>
    <d v="2017-03-11T00:00:00"/>
    <s v=""/>
    <s v="Центральный"/>
    <n v="11955.85"/>
    <n v="3029.1800000000003"/>
  </r>
  <r>
    <x v="0"/>
    <x v="9"/>
    <n v="519.6"/>
    <n v="65"/>
    <d v="2021-04-05T00:00:00"/>
    <s v=""/>
    <s v="Северо-Западный"/>
    <n v="38896.9"/>
    <n v="17046.12"/>
  </r>
  <r>
    <x v="0"/>
    <x v="9"/>
    <n v="1650"/>
    <n v="67"/>
    <d v="2023-03-01T00:00:00"/>
    <s v=""/>
    <s v="Приволжский"/>
    <n v="53976.3"/>
    <n v="19270.02"/>
  </r>
  <r>
    <x v="0"/>
    <x v="9"/>
    <n v="169.4"/>
    <n v="68"/>
    <d v="2008-06-06T00:00:00"/>
    <s v=""/>
    <s v="Приволжский"/>
    <n v="20898.449999999997"/>
    <n v="7725.9000000000005"/>
  </r>
  <r>
    <x v="0"/>
    <x v="9"/>
    <n v="242"/>
    <n v="69"/>
    <d v="2013-03-23T00:00:00"/>
    <s v=""/>
    <s v="Северо-Западный"/>
    <n v="17872.3"/>
    <n v="6247.57"/>
  </r>
  <r>
    <x v="0"/>
    <x v="9"/>
    <n v="289.89999999999998"/>
    <n v="70"/>
    <d v="2014-02-21T00:00:00"/>
    <s v=""/>
    <s v="Уральский"/>
    <n v="14974.449999999999"/>
    <n v="4767.9799999999996"/>
  </r>
  <r>
    <x v="0"/>
    <x v="9"/>
    <n v="214.6"/>
    <n v="71"/>
    <d v="2013-05-12T00:00:00"/>
    <s v=""/>
    <s v="Центральный"/>
    <n v="13621.45"/>
    <n v="3165.47"/>
  </r>
  <r>
    <x v="0"/>
    <x v="9"/>
    <n v="2434.6"/>
    <n v="72"/>
    <d v="2022-12-15T00:00:00"/>
    <s v=""/>
    <s v="Приволжский"/>
    <n v="69398.100000000006"/>
    <n v="25986.17"/>
  </r>
  <r>
    <x v="0"/>
    <x v="9"/>
    <n v="497.1"/>
    <n v="73"/>
    <d v="2022-11-04T00:00:00"/>
    <s v=""/>
    <s v="Уральский"/>
    <n v="17349.5"/>
    <n v="6624.03"/>
  </r>
  <r>
    <x v="0"/>
    <x v="9"/>
    <n v="238.7"/>
    <n v="74"/>
    <d v="2013-12-26T00:00:00"/>
    <s v=""/>
    <s v="Южный"/>
    <n v="17734.3"/>
    <n v="6347.46"/>
  </r>
  <r>
    <x v="0"/>
    <x v="9"/>
    <n v="746"/>
    <n v="75"/>
    <d v="2018-03-30T00:00:00"/>
    <s v=""/>
    <s v="Южный"/>
    <n v="34417.5"/>
    <n v="10865.68"/>
  </r>
  <r>
    <x v="0"/>
    <x v="9"/>
    <n v="1300"/>
    <n v="76"/>
    <d v="2023-02-01T00:00:00"/>
    <s v=""/>
    <s v="Центральный"/>
    <n v="50120.85"/>
    <n v="20136.13"/>
  </r>
  <r>
    <x v="0"/>
    <x v="9"/>
    <n v="959.5"/>
    <n v="77"/>
    <d v="2022-10-07T00:00:00"/>
    <s v=""/>
    <s v="Уральский"/>
    <n v="38554.5"/>
    <n v="11929.96"/>
  </r>
  <r>
    <x v="0"/>
    <x v="9"/>
    <n v="188.8"/>
    <n v="78"/>
    <d v="2013-06-01T00:00:00"/>
    <s v=""/>
    <s v="Центральный"/>
    <n v="15195.45"/>
    <n v="4983.0200000000004"/>
  </r>
  <r>
    <x v="0"/>
    <x v="9"/>
    <n v="450"/>
    <n v="79"/>
    <d v="2018-12-23T00:00:00"/>
    <s v=""/>
    <s v="Сибирский"/>
    <n v="18518.699999999997"/>
    <n v="6151.04"/>
  </r>
  <r>
    <x v="0"/>
    <x v="9"/>
    <n v="426.3"/>
    <n v="81"/>
    <d v="2020-12-23T00:00:00"/>
    <s v=""/>
    <s v="Сибирский"/>
    <n v="17470.2"/>
    <n v="6066.7599999999993"/>
  </r>
  <r>
    <x v="0"/>
    <x v="9"/>
    <n v="384.32"/>
    <n v="82"/>
    <d v="2013-11-07T00:00:00"/>
    <s v=""/>
    <s v="Северо-Западный"/>
    <n v="20337.850000000002"/>
    <n v="7379.68"/>
  </r>
  <r>
    <x v="0"/>
    <x v="9"/>
    <n v="216"/>
    <n v="83"/>
    <d v="2014-08-28T00:00:00"/>
    <s v=""/>
    <s v="Северо-Западный"/>
    <n v="11578.5"/>
    <n v="3390.7999999999997"/>
  </r>
  <r>
    <x v="0"/>
    <x v="9"/>
    <n v="240.2"/>
    <n v="84"/>
    <d v="2013-09-19T00:00:00"/>
    <s v=""/>
    <s v="Уральский"/>
    <n v="11605.45"/>
    <n v="2835.6299999999997"/>
  </r>
  <r>
    <x v="0"/>
    <x v="9"/>
    <n v="867.6"/>
    <n v="85"/>
    <d v="2021-12-28T00:00:00"/>
    <s v=""/>
    <s v="Приволжский"/>
    <n v="30547.199999999997"/>
    <n v="10246.32"/>
  </r>
  <r>
    <x v="0"/>
    <x v="9"/>
    <n v="298.60000000000002"/>
    <n v="86"/>
    <d v="2013-07-29T00:00:00"/>
    <s v=""/>
    <s v="Северо-Западный"/>
    <n v="21766.300000000003"/>
    <n v="7175.49"/>
  </r>
  <r>
    <x v="0"/>
    <x v="9"/>
    <n v="631.9"/>
    <n v="88"/>
    <d v="2022-09-14T00:00:00"/>
    <s v=""/>
    <s v="Дальневосточный"/>
    <n v="25089.55"/>
    <n v="8413.93"/>
  </r>
  <r>
    <x v="0"/>
    <x v="9"/>
    <n v="385.97"/>
    <n v="89"/>
    <d v="2021-05-25T00:00:00"/>
    <s v=""/>
    <s v="Южный"/>
    <n v="22138.25"/>
    <n v="8607.69"/>
  </r>
  <r>
    <x v="0"/>
    <x v="9"/>
    <n v="290.60000000000002"/>
    <n v="90"/>
    <d v="2019-07-25T00:00:00"/>
    <s v=""/>
    <s v="Северо-Западный"/>
    <n v="27507.05"/>
    <n v="11521.37"/>
  </r>
  <r>
    <x v="0"/>
    <x v="9"/>
    <n v="408.1"/>
    <n v="91"/>
    <d v="2021-07-06T00:00:00"/>
    <s v=""/>
    <s v="Южный"/>
    <n v="17578"/>
    <n v="5020.47"/>
  </r>
  <r>
    <x v="0"/>
    <x v="9"/>
    <n v="570.70000000000005"/>
    <n v="92"/>
    <d v="2016-08-17T00:00:00"/>
    <s v=""/>
    <s v="Приволжский"/>
    <n v="46486.549999999996"/>
    <n v="15524.25"/>
  </r>
  <r>
    <x v="0"/>
    <x v="9"/>
    <n v="616.20000000000005"/>
    <n v="93"/>
    <d v="2016-08-10T00:00:00"/>
    <s v=""/>
    <s v="Южный"/>
    <n v="50491.6"/>
    <n v="17167.990000000002"/>
  </r>
  <r>
    <x v="0"/>
    <x v="9"/>
    <n v="622.70000000000005"/>
    <n v="94"/>
    <d v="2016-05-24T00:00:00"/>
    <s v=""/>
    <s v="Уральский"/>
    <n v="36870.100000000006"/>
    <n v="9169.44"/>
  </r>
  <r>
    <x v="0"/>
    <x v="9"/>
    <n v="839.17"/>
    <n v="95"/>
    <d v="2017-03-21T00:00:00"/>
    <s v=""/>
    <s v="Приволжский"/>
    <n v="30374.75"/>
    <n v="8261.4"/>
  </r>
  <r>
    <x v="0"/>
    <x v="9"/>
    <n v="648.70000000000005"/>
    <n v="96"/>
    <d v="2018-03-13T00:00:00"/>
    <s v=""/>
    <s v="Сибирский"/>
    <n v="43257.700000000004"/>
    <n v="12996.9"/>
  </r>
  <r>
    <x v="0"/>
    <x v="9"/>
    <n v="469.06"/>
    <n v="97"/>
    <d v="2018-04-10T00:00:00"/>
    <s v=""/>
    <s v="Сибирский"/>
    <n v="24499.200000000001"/>
    <n v="6911.73"/>
  </r>
  <r>
    <x v="0"/>
    <x v="9"/>
    <n v="643.70000000000005"/>
    <n v="98"/>
    <d v="2019-06-05T00:00:00"/>
    <s v=""/>
    <s v="Приволжский"/>
    <n v="27684.949999999997"/>
    <n v="6222.79"/>
  </r>
  <r>
    <x v="0"/>
    <x v="9"/>
    <n v="691.46"/>
    <n v="99"/>
    <d v="2021-06-17T00:00:00"/>
    <s v=""/>
    <s v="Южный"/>
    <n v="36126.25"/>
    <n v="7294.5599999999995"/>
  </r>
  <r>
    <x v="0"/>
    <x v="9"/>
    <n v="777.5"/>
    <n v="100"/>
    <d v="2015-12-31T00:00:00"/>
    <s v=""/>
    <s v="Центральный"/>
    <n v="69826.850000000006"/>
    <n v="19968.62"/>
  </r>
  <r>
    <x v="0"/>
    <x v="10"/>
    <n v="312.39999999999998"/>
    <n v="1"/>
    <d v="2009-12-10T00:00:00"/>
    <s v=""/>
    <s v="Центральный"/>
    <n v="37124.899999999994"/>
    <n v="9028.81"/>
  </r>
  <r>
    <x v="0"/>
    <x v="10"/>
    <n v="503.21"/>
    <n v="3"/>
    <d v="2020-12-07T00:00:00"/>
    <s v=""/>
    <s v="Центральный"/>
    <n v="29122"/>
    <n v="8292.76"/>
  </r>
  <r>
    <x v="0"/>
    <x v="10"/>
    <n v="448"/>
    <n v="4"/>
    <d v="2020-11-27T00:00:00"/>
    <s v=""/>
    <s v="Уральский"/>
    <n v="23067.1"/>
    <n v="5127.92"/>
  </r>
  <r>
    <x v="0"/>
    <x v="10"/>
    <n v="494"/>
    <n v="6"/>
    <d v="2021-06-01T00:00:00"/>
    <s v=""/>
    <s v="Центральный"/>
    <n v="17704.8"/>
    <n v="3089.59"/>
  </r>
  <r>
    <x v="0"/>
    <x v="10"/>
    <n v="512.87"/>
    <n v="7"/>
    <d v="2017-04-25T00:00:00"/>
    <s v=""/>
    <s v="Приволжский"/>
    <n v="30864.35"/>
    <n v="7122.29"/>
  </r>
  <r>
    <x v="0"/>
    <x v="10"/>
    <n v="464.1"/>
    <n v="8"/>
    <d v="2014-07-29T00:00:00"/>
    <s v=""/>
    <s v="Приволжский"/>
    <n v="24663.35"/>
    <n v="5926.27"/>
  </r>
  <r>
    <x v="0"/>
    <x v="10"/>
    <n v="590.20000000000005"/>
    <n v="9"/>
    <d v="2016-04-20T00:00:00"/>
    <s v=""/>
    <s v="Северо-Западный"/>
    <n v="45961.049999999996"/>
    <n v="12713.54"/>
  </r>
  <r>
    <x v="0"/>
    <x v="10"/>
    <n v="621"/>
    <n v="10"/>
    <d v="2022-04-07T00:00:00"/>
    <s v=""/>
    <s v="Северо-Западный"/>
    <n v="19775.849999999999"/>
    <n v="3479.35"/>
  </r>
  <r>
    <x v="0"/>
    <x v="10"/>
    <n v="606.45000000000005"/>
    <n v="11"/>
    <d v="2017-07-28T00:00:00"/>
    <s v=""/>
    <s v="Южный"/>
    <n v="30756.149999999998"/>
    <n v="8741.6"/>
  </r>
  <r>
    <x v="0"/>
    <x v="10"/>
    <n v="425.8"/>
    <n v="12"/>
    <d v="2021-10-11T00:00:00"/>
    <s v=""/>
    <s v="Дальневосточный"/>
    <n v="25496.65"/>
    <n v="4728.29"/>
  </r>
  <r>
    <x v="0"/>
    <x v="10"/>
    <n v="354.1"/>
    <n v="14"/>
    <d v="2019-08-06T00:00:00"/>
    <s v=""/>
    <s v="Приволжский"/>
    <n v="17953.699999999997"/>
    <n v="4275.46"/>
  </r>
  <r>
    <x v="0"/>
    <x v="10"/>
    <n v="544"/>
    <n v="15"/>
    <d v="2020-08-21T00:00:00"/>
    <s v=""/>
    <s v="Центральный"/>
    <n v="22028.2"/>
    <n v="5351.1500000000005"/>
  </r>
  <r>
    <x v="0"/>
    <x v="10"/>
    <n v="1900"/>
    <n v="16"/>
    <d v="2022-12-19T00:00:00"/>
    <s v=""/>
    <s v="Приволжский"/>
    <n v="44598.5"/>
    <n v="12333.019999999999"/>
  </r>
  <r>
    <x v="0"/>
    <x v="10"/>
    <n v="514.79999999999995"/>
    <n v="17"/>
    <d v="2016-06-10T00:00:00"/>
    <s v=""/>
    <s v="Северо-Западный"/>
    <n v="25810.5"/>
    <n v="5519.57"/>
  </r>
  <r>
    <x v="0"/>
    <x v="10"/>
    <n v="587"/>
    <n v="18"/>
    <d v="2018-12-25T00:00:00"/>
    <s v=""/>
    <s v="Сибирский"/>
    <n v="36908.449999999997"/>
    <n v="9298.8000000000011"/>
  </r>
  <r>
    <x v="0"/>
    <x v="10"/>
    <n v="504.1"/>
    <n v="19"/>
    <d v="2020-12-30T00:00:00"/>
    <s v=""/>
    <s v="Уральский"/>
    <n v="31832.95"/>
    <n v="9222.2900000000009"/>
  </r>
  <r>
    <x v="0"/>
    <x v="10"/>
    <n v="555.6"/>
    <n v="20"/>
    <d v="2017-06-21T00:00:00"/>
    <s v=""/>
    <s v="Центральный"/>
    <n v="38564.199999999997"/>
    <n v="11777.5"/>
  </r>
  <r>
    <x v="0"/>
    <x v="10"/>
    <n v="450.2"/>
    <n v="21"/>
    <d v="2019-05-22T00:00:00"/>
    <s v=""/>
    <s v="Северо-Западный"/>
    <n v="23045.45"/>
    <n v="5764.8499999999995"/>
  </r>
  <r>
    <x v="0"/>
    <x v="10"/>
    <n v="808.7"/>
    <n v="22"/>
    <d v="2021-12-30T00:00:00"/>
    <s v=""/>
    <s v="Северо-Западный"/>
    <n v="33245.199999999997"/>
    <n v="10927.279999999999"/>
  </r>
  <r>
    <x v="0"/>
    <x v="10"/>
    <n v="450"/>
    <n v="23"/>
    <d v="2022-04-20T00:00:00"/>
    <s v=""/>
    <s v="Южный"/>
    <n v="14070.85"/>
    <n v="3295.53"/>
  </r>
  <r>
    <x v="0"/>
    <x v="10"/>
    <n v="504.5"/>
    <n v="24"/>
    <d v="2019-12-08T00:00:00"/>
    <s v=""/>
    <s v="Дальневосточный"/>
    <n v="39056.6"/>
    <n v="7885.43"/>
  </r>
  <r>
    <x v="0"/>
    <x v="10"/>
    <n v="188.8"/>
    <n v="25"/>
    <d v="2004-03-13T00:00:00"/>
    <s v=""/>
    <s v="Центральный"/>
    <n v="33093.699999999997"/>
    <n v="9206.4700000000012"/>
  </r>
  <r>
    <x v="0"/>
    <x v="10"/>
    <n v="662.01"/>
    <n v="26"/>
    <d v="2016-07-09T00:00:00"/>
    <s v=""/>
    <s v="Центральный"/>
    <n v="36632.5"/>
    <n v="12149.62"/>
  </r>
  <r>
    <x v="0"/>
    <x v="10"/>
    <n v="553.70000000000005"/>
    <n v="27"/>
    <d v="2021-06-01T00:00:00"/>
    <s v=""/>
    <s v="Уральский"/>
    <n v="28948.850000000002"/>
    <n v="5511.66"/>
  </r>
  <r>
    <x v="0"/>
    <x v="10"/>
    <n v="1055.5999999999999"/>
    <n v="28"/>
    <d v="2022-08-20T00:00:00"/>
    <s v=""/>
    <s v="Центральный"/>
    <n v="30686.149999999998"/>
    <n v="5483.0999999999995"/>
  </r>
  <r>
    <x v="0"/>
    <x v="10"/>
    <n v="1573"/>
    <n v="30"/>
    <d v="2023-01-20T00:00:00"/>
    <s v=""/>
    <s v="Сибирский"/>
    <n v="48652.95"/>
    <n v="13481.09"/>
  </r>
  <r>
    <x v="0"/>
    <x v="10"/>
    <n v="764.6"/>
    <n v="31"/>
    <d v="2022-12-15T00:00:00"/>
    <s v=""/>
    <s v="Центральный"/>
    <n v="28380.9"/>
    <n v="8959.93"/>
  </r>
  <r>
    <x v="0"/>
    <x v="10"/>
    <n v="800.44"/>
    <n v="34"/>
    <d v="2015-11-21T00:00:00"/>
    <s v=""/>
    <s v="Северо-Западный"/>
    <n v="95563.75"/>
    <n v="13328.279999999999"/>
  </r>
  <r>
    <x v="0"/>
    <x v="10"/>
    <n v="1100"/>
    <n v="35"/>
    <d v="2023-02-01T00:00:00"/>
    <s v=""/>
    <s v="Южный"/>
    <n v="60816.149999999994"/>
    <n v="17205.86"/>
  </r>
  <r>
    <x v="0"/>
    <x v="10"/>
    <n v="795.78"/>
    <n v="36"/>
    <d v="2021-10-18T00:00:00"/>
    <s v=""/>
    <s v="Центральный"/>
    <n v="66279.399999999994"/>
    <n v="19519.5"/>
  </r>
  <r>
    <x v="0"/>
    <x v="10"/>
    <n v="516.20000000000005"/>
    <n v="37"/>
    <d v="2020-12-10T00:00:00"/>
    <s v=""/>
    <s v="Уральский"/>
    <n v="20772.849999999999"/>
    <n v="3213.28"/>
  </r>
  <r>
    <x v="0"/>
    <x v="10"/>
    <n v="2000"/>
    <n v="39"/>
    <d v="2023-03-01T00:00:00"/>
    <s v=""/>
    <s v="Южный"/>
    <n v="121632.35"/>
    <n v="34219.71"/>
  </r>
  <r>
    <x v="0"/>
    <x v="10"/>
    <n v="241.7"/>
    <n v="40"/>
    <d v="2014-08-12T00:00:00"/>
    <s v=""/>
    <s v="Уральский"/>
    <n v="12012.449999999999"/>
    <n v="2547.7199999999998"/>
  </r>
  <r>
    <x v="0"/>
    <x v="10"/>
    <n v="1083.3"/>
    <n v="41"/>
    <d v="2022-12-22T00:00:00"/>
    <s v=""/>
    <s v="Центральный"/>
    <n v="34462.5"/>
    <n v="10610.32"/>
  </r>
  <r>
    <x v="0"/>
    <x v="10"/>
    <n v="611.9"/>
    <n v="43"/>
    <d v="2016-12-10T00:00:00"/>
    <s v=""/>
    <s v="Уральский"/>
    <n v="26724.949999999997"/>
    <n v="5295.0099999999993"/>
  </r>
  <r>
    <x v="0"/>
    <x v="10"/>
    <n v="215.7"/>
    <n v="44"/>
    <d v="2013-07-18T00:00:00"/>
    <s v=""/>
    <s v="Приволжский"/>
    <n v="10510.699999999999"/>
    <n v="2186.73"/>
  </r>
  <r>
    <x v="0"/>
    <x v="10"/>
    <n v="449"/>
    <n v="45"/>
    <d v="2020-12-05T00:00:00"/>
    <s v=""/>
    <s v="Уральский"/>
    <n v="24517.25"/>
    <n v="6843.41"/>
  </r>
  <r>
    <x v="0"/>
    <x v="10"/>
    <n v="259.39999999999998"/>
    <n v="46"/>
    <d v="2014-12-19T00:00:00"/>
    <s v=""/>
    <s v="Центральный"/>
    <n v="8673.85"/>
    <n v="1149.8900000000001"/>
  </r>
  <r>
    <x v="0"/>
    <x v="10"/>
    <n v="432"/>
    <n v="47"/>
    <d v="2019-03-26T00:00:00"/>
    <s v=""/>
    <s v="Центральный"/>
    <n v="24205.7"/>
    <n v="6205.1500000000005"/>
  </r>
  <r>
    <x v="0"/>
    <x v="10"/>
    <n v="425.79"/>
    <n v="48"/>
    <d v="2021-04-21T00:00:00"/>
    <s v=""/>
    <s v="Центральный"/>
    <n v="19755.55"/>
    <n v="2469.1800000000003"/>
  </r>
  <r>
    <x v="0"/>
    <x v="10"/>
    <n v="359"/>
    <n v="49"/>
    <d v="2014-11-20T00:00:00"/>
    <s v=""/>
    <s v="Северо-Западный"/>
    <n v="31984.45"/>
    <n v="10604.79"/>
  </r>
  <r>
    <x v="0"/>
    <x v="10"/>
    <n v="420"/>
    <n v="50"/>
    <d v="2015-11-12T00:00:00"/>
    <s v=""/>
    <s v="Приволжский"/>
    <n v="13213.65"/>
    <n v="2195.9699999999998"/>
  </r>
  <r>
    <x v="0"/>
    <x v="10"/>
    <n v="1000"/>
    <n v="51"/>
    <d v="2022-12-20T00:00:00"/>
    <s v=""/>
    <s v="Северо-Западный"/>
    <n v="81088.2"/>
    <n v="22747.48"/>
  </r>
  <r>
    <x v="0"/>
    <x v="10"/>
    <n v="249"/>
    <n v="52"/>
    <d v="2015-03-01T00:00:00"/>
    <s v=""/>
    <s v="Северо-Западный"/>
    <n v="10161.849999999999"/>
    <n v="2227.4699999999998"/>
  </r>
  <r>
    <x v="0"/>
    <x v="10"/>
    <n v="280.10000000000002"/>
    <n v="53"/>
    <d v="2010-05-15T00:00:00"/>
    <s v=""/>
    <s v="Центральный"/>
    <n v="8890.2999999999993"/>
    <n v="1065.75"/>
  </r>
  <r>
    <x v="0"/>
    <x v="10"/>
    <n v="497.38"/>
    <n v="54"/>
    <d v="2022-04-26T00:00:00"/>
    <s v=""/>
    <s v="Центральный"/>
    <n v="15211.849999999999"/>
    <n v="3648.0499999999997"/>
  </r>
  <r>
    <x v="0"/>
    <x v="10"/>
    <n v="801.1"/>
    <n v="55"/>
    <d v="2017-03-18T00:00:00"/>
    <s v=""/>
    <s v="Южный"/>
    <n v="56323.149999999994"/>
    <n v="14333.41"/>
  </r>
  <r>
    <x v="0"/>
    <x v="10"/>
    <n v="550"/>
    <n v="56"/>
    <d v="2020-11-14T00:00:00"/>
    <s v=""/>
    <s v="Сибирский"/>
    <n v="53720.45"/>
    <n v="16206.259999999998"/>
  </r>
  <r>
    <x v="0"/>
    <x v="10"/>
    <n v="497.7"/>
    <n v="59"/>
    <d v="2020-06-25T00:00:00"/>
    <s v=""/>
    <s v="Центральный"/>
    <n v="38028.550000000003"/>
    <n v="10353.42"/>
  </r>
  <r>
    <x v="0"/>
    <x v="10"/>
    <n v="573"/>
    <n v="60"/>
    <d v="2020-11-12T00:00:00"/>
    <s v=""/>
    <s v="Приволжский"/>
    <n v="34132.600000000006"/>
    <n v="8744.1200000000008"/>
  </r>
  <r>
    <x v="0"/>
    <x v="10"/>
    <n v="449.5"/>
    <n v="63"/>
    <d v="2021-10-10T00:00:00"/>
    <s v=""/>
    <s v="Центральный"/>
    <n v="22942.649999999998"/>
    <n v="5963.72"/>
  </r>
  <r>
    <x v="0"/>
    <x v="10"/>
    <n v="225.9"/>
    <n v="64"/>
    <d v="2017-03-11T00:00:00"/>
    <s v=""/>
    <s v="Центральный"/>
    <n v="10210.549999999999"/>
    <n v="1737.96"/>
  </r>
  <r>
    <x v="0"/>
    <x v="10"/>
    <n v="519.6"/>
    <n v="65"/>
    <d v="2021-04-05T00:00:00"/>
    <s v=""/>
    <s v="Северо-Западный"/>
    <n v="41978.549999999996"/>
    <n v="15880.759999999998"/>
  </r>
  <r>
    <x v="0"/>
    <x v="10"/>
    <n v="1650"/>
    <n v="67"/>
    <d v="2023-03-01T00:00:00"/>
    <s v=""/>
    <s v="Приволжский"/>
    <n v="56761.75"/>
    <n v="16023.490000000002"/>
  </r>
  <r>
    <x v="0"/>
    <x v="10"/>
    <n v="169.4"/>
    <n v="68"/>
    <d v="2008-06-06T00:00:00"/>
    <s v=""/>
    <s v="Приволжский"/>
    <n v="19393.05"/>
    <n v="5406.73"/>
  </r>
  <r>
    <x v="0"/>
    <x v="10"/>
    <n v="242"/>
    <n v="69"/>
    <d v="2013-03-23T00:00:00"/>
    <s v=""/>
    <s v="Северо-Западный"/>
    <n v="15485.9"/>
    <n v="3989.02"/>
  </r>
  <r>
    <x v="0"/>
    <x v="10"/>
    <n v="289.89999999999998"/>
    <n v="70"/>
    <d v="2014-02-21T00:00:00"/>
    <s v=""/>
    <s v="Уральский"/>
    <n v="14972.25"/>
    <n v="3724.4199999999996"/>
  </r>
  <r>
    <x v="0"/>
    <x v="10"/>
    <n v="214.6"/>
    <n v="71"/>
    <d v="2013-05-12T00:00:00"/>
    <s v=""/>
    <s v="Центральный"/>
    <n v="12266.75"/>
    <n v="1873.48"/>
  </r>
  <r>
    <x v="0"/>
    <x v="10"/>
    <n v="2434.6"/>
    <n v="72"/>
    <d v="2022-12-15T00:00:00"/>
    <s v=""/>
    <s v="Приволжский"/>
    <n v="72979.399999999994"/>
    <n v="21688.59"/>
  </r>
  <r>
    <x v="0"/>
    <x v="10"/>
    <n v="497.1"/>
    <n v="73"/>
    <d v="2022-11-04T00:00:00"/>
    <s v=""/>
    <s v="Уральский"/>
    <n v="18244.849999999999"/>
    <n v="5357.87"/>
  </r>
  <r>
    <x v="0"/>
    <x v="10"/>
    <n v="238.7"/>
    <n v="74"/>
    <d v="2013-12-26T00:00:00"/>
    <s v=""/>
    <s v="Южный"/>
    <n v="24317.05"/>
    <n v="7590.8000000000011"/>
  </r>
  <r>
    <x v="0"/>
    <x v="10"/>
    <n v="746"/>
    <n v="75"/>
    <d v="2018-03-30T00:00:00"/>
    <s v=""/>
    <s v="Южный"/>
    <n v="49840.75"/>
    <n v="13404.300000000001"/>
  </r>
  <r>
    <x v="0"/>
    <x v="10"/>
    <n v="1300"/>
    <n v="76"/>
    <d v="2023-02-01T00:00:00"/>
    <s v=""/>
    <s v="Центральный"/>
    <n v="52707.35"/>
    <n v="17245.48"/>
  </r>
  <r>
    <x v="0"/>
    <x v="10"/>
    <n v="959.5"/>
    <n v="77"/>
    <d v="2022-10-07T00:00:00"/>
    <s v=""/>
    <s v="Уральский"/>
    <n v="35681.599999999999"/>
    <n v="7576.9400000000005"/>
  </r>
  <r>
    <x v="0"/>
    <x v="10"/>
    <n v="188.8"/>
    <n v="78"/>
    <d v="2013-06-01T00:00:00"/>
    <s v=""/>
    <s v="Центральный"/>
    <n v="13808.900000000001"/>
    <n v="3383.7999999999997"/>
  </r>
  <r>
    <x v="0"/>
    <x v="10"/>
    <n v="450"/>
    <n v="79"/>
    <d v="2018-12-23T00:00:00"/>
    <s v=""/>
    <s v="Сибирский"/>
    <n v="14620.050000000001"/>
    <n v="2930.69"/>
  </r>
  <r>
    <x v="0"/>
    <x v="10"/>
    <n v="426.3"/>
    <n v="81"/>
    <d v="2020-12-23T00:00:00"/>
    <s v=""/>
    <s v="Сибирский"/>
    <n v="18933.099999999999"/>
    <n v="5369.63"/>
  </r>
  <r>
    <x v="0"/>
    <x v="10"/>
    <n v="384.32"/>
    <n v="82"/>
    <d v="2013-11-07T00:00:00"/>
    <s v=""/>
    <s v="Северо-Западный"/>
    <n v="18126.849999999999"/>
    <n v="4971.05"/>
  </r>
  <r>
    <x v="0"/>
    <x v="10"/>
    <n v="216"/>
    <n v="83"/>
    <d v="2014-08-28T00:00:00"/>
    <s v=""/>
    <s v="Северо-Западный"/>
    <n v="10665.1"/>
    <n v="2217.67"/>
  </r>
  <r>
    <x v="0"/>
    <x v="10"/>
    <n v="240.2"/>
    <n v="84"/>
    <d v="2013-09-19T00:00:00"/>
    <s v=""/>
    <s v="Уральский"/>
    <n v="10627.2"/>
    <n v="1781.92"/>
  </r>
  <r>
    <x v="0"/>
    <x v="10"/>
    <n v="867.6"/>
    <n v="85"/>
    <d v="2021-12-28T00:00:00"/>
    <s v=""/>
    <s v="Приволжский"/>
    <n v="33245.199999999997"/>
    <n v="8940.9599999999991"/>
  </r>
  <r>
    <x v="0"/>
    <x v="10"/>
    <n v="298.60000000000002"/>
    <n v="86"/>
    <d v="2013-07-29T00:00:00"/>
    <s v=""/>
    <s v="Северо-Западный"/>
    <n v="22877.7"/>
    <n v="5948.53"/>
  </r>
  <r>
    <x v="0"/>
    <x v="10"/>
    <n v="631.9"/>
    <n v="88"/>
    <d v="2022-09-14T00:00:00"/>
    <s v=""/>
    <s v="Дальневосточный"/>
    <n v="26514.5"/>
    <n v="7031.43"/>
  </r>
  <r>
    <x v="0"/>
    <x v="10"/>
    <n v="385.97"/>
    <n v="89"/>
    <d v="2021-05-25T00:00:00"/>
    <s v=""/>
    <s v="Южный"/>
    <n v="23895"/>
    <n v="7634.0599999999995"/>
  </r>
  <r>
    <x v="0"/>
    <x v="10"/>
    <n v="290.60000000000002"/>
    <n v="90"/>
    <d v="2019-07-25T00:00:00"/>
    <s v=""/>
    <s v="Северо-Западный"/>
    <n v="25859.200000000001"/>
    <n v="8806.9800000000014"/>
  </r>
  <r>
    <x v="0"/>
    <x v="10"/>
    <n v="408.1"/>
    <n v="91"/>
    <d v="2021-07-06T00:00:00"/>
    <s v=""/>
    <s v="Южный"/>
    <n v="19052.149999999998"/>
    <n v="4197.83"/>
  </r>
  <r>
    <x v="0"/>
    <x v="10"/>
    <n v="570.70000000000005"/>
    <n v="92"/>
    <d v="2016-08-17T00:00:00"/>
    <s v=""/>
    <s v="Приволжский"/>
    <n v="49018.3"/>
    <n v="13478.99"/>
  </r>
  <r>
    <x v="0"/>
    <x v="10"/>
    <n v="616.20000000000005"/>
    <n v="93"/>
    <d v="2016-08-10T00:00:00"/>
    <s v=""/>
    <s v="Южный"/>
    <n v="68432.95"/>
    <n v="22619.8"/>
  </r>
  <r>
    <x v="0"/>
    <x v="10"/>
    <n v="622.70000000000005"/>
    <n v="94"/>
    <d v="2016-05-24T00:00:00"/>
    <s v=""/>
    <s v="Уральский"/>
    <n v="37368.400000000001"/>
    <n v="6756.6100000000006"/>
  </r>
  <r>
    <x v="0"/>
    <x v="10"/>
    <n v="839.17"/>
    <n v="95"/>
    <d v="2017-03-21T00:00:00"/>
    <s v=""/>
    <s v="Приволжский"/>
    <n v="32904.299999999996"/>
    <n v="7179.4800000000005"/>
  </r>
  <r>
    <x v="0"/>
    <x v="10"/>
    <n v="648.70000000000005"/>
    <n v="96"/>
    <d v="2018-03-13T00:00:00"/>
    <s v=""/>
    <s v="Сибирский"/>
    <n v="41134.449999999997"/>
    <n v="8668.1"/>
  </r>
  <r>
    <x v="0"/>
    <x v="10"/>
    <n v="469.06"/>
    <n v="97"/>
    <d v="2018-04-10T00:00:00"/>
    <s v=""/>
    <s v="Сибирский"/>
    <n v="24246.7"/>
    <n v="4998.07"/>
  </r>
  <r>
    <x v="0"/>
    <x v="10"/>
    <n v="643.70000000000005"/>
    <n v="98"/>
    <d v="2019-06-05T00:00:00"/>
    <s v=""/>
    <s v="Приволжский"/>
    <n v="29901.199999999997"/>
    <n v="5286.82"/>
  </r>
  <r>
    <x v="0"/>
    <x v="10"/>
    <n v="691.46"/>
    <n v="99"/>
    <d v="2021-06-17T00:00:00"/>
    <s v=""/>
    <s v="Южный"/>
    <n v="39170.25"/>
    <n v="6343.54"/>
  </r>
  <r>
    <x v="0"/>
    <x v="10"/>
    <n v="777.5"/>
    <n v="100"/>
    <d v="2015-12-31T00:00:00"/>
    <s v=""/>
    <s v="Центральный"/>
    <n v="78075.350000000006"/>
    <n v="19229.98"/>
  </r>
  <r>
    <x v="0"/>
    <x v="11"/>
    <n v="312.39999999999998"/>
    <n v="1"/>
    <d v="2009-12-10T00:00:00"/>
    <s v=""/>
    <s v="Центральный"/>
    <n v="38589.85"/>
    <n v="8530.5500000000011"/>
  </r>
  <r>
    <x v="0"/>
    <x v="11"/>
    <n v="503.21"/>
    <n v="3"/>
    <d v="2020-12-07T00:00:00"/>
    <s v=""/>
    <s v="Центральный"/>
    <n v="25705.100000000002"/>
    <n v="6546.4000000000005"/>
  </r>
  <r>
    <x v="0"/>
    <x v="11"/>
    <n v="448"/>
    <n v="4"/>
    <d v="2020-11-27T00:00:00"/>
    <s v=""/>
    <s v="Уральский"/>
    <n v="24486.399999999998"/>
    <n v="4998.07"/>
  </r>
  <r>
    <x v="0"/>
    <x v="11"/>
    <n v="494"/>
    <n v="6"/>
    <d v="2021-06-01T00:00:00"/>
    <s v=""/>
    <s v="Центральный"/>
    <n v="15628.150000000001"/>
    <n v="2084.81"/>
  </r>
  <r>
    <x v="0"/>
    <x v="11"/>
    <n v="512.87"/>
    <n v="7"/>
    <d v="2017-04-25T00:00:00"/>
    <s v=""/>
    <s v="Приволжский"/>
    <n v="27063.35"/>
    <n v="5431.72"/>
  </r>
  <r>
    <x v="0"/>
    <x v="11"/>
    <n v="464.1"/>
    <n v="8"/>
    <d v="2014-07-29T00:00:00"/>
    <s v=""/>
    <s v="Приволжский"/>
    <n v="22596.65"/>
    <n v="4824.75"/>
  </r>
  <r>
    <x v="0"/>
    <x v="11"/>
    <n v="590.20000000000005"/>
    <n v="9"/>
    <d v="2016-04-20T00:00:00"/>
    <s v=""/>
    <s v="Северо-Западный"/>
    <n v="44243"/>
    <n v="11077.85"/>
  </r>
  <r>
    <x v="0"/>
    <x v="11"/>
    <n v="621"/>
    <n v="10"/>
    <d v="2022-04-07T00:00:00"/>
    <s v=""/>
    <s v="Северо-Западный"/>
    <n v="21161.199999999997"/>
    <n v="3793.02"/>
  </r>
  <r>
    <x v="0"/>
    <x v="11"/>
    <n v="606.45000000000005"/>
    <n v="11"/>
    <d v="2017-07-28T00:00:00"/>
    <s v=""/>
    <s v="Южный"/>
    <n v="21979.25"/>
    <n v="4765.95"/>
  </r>
  <r>
    <x v="0"/>
    <x v="11"/>
    <n v="425.8"/>
    <n v="12"/>
    <d v="2021-10-11T00:00:00"/>
    <s v=""/>
    <s v="Дальневосточный"/>
    <n v="22510.75"/>
    <n v="3374.0699999999997"/>
  </r>
  <r>
    <x v="0"/>
    <x v="11"/>
    <n v="354.1"/>
    <n v="14"/>
    <d v="2019-08-06T00:00:00"/>
    <s v=""/>
    <s v="Приволжский"/>
    <n v="13652.449999999999"/>
    <n v="2697.59"/>
  </r>
  <r>
    <x v="0"/>
    <x v="11"/>
    <n v="544"/>
    <n v="15"/>
    <d v="2020-08-21T00:00:00"/>
    <s v=""/>
    <s v="Центральный"/>
    <n v="20277.400000000001"/>
    <n v="4394.8100000000004"/>
  </r>
  <r>
    <x v="0"/>
    <x v="11"/>
    <n v="1900"/>
    <n v="16"/>
    <d v="2022-12-19T00:00:00"/>
    <s v=""/>
    <s v="Приволжский"/>
    <n v="39926.9"/>
    <n v="10416.84"/>
  </r>
  <r>
    <x v="0"/>
    <x v="11"/>
    <n v="514.79999999999995"/>
    <n v="17"/>
    <d v="2016-06-10T00:00:00"/>
    <s v=""/>
    <s v="Северо-Западный"/>
    <n v="27412.3"/>
    <n v="5866.98"/>
  </r>
  <r>
    <x v="0"/>
    <x v="11"/>
    <n v="587"/>
    <n v="18"/>
    <d v="2018-12-25T00:00:00"/>
    <s v=""/>
    <s v="Сибирский"/>
    <n v="33344.65"/>
    <n v="6169.59"/>
  </r>
  <r>
    <x v="0"/>
    <x v="11"/>
    <n v="504.1"/>
    <n v="19"/>
    <d v="2020-12-30T00:00:00"/>
    <s v=""/>
    <s v="Уральский"/>
    <n v="28099.5"/>
    <n v="7354.83"/>
  </r>
  <r>
    <x v="0"/>
    <x v="11"/>
    <n v="555.6"/>
    <n v="20"/>
    <d v="2017-06-21T00:00:00"/>
    <s v=""/>
    <s v="Центральный"/>
    <n v="29592"/>
    <n v="8091.0199999999995"/>
  </r>
  <r>
    <x v="0"/>
    <x v="11"/>
    <n v="450.2"/>
    <n v="21"/>
    <d v="2019-05-22T00:00:00"/>
    <s v=""/>
    <s v="Северо-Западный"/>
    <n v="23401.95"/>
    <n v="5496.68"/>
  </r>
  <r>
    <x v="0"/>
    <x v="11"/>
    <n v="808.7"/>
    <n v="22"/>
    <d v="2021-12-30T00:00:00"/>
    <s v=""/>
    <s v="Северо-Западный"/>
    <n v="29302.1"/>
    <n v="8993.18"/>
  </r>
  <r>
    <x v="0"/>
    <x v="11"/>
    <n v="450"/>
    <n v="23"/>
    <d v="2022-04-20T00:00:00"/>
    <s v=""/>
    <s v="Южный"/>
    <n v="15057"/>
    <n v="3380.58"/>
  </r>
  <r>
    <x v="0"/>
    <x v="11"/>
    <n v="504.5"/>
    <n v="24"/>
    <d v="2019-12-08T00:00:00"/>
    <s v=""/>
    <s v="Дальневосточный"/>
    <n v="39110.6"/>
    <n v="7518.5599999999995"/>
  </r>
  <r>
    <x v="0"/>
    <x v="11"/>
    <n v="188.8"/>
    <n v="25"/>
    <d v="2004-03-13T00:00:00"/>
    <s v=""/>
    <s v="Центральный"/>
    <n v="30853.600000000002"/>
    <n v="7095.48"/>
  </r>
  <r>
    <x v="0"/>
    <x v="11"/>
    <n v="662.01"/>
    <n v="26"/>
    <d v="2016-07-09T00:00:00"/>
    <s v=""/>
    <s v="Центральный"/>
    <n v="32528.649999999998"/>
    <n v="9883.44"/>
  </r>
  <r>
    <x v="0"/>
    <x v="11"/>
    <n v="553.70000000000005"/>
    <n v="27"/>
    <d v="2021-06-01T00:00:00"/>
    <s v=""/>
    <s v="Уральский"/>
    <n v="25554.75"/>
    <n v="3985.3100000000004"/>
  </r>
  <r>
    <x v="0"/>
    <x v="11"/>
    <n v="1055.5999999999999"/>
    <n v="28"/>
    <d v="2022-08-20T00:00:00"/>
    <s v=""/>
    <s v="Центральный"/>
    <n v="35881.5"/>
    <n v="7498.4000000000005"/>
  </r>
  <r>
    <x v="0"/>
    <x v="11"/>
    <n v="1573"/>
    <n v="30"/>
    <d v="2023-01-20T00:00:00"/>
    <s v=""/>
    <s v="Сибирский"/>
    <n v="43556.6"/>
    <n v="11266.5"/>
  </r>
  <r>
    <x v="0"/>
    <x v="11"/>
    <n v="764.6"/>
    <n v="31"/>
    <d v="2022-12-15T00:00:00"/>
    <s v=""/>
    <s v="Центральный"/>
    <n v="25408"/>
    <n v="6806.2400000000007"/>
  </r>
  <r>
    <x v="0"/>
    <x v="11"/>
    <n v="800.44"/>
    <n v="34"/>
    <d v="2015-11-21T00:00:00"/>
    <s v=""/>
    <s v="Северо-Западный"/>
    <n v="86923.75"/>
    <n v="6137.04"/>
  </r>
  <r>
    <x v="0"/>
    <x v="11"/>
    <n v="1100"/>
    <n v="35"/>
    <d v="2023-02-01T00:00:00"/>
    <s v=""/>
    <s v="Южный"/>
    <n v="54445.75"/>
    <n v="12997.25"/>
  </r>
  <r>
    <x v="0"/>
    <x v="11"/>
    <n v="795.78"/>
    <n v="36"/>
    <d v="2021-10-18T00:00:00"/>
    <s v=""/>
    <s v="Центральный"/>
    <n v="58507.5"/>
    <n v="15607.06"/>
  </r>
  <r>
    <x v="0"/>
    <x v="11"/>
    <n v="516.20000000000005"/>
    <n v="37"/>
    <d v="2020-12-10T00:00:00"/>
    <s v=""/>
    <s v="Уральский"/>
    <n v="18333.95"/>
    <n v="2253.09"/>
  </r>
  <r>
    <x v="0"/>
    <x v="11"/>
    <n v="2000"/>
    <n v="39"/>
    <d v="2023-03-01T00:00:00"/>
    <s v=""/>
    <s v="Южный"/>
    <n v="108891.5"/>
    <n v="25806.55"/>
  </r>
  <r>
    <x v="0"/>
    <x v="11"/>
    <n v="241.7"/>
    <n v="40"/>
    <d v="2014-08-12T00:00:00"/>
    <s v=""/>
    <s v="Уральский"/>
    <n v="12879.400000000001"/>
    <n v="2514.2600000000002"/>
  </r>
  <r>
    <x v="0"/>
    <x v="11"/>
    <n v="1083.3"/>
    <n v="41"/>
    <d v="2022-12-22T00:00:00"/>
    <s v=""/>
    <s v="Центральный"/>
    <n v="30852.600000000002"/>
    <n v="8849.26"/>
  </r>
  <r>
    <x v="0"/>
    <x v="11"/>
    <n v="611.9"/>
    <n v="43"/>
    <d v="2016-12-10T00:00:00"/>
    <s v=""/>
    <s v="Уральский"/>
    <n v="24862.199999999997"/>
    <n v="3944.9199999999996"/>
  </r>
  <r>
    <x v="0"/>
    <x v="11"/>
    <n v="215.7"/>
    <n v="44"/>
    <d v="2013-07-18T00:00:00"/>
    <s v=""/>
    <s v="Приволжский"/>
    <n v="7962.1500000000005"/>
    <n v="1279.8100000000002"/>
  </r>
  <r>
    <x v="0"/>
    <x v="11"/>
    <n v="449"/>
    <n v="45"/>
    <d v="2020-12-05T00:00:00"/>
    <s v=""/>
    <s v="Уральский"/>
    <n v="21641"/>
    <n v="5454.6100000000006"/>
  </r>
  <r>
    <x v="0"/>
    <x v="11"/>
    <n v="259.39999999999998"/>
    <n v="46"/>
    <d v="2014-12-19T00:00:00"/>
    <s v=""/>
    <s v="Центральный"/>
    <n v="9384.4000000000015"/>
    <n v="1087.52"/>
  </r>
  <r>
    <x v="0"/>
    <x v="11"/>
    <n v="432"/>
    <n v="47"/>
    <d v="2019-03-26T00:00:00"/>
    <s v=""/>
    <s v="Центральный"/>
    <n v="11861.35"/>
    <n v="2213.0499999999997"/>
  </r>
  <r>
    <x v="0"/>
    <x v="11"/>
    <n v="425.79"/>
    <n v="48"/>
    <d v="2021-04-21T00:00:00"/>
    <s v=""/>
    <s v="Центральный"/>
    <n v="17442.75"/>
    <n v="920.01"/>
  </r>
  <r>
    <x v="0"/>
    <x v="11"/>
    <n v="359"/>
    <n v="49"/>
    <d v="2014-11-20T00:00:00"/>
    <s v=""/>
    <s v="Северо-Западный"/>
    <n v="30472.449999999997"/>
    <n v="9065"/>
  </r>
  <r>
    <x v="0"/>
    <x v="11"/>
    <n v="420"/>
    <n v="50"/>
    <d v="2015-11-12T00:00:00"/>
    <s v=""/>
    <s v="Приволжский"/>
    <n v="14731.55"/>
    <n v="2305.1"/>
  </r>
  <r>
    <x v="0"/>
    <x v="11"/>
    <n v="1000"/>
    <n v="51"/>
    <d v="2022-12-20T00:00:00"/>
    <s v=""/>
    <s v="Северо-Западный"/>
    <n v="72594.350000000006"/>
    <n v="16641.87"/>
  </r>
  <r>
    <x v="0"/>
    <x v="11"/>
    <n v="249"/>
    <n v="52"/>
    <d v="2015-03-01T00:00:00"/>
    <s v=""/>
    <s v="Северо-Западный"/>
    <n v="10039.349999999999"/>
    <n v="1959.44"/>
  </r>
  <r>
    <x v="0"/>
    <x v="11"/>
    <n v="280.10000000000002"/>
    <n v="53"/>
    <d v="2010-05-15T00:00:00"/>
    <s v=""/>
    <s v="Центральный"/>
    <n v="8761.65"/>
    <n v="792.68"/>
  </r>
  <r>
    <x v="0"/>
    <x v="11"/>
    <n v="497.38"/>
    <n v="54"/>
    <d v="2022-04-26T00:00:00"/>
    <s v=""/>
    <s v="Центральный"/>
    <n v="16277.85"/>
    <n v="3916.9199999999996"/>
  </r>
  <r>
    <x v="0"/>
    <x v="11"/>
    <n v="801.1"/>
    <n v="55"/>
    <d v="2017-03-18T00:00:00"/>
    <s v=""/>
    <s v="Южный"/>
    <n v="38858.25"/>
    <n v="8468.18"/>
  </r>
  <r>
    <x v="0"/>
    <x v="11"/>
    <n v="550"/>
    <n v="56"/>
    <d v="2020-11-14T00:00:00"/>
    <s v=""/>
    <s v="Сибирский"/>
    <n v="41569.449999999997"/>
    <n v="11136.58"/>
  </r>
  <r>
    <x v="0"/>
    <x v="11"/>
    <n v="497.7"/>
    <n v="59"/>
    <d v="2020-06-25T00:00:00"/>
    <s v=""/>
    <s v="Центральный"/>
    <n v="32099.15"/>
    <n v="7693.9100000000008"/>
  </r>
  <r>
    <x v="0"/>
    <x v="11"/>
    <n v="573"/>
    <n v="60"/>
    <d v="2020-11-12T00:00:00"/>
    <s v=""/>
    <s v="Приволжский"/>
    <n v="25334.65"/>
    <n v="3600.9399999999996"/>
  </r>
  <r>
    <x v="0"/>
    <x v="11"/>
    <n v="449.5"/>
    <n v="63"/>
    <d v="2021-10-10T00:00:00"/>
    <s v=""/>
    <s v="Центральный"/>
    <n v="20250.55"/>
    <n v="4593.33"/>
  </r>
  <r>
    <x v="0"/>
    <x v="11"/>
    <n v="225.9"/>
    <n v="64"/>
    <d v="2017-03-11T00:00:00"/>
    <s v=""/>
    <s v="Центральный"/>
    <n v="9899.7999999999993"/>
    <n v="1343.72"/>
  </r>
  <r>
    <x v="0"/>
    <x v="11"/>
    <n v="519.6"/>
    <n v="65"/>
    <d v="2021-04-05T00:00:00"/>
    <s v=""/>
    <s v="Северо-Западный"/>
    <n v="37054.400000000001"/>
    <n v="12355.91"/>
  </r>
  <r>
    <x v="0"/>
    <x v="11"/>
    <n v="1650"/>
    <n v="67"/>
    <d v="2023-03-01T00:00:00"/>
    <s v=""/>
    <s v="Приволжский"/>
    <n v="50816.049999999996"/>
    <n v="13382.04"/>
  </r>
  <r>
    <x v="0"/>
    <x v="11"/>
    <n v="169.4"/>
    <n v="68"/>
    <d v="2008-06-06T00:00:00"/>
    <s v=""/>
    <s v="Приволжский"/>
    <n v="16841.45"/>
    <n v="3681.37"/>
  </r>
  <r>
    <x v="0"/>
    <x v="11"/>
    <n v="242"/>
    <n v="69"/>
    <d v="2013-03-23T00:00:00"/>
    <s v=""/>
    <s v="Северо-Западный"/>
    <n v="13862.349999999999"/>
    <n v="2836.47"/>
  </r>
  <r>
    <x v="0"/>
    <x v="11"/>
    <n v="289.89999999999998"/>
    <n v="70"/>
    <d v="2014-02-21T00:00:00"/>
    <s v=""/>
    <s v="Уральский"/>
    <n v="15719.400000000001"/>
    <n v="3644.9000000000005"/>
  </r>
  <r>
    <x v="0"/>
    <x v="11"/>
    <n v="214.6"/>
    <n v="71"/>
    <d v="2013-05-12T00:00:00"/>
    <s v=""/>
    <s v="Центральный"/>
    <n v="13464.55"/>
    <n v="1676.99"/>
  </r>
  <r>
    <x v="0"/>
    <x v="11"/>
    <n v="2434.6"/>
    <n v="72"/>
    <d v="2022-12-15T00:00:00"/>
    <s v=""/>
    <s v="Приволжский"/>
    <n v="65334.899999999994"/>
    <n v="18288.48"/>
  </r>
  <r>
    <x v="0"/>
    <x v="11"/>
    <n v="497.1"/>
    <n v="73"/>
    <d v="2022-11-04T00:00:00"/>
    <s v=""/>
    <s v="Уральский"/>
    <n v="18719.55"/>
    <n v="5210.5200000000004"/>
  </r>
  <r>
    <x v="0"/>
    <x v="11"/>
    <n v="238.7"/>
    <n v="74"/>
    <d v="2013-12-26T00:00:00"/>
    <s v=""/>
    <s v="Южный"/>
    <n v="17571.600000000002"/>
    <n v="4698.1899999999996"/>
  </r>
  <r>
    <x v="0"/>
    <x v="11"/>
    <n v="746"/>
    <n v="75"/>
    <d v="2018-03-30T00:00:00"/>
    <s v=""/>
    <s v="Южный"/>
    <n v="35234.450000000004"/>
    <n v="7944.79"/>
  </r>
  <r>
    <x v="0"/>
    <x v="11"/>
    <n v="1300"/>
    <n v="76"/>
    <d v="2023-02-01T00:00:00"/>
    <s v=""/>
    <s v="Центральный"/>
    <n v="47186.3"/>
    <n v="13920.06"/>
  </r>
  <r>
    <x v="0"/>
    <x v="11"/>
    <n v="959.5"/>
    <n v="77"/>
    <d v="2022-10-07T00:00:00"/>
    <s v=""/>
    <s v="Уральский"/>
    <n v="41722.65"/>
    <n v="9847.67"/>
  </r>
  <r>
    <x v="0"/>
    <x v="11"/>
    <n v="188.8"/>
    <n v="78"/>
    <d v="2013-06-01T00:00:00"/>
    <s v=""/>
    <s v="Центральный"/>
    <n v="14146.400000000001"/>
    <n v="3136.98"/>
  </r>
  <r>
    <x v="0"/>
    <x v="11"/>
    <n v="450"/>
    <n v="79"/>
    <d v="2018-12-23T00:00:00"/>
    <s v=""/>
    <s v="Сибирский"/>
    <n v="17095.25"/>
    <n v="3876.04"/>
  </r>
  <r>
    <x v="0"/>
    <x v="11"/>
    <n v="426.3"/>
    <n v="81"/>
    <d v="2020-12-23T00:00:00"/>
    <s v=""/>
    <s v="Сибирский"/>
    <n v="16712.599999999999"/>
    <n v="4310.46"/>
  </r>
  <r>
    <x v="0"/>
    <x v="11"/>
    <n v="384.32"/>
    <n v="82"/>
    <d v="2013-11-07T00:00:00"/>
    <s v=""/>
    <s v="Северо-Западный"/>
    <n v="17453.45"/>
    <n v="4294.0099999999993"/>
  </r>
  <r>
    <x v="0"/>
    <x v="11"/>
    <n v="216"/>
    <n v="83"/>
    <d v="2014-08-28T00:00:00"/>
    <s v=""/>
    <s v="Северо-Западный"/>
    <n v="9250.2000000000007"/>
    <n v="1454.39"/>
  </r>
  <r>
    <x v="0"/>
    <x v="11"/>
    <n v="240.2"/>
    <n v="84"/>
    <d v="2013-09-19T00:00:00"/>
    <s v=""/>
    <s v="Уральский"/>
    <n v="10259.5"/>
    <n v="1456.42"/>
  </r>
  <r>
    <x v="0"/>
    <x v="11"/>
    <n v="867.6"/>
    <n v="85"/>
    <d v="2021-12-28T00:00:00"/>
    <s v=""/>
    <s v="Приволжский"/>
    <n v="31503.200000000001"/>
    <n v="7821.24"/>
  </r>
  <r>
    <x v="0"/>
    <x v="11"/>
    <n v="298.60000000000002"/>
    <n v="86"/>
    <d v="2013-07-29T00:00:00"/>
    <s v=""/>
    <s v="Северо-Западный"/>
    <n v="22494.65"/>
    <n v="5376.42"/>
  </r>
  <r>
    <x v="0"/>
    <x v="11"/>
    <n v="631.9"/>
    <n v="88"/>
    <d v="2022-09-14T00:00:00"/>
    <s v=""/>
    <s v="Дальневосточный"/>
    <n v="23602.9"/>
    <n v="5843.18"/>
  </r>
  <r>
    <x v="0"/>
    <x v="11"/>
    <n v="385.97"/>
    <n v="89"/>
    <d v="2021-05-25T00:00:00"/>
    <s v=""/>
    <s v="Южный"/>
    <n v="21093.4"/>
    <n v="6132"/>
  </r>
  <r>
    <x v="0"/>
    <x v="11"/>
    <n v="290.60000000000002"/>
    <n v="90"/>
    <d v="2019-07-25T00:00:00"/>
    <s v=""/>
    <s v="Северо-Западный"/>
    <n v="25103.800000000003"/>
    <n v="7968.6600000000008"/>
  </r>
  <r>
    <x v="0"/>
    <x v="11"/>
    <n v="408.1"/>
    <n v="91"/>
    <d v="2021-07-06T00:00:00"/>
    <s v=""/>
    <s v="Южный"/>
    <n v="16819.949999999997"/>
    <n v="2950.01"/>
  </r>
  <r>
    <x v="0"/>
    <x v="11"/>
    <n v="570.70000000000005"/>
    <n v="92"/>
    <d v="2016-08-17T00:00:00"/>
    <s v=""/>
    <s v="Приволжский"/>
    <n v="35008.949999999997"/>
    <n v="4368.91"/>
  </r>
  <r>
    <x v="0"/>
    <x v="11"/>
    <n v="616.20000000000005"/>
    <n v="93"/>
    <d v="2016-08-10T00:00:00"/>
    <s v=""/>
    <s v="Южный"/>
    <n v="45091.25"/>
    <n v="8832.4599999999991"/>
  </r>
  <r>
    <x v="0"/>
    <x v="11"/>
    <n v="622.70000000000005"/>
    <n v="94"/>
    <d v="2016-05-24T00:00:00"/>
    <s v=""/>
    <s v="Уральский"/>
    <n v="32238.75"/>
    <n v="2922.99"/>
  </r>
  <r>
    <x v="0"/>
    <x v="11"/>
    <n v="839.17"/>
    <n v="95"/>
    <d v="2017-03-21T00:00:00"/>
    <s v=""/>
    <s v="Приволжский"/>
    <n v="29704.75"/>
    <n v="3913.2799999999997"/>
  </r>
  <r>
    <x v="0"/>
    <x v="11"/>
    <n v="648.70000000000005"/>
    <n v="96"/>
    <d v="2018-03-13T00:00:00"/>
    <s v=""/>
    <s v="Сибирский"/>
    <n v="40447.399999999994"/>
    <n v="6868.54"/>
  </r>
  <r>
    <x v="0"/>
    <x v="11"/>
    <n v="469.06"/>
    <n v="97"/>
    <d v="2018-04-10T00:00:00"/>
    <s v=""/>
    <s v="Сибирский"/>
    <n v="23525.4"/>
    <n v="3625.6500000000005"/>
  </r>
  <r>
    <x v="0"/>
    <x v="11"/>
    <n v="643.70000000000005"/>
    <n v="98"/>
    <d v="2019-06-05T00:00:00"/>
    <s v=""/>
    <s v="Приволжский"/>
    <n v="26649.949999999997"/>
    <n v="2556.33"/>
  </r>
  <r>
    <x v="0"/>
    <x v="11"/>
    <n v="691.46"/>
    <n v="99"/>
    <d v="2021-06-17T00:00:00"/>
    <s v=""/>
    <s v="Южный"/>
    <n v="34579.450000000004"/>
    <n v="1215.1300000000001"/>
  </r>
  <r>
    <x v="0"/>
    <x v="11"/>
    <n v="777.5"/>
    <n v="100"/>
    <d v="2015-12-31T00:00:00"/>
    <s v=""/>
    <s v="Центральный"/>
    <n v="69105.25"/>
    <n v="11269.93"/>
  </r>
  <r>
    <x v="1"/>
    <x v="0"/>
    <n v="304.10000000000002"/>
    <n v="223"/>
    <d v="2020-11-13T00:00:00"/>
    <s v=""/>
    <s v="Центральный"/>
    <n v="9800"/>
    <n v="2050.79"/>
  </r>
  <r>
    <x v="1"/>
    <x v="0"/>
    <n v="384.75"/>
    <n v="224"/>
    <d v="2015-11-25T00:00:00"/>
    <s v=""/>
    <s v="Центральный"/>
    <n v="44916.65"/>
    <n v="1826.51"/>
  </r>
  <r>
    <x v="1"/>
    <x v="0"/>
    <n v="251.42"/>
    <n v="225"/>
    <d v="2020-11-27T00:00:00"/>
    <s v=""/>
    <s v="Уральский"/>
    <n v="8624"/>
    <n v="215.46"/>
  </r>
  <r>
    <x v="1"/>
    <x v="0"/>
    <n v="267"/>
    <n v="226"/>
    <d v="2018-06-06T00:00:00"/>
    <s v=""/>
    <s v="Южный"/>
    <n v="10780"/>
    <n v="562.52"/>
  </r>
  <r>
    <x v="1"/>
    <x v="0"/>
    <n v="323.2"/>
    <n v="227"/>
    <d v="2017-04-20T00:00:00"/>
    <s v=""/>
    <s v="Северо-Западный"/>
    <n v="18375"/>
    <n v="526.89"/>
  </r>
  <r>
    <x v="1"/>
    <x v="0"/>
    <n v="181.9"/>
    <n v="228"/>
    <d v="2013-08-20T00:00:00"/>
    <s v="04.03.2023"/>
    <s v="Южный"/>
    <n v="4900"/>
    <n v="134.67999999999998"/>
  </r>
  <r>
    <x v="1"/>
    <x v="0"/>
    <n v="390"/>
    <n v="229"/>
    <d v="2023-03-07T00:00:00"/>
    <s v=""/>
    <s v="Южный"/>
    <m/>
    <n v="420"/>
  </r>
  <r>
    <x v="1"/>
    <x v="0"/>
    <n v="244.4"/>
    <n v="230"/>
    <d v="2015-11-14T00:00:00"/>
    <s v=""/>
    <s v="Уральский"/>
    <n v="10616.65"/>
    <n v="778.75"/>
  </r>
  <r>
    <x v="1"/>
    <x v="0"/>
    <n v="242.6"/>
    <n v="231"/>
    <d v="2015-10-28T00:00:00"/>
    <s v=""/>
    <s v="Приволжский"/>
    <n v="5880"/>
    <n v="154.56"/>
  </r>
  <r>
    <x v="1"/>
    <x v="0"/>
    <n v="224.7"/>
    <n v="232"/>
    <d v="2015-02-26T00:00:00"/>
    <s v=""/>
    <s v="Сибирский"/>
    <n v="6468"/>
    <n v="496.92999999999995"/>
  </r>
  <r>
    <x v="1"/>
    <x v="0"/>
    <n v="242.8"/>
    <n v="233"/>
    <d v="2019-03-01T00:00:00"/>
    <s v=""/>
    <s v="Центральный"/>
    <n v="11956"/>
    <n v="455.56"/>
  </r>
  <r>
    <x v="1"/>
    <x v="0"/>
    <n v="508"/>
    <n v="234"/>
    <d v="2022-11-10T00:00:00"/>
    <s v=""/>
    <s v="Приволжский"/>
    <n v="21233.35"/>
    <n v="3323.8799999999997"/>
  </r>
  <r>
    <x v="1"/>
    <x v="0"/>
    <n v="321.7"/>
    <n v="235"/>
    <d v="2015-11-01T00:00:00"/>
    <s v=""/>
    <s v="Северо-Западный"/>
    <n v="12740"/>
    <n v="1280.58"/>
  </r>
  <r>
    <x v="1"/>
    <x v="0"/>
    <n v="219.8"/>
    <n v="236"/>
    <d v="2018-08-15T00:00:00"/>
    <s v="21.08.2023"/>
    <s v="Центральный"/>
    <n v="31850"/>
    <n v="5004.58"/>
  </r>
  <r>
    <x v="1"/>
    <x v="0"/>
    <n v="247"/>
    <n v="237"/>
    <d v="2018-03-29T00:00:00"/>
    <s v=""/>
    <s v="Сибирский"/>
    <n v="12382.3"/>
    <n v="2020.8999999999999"/>
  </r>
  <r>
    <x v="1"/>
    <x v="0"/>
    <n v="332.7"/>
    <n v="238"/>
    <d v="2019-04-30T00:00:00"/>
    <s v="17.04.2023"/>
    <s v="Уральский"/>
    <n v="16333.35"/>
    <n v="182"/>
  </r>
  <r>
    <x v="1"/>
    <x v="0"/>
    <n v="397.3"/>
    <n v="239"/>
    <d v="2022-11-17T00:00:00"/>
    <s v=""/>
    <s v="Центральный"/>
    <n v="17558.349999999999"/>
    <n v="61.879999999999995"/>
  </r>
  <r>
    <x v="1"/>
    <x v="0"/>
    <n v="748.5"/>
    <n v="240"/>
    <d v="2022-11-15T00:00:00"/>
    <s v=""/>
    <s v="Центральный"/>
    <n v="63291.65"/>
    <n v="6036.38"/>
  </r>
  <r>
    <x v="1"/>
    <x v="0"/>
    <n v="295.7"/>
    <n v="241"/>
    <d v="2019-07-23T00:00:00"/>
    <s v=""/>
    <s v="Северо-Западный"/>
    <n v="12078.800000000001"/>
    <n v="1365"/>
  </r>
  <r>
    <x v="1"/>
    <x v="0"/>
    <n v="300"/>
    <n v="242"/>
    <d v="2022-03-20T00:00:00"/>
    <s v="03.02.2023"/>
    <s v="Дальневосточный"/>
    <n v="7903.25"/>
    <n v="10.780000000000001"/>
  </r>
  <r>
    <x v="1"/>
    <x v="0"/>
    <n v="714.6"/>
    <n v="243"/>
    <d v="2023-01-20T00:00:00"/>
    <s v=""/>
    <s v="Дальневосточный"/>
    <n v="19249.45"/>
    <n v="1106.42"/>
  </r>
  <r>
    <x v="1"/>
    <x v="0"/>
    <n v="222.8"/>
    <n v="244"/>
    <d v="2022-11-10T00:00:00"/>
    <s v=""/>
    <s v="Центральный"/>
    <n v="24500"/>
    <n v="1043.5600000000002"/>
  </r>
  <r>
    <x v="1"/>
    <x v="0"/>
    <n v="285.77"/>
    <n v="245"/>
    <d v="2021-07-13T00:00:00"/>
    <s v=""/>
    <s v="Центральный"/>
    <n v="14700"/>
    <n v="1668.8"/>
  </r>
  <r>
    <x v="1"/>
    <x v="0"/>
    <n v="352.62"/>
    <n v="246"/>
    <d v="2022-10-13T00:00:00"/>
    <s v=""/>
    <s v="Центральный"/>
    <n v="21233.35"/>
    <n v="2470.2999999999997"/>
  </r>
  <r>
    <x v="1"/>
    <x v="0"/>
    <n v="292.7"/>
    <n v="247"/>
    <d v="2021-11-01T00:00:00"/>
    <s v=""/>
    <s v="Уральский"/>
    <n v="13475"/>
    <n v="230.85999999999999"/>
  </r>
  <r>
    <x v="1"/>
    <x v="0"/>
    <n v="113.8"/>
    <n v="248"/>
    <d v="2011-10-28T00:00:00"/>
    <s v="31.01.2023"/>
    <s v="Сибирский"/>
    <n v="2100.65"/>
    <n v="497.28000000000003"/>
  </r>
  <r>
    <x v="1"/>
    <x v="0"/>
    <n v="550.1"/>
    <n v="249"/>
    <d v="2022-10-27T00:00:00"/>
    <s v=""/>
    <s v="Центральный"/>
    <n v="24500"/>
    <n v="3951.36"/>
  </r>
  <r>
    <x v="1"/>
    <x v="0"/>
    <n v="132.5"/>
    <n v="250"/>
    <d v="2011-11-19T00:00:00"/>
    <s v=""/>
    <s v="Центральный"/>
    <n v="5880"/>
    <n v="81.06"/>
  </r>
  <r>
    <x v="1"/>
    <x v="0"/>
    <n v="284.2"/>
    <n v="251"/>
    <d v="2019-11-28T00:00:00"/>
    <s v=""/>
    <s v="Южный"/>
    <n v="16333.35"/>
    <n v="1665.37"/>
  </r>
  <r>
    <x v="1"/>
    <x v="0"/>
    <n v="284"/>
    <n v="252"/>
    <d v="2015-02-11T00:00:00"/>
    <s v=""/>
    <s v="Сибирский"/>
    <n v="20416.650000000001"/>
    <n v="1203.0900000000001"/>
  </r>
  <r>
    <x v="1"/>
    <x v="0"/>
    <n v="250"/>
    <n v="253"/>
    <d v="2016-12-15T00:00:00"/>
    <s v=""/>
    <s v="Южный"/>
    <n v="20000"/>
    <n v="1771.07"/>
  </r>
  <r>
    <x v="1"/>
    <x v="0"/>
    <n v="414"/>
    <n v="254"/>
    <d v="2017-11-13T00:00:00"/>
    <s v="05.06.2023"/>
    <s v="Северо-Западный"/>
    <n v="73500"/>
    <n v="3557.33"/>
  </r>
  <r>
    <x v="1"/>
    <x v="0"/>
    <n v="420.2"/>
    <n v="255"/>
    <d v="2016-05-01T00:00:00"/>
    <s v=""/>
    <s v="Центральный"/>
    <n v="15385.650000000001"/>
    <n v="2099.02"/>
  </r>
  <r>
    <x v="1"/>
    <x v="0"/>
    <n v="348.2"/>
    <n v="256"/>
    <d v="2017-08-08T00:00:00"/>
    <s v="06.02.2023"/>
    <s v="Южный"/>
    <n v="32666.65"/>
    <n v="3169.46"/>
  </r>
  <r>
    <x v="1"/>
    <x v="0"/>
    <n v="168.4"/>
    <n v="257"/>
    <d v="2010-08-18T00:00:00"/>
    <s v=""/>
    <s v="Центральный"/>
    <n v="7758.35"/>
    <n v="870.94"/>
  </r>
  <r>
    <x v="1"/>
    <x v="0"/>
    <n v="321"/>
    <n v="258"/>
    <d v="2017-08-15T00:00:00"/>
    <s v="17.04.2023"/>
    <s v="Уральский"/>
    <n v="30625"/>
    <n v="1866.69"/>
  </r>
  <r>
    <x v="1"/>
    <x v="0"/>
    <n v="156.9"/>
    <n v="259"/>
    <d v="2012-11-08T00:00:00"/>
    <s v="16.01.2023"/>
    <s v="Приволжский"/>
    <n v="3226.85"/>
    <n v="663.46"/>
  </r>
  <r>
    <x v="1"/>
    <x v="0"/>
    <n v="114.7"/>
    <n v="260"/>
    <d v="2008-09-01T00:00:00"/>
    <s v=""/>
    <s v="Центральный"/>
    <n v="6272"/>
    <n v="696.64"/>
  </r>
  <r>
    <x v="1"/>
    <x v="0"/>
    <n v="251"/>
    <n v="261"/>
    <d v="2021-09-07T00:00:00"/>
    <s v=""/>
    <s v="Центральный"/>
    <n v="15888.900000000001"/>
    <n v="497.14"/>
  </r>
  <r>
    <x v="1"/>
    <x v="0"/>
    <n v="282.45"/>
    <n v="262"/>
    <d v="2014-11-20T00:00:00"/>
    <s v="07.08.2023"/>
    <s v="Северо-Западный"/>
    <n v="26541.65"/>
    <n v="4209.3100000000004"/>
  </r>
  <r>
    <x v="1"/>
    <x v="0"/>
    <n v="264"/>
    <n v="263"/>
    <d v="2013-10-05T00:00:00"/>
    <s v=""/>
    <s v="Северо-Западный"/>
    <n v="20416.650000000001"/>
    <n v="1411.3400000000001"/>
  </r>
  <r>
    <x v="1"/>
    <x v="0"/>
    <n v="243"/>
    <n v="264"/>
    <d v="2013-12-28T00:00:00"/>
    <s v=""/>
    <s v="Северо-Западный"/>
    <n v="4802"/>
    <n v="626.71"/>
  </r>
  <r>
    <x v="1"/>
    <x v="0"/>
    <n v="182.25"/>
    <n v="265"/>
    <d v="2014-02-27T00:00:00"/>
    <s v=""/>
    <s v="Центральный"/>
    <n v="7252"/>
    <n v="99.259999999999991"/>
  </r>
  <r>
    <x v="1"/>
    <x v="0"/>
    <n v="402.22"/>
    <n v="266"/>
    <d v="2023-02-22T00:00:00"/>
    <s v=""/>
    <s v="Центральный"/>
    <m/>
    <n v="287"/>
  </r>
  <r>
    <x v="1"/>
    <x v="0"/>
    <n v="307.2"/>
    <n v="267"/>
    <d v="2017-03-07T00:00:00"/>
    <s v=""/>
    <s v="Южный"/>
    <n v="14700"/>
    <n v="1074.43"/>
  </r>
  <r>
    <x v="1"/>
    <x v="0"/>
    <n v="320.5"/>
    <n v="268"/>
    <d v="2020-06-25T00:00:00"/>
    <s v=""/>
    <s v="Центральный"/>
    <n v="9310"/>
    <n v="1370.32"/>
  </r>
  <r>
    <x v="1"/>
    <x v="0"/>
    <n v="262"/>
    <n v="269"/>
    <d v="2020-11-12T00:00:00"/>
    <s v=""/>
    <s v="Приволжский"/>
    <n v="21233.35"/>
    <n v="3394.3700000000003"/>
  </r>
  <r>
    <x v="1"/>
    <x v="0"/>
    <n v="330.3"/>
    <n v="270"/>
    <d v="2017-03-05T00:00:00"/>
    <s v=""/>
    <s v="Центральный"/>
    <n v="18375"/>
    <n v="36.050000000000004"/>
  </r>
  <r>
    <x v="1"/>
    <x v="0"/>
    <n v="234.6"/>
    <n v="271"/>
    <d v="2018-08-15T00:00:00"/>
    <s v=""/>
    <s v="Северо-Западный"/>
    <n v="17150"/>
    <n v="3539.2000000000003"/>
  </r>
  <r>
    <x v="1"/>
    <x v="0"/>
    <n v="137"/>
    <n v="272"/>
    <d v="2010-08-03T00:00:00"/>
    <s v=""/>
    <s v="Сибирский"/>
    <n v="7350"/>
    <n v="195.86"/>
  </r>
  <r>
    <x v="1"/>
    <x v="0"/>
    <n v="254"/>
    <n v="273"/>
    <d v="2021-03-12T00:00:00"/>
    <s v=""/>
    <s v="Приволжский"/>
    <n v="13066.65"/>
    <n v="964.25"/>
  </r>
  <r>
    <x v="1"/>
    <x v="0"/>
    <n v="170"/>
    <n v="274"/>
    <d v="2013-03-23T00:00:00"/>
    <s v=""/>
    <s v="Северо-Западный"/>
    <n v="6533.35"/>
    <n v="316.12"/>
  </r>
  <r>
    <x v="1"/>
    <x v="0"/>
    <n v="192"/>
    <n v="275"/>
    <d v="2014-02-21T00:00:00"/>
    <s v=""/>
    <s v="Уральский"/>
    <n v="7154"/>
    <n v="397.59999999999997"/>
  </r>
  <r>
    <x v="1"/>
    <x v="0"/>
    <n v="240"/>
    <n v="276"/>
    <d v="2018-03-05T00:00:00"/>
    <s v=""/>
    <s v="Приволжский"/>
    <n v="16741.650000000001"/>
    <n v="1838.83"/>
  </r>
  <r>
    <x v="1"/>
    <x v="0"/>
    <n v="346.7"/>
    <n v="277"/>
    <d v="2018-12-20T00:00:00"/>
    <s v=""/>
    <s v="Северо-Кавказский"/>
    <n v="16723.699999999997"/>
    <n v="1851.8500000000001"/>
  </r>
  <r>
    <x v="1"/>
    <x v="0"/>
    <n v="436"/>
    <n v="278"/>
    <d v="2017-05-31T00:00:00"/>
    <s v=""/>
    <s v="Южный"/>
    <n v="30625"/>
    <n v="3354.19"/>
  </r>
  <r>
    <x v="1"/>
    <x v="0"/>
    <n v="302.3"/>
    <n v="279"/>
    <d v="2016-11-03T00:00:00"/>
    <s v=""/>
    <s v="Центральный"/>
    <n v="13066.65"/>
    <n v="491.33"/>
  </r>
  <r>
    <x v="1"/>
    <x v="0"/>
    <n v="235.8"/>
    <n v="280"/>
    <d v="2018-03-02T00:00:00"/>
    <s v=""/>
    <s v="Уральский"/>
    <n v="28583.35"/>
    <n v="5021.45"/>
  </r>
  <r>
    <x v="1"/>
    <x v="1"/>
    <n v="304.10000000000002"/>
    <n v="223"/>
    <d v="2020-11-13T00:00:00"/>
    <s v=""/>
    <s v="Центральный"/>
    <n v="8000"/>
    <n v="2726.5"/>
  </r>
  <r>
    <x v="1"/>
    <x v="1"/>
    <n v="384.75"/>
    <n v="224"/>
    <d v="2015-11-25T00:00:00"/>
    <s v=""/>
    <s v="Центральный"/>
    <n v="31500"/>
    <n v="4330.6899999999996"/>
  </r>
  <r>
    <x v="1"/>
    <x v="1"/>
    <n v="251.42"/>
    <n v="225"/>
    <d v="2020-11-27T00:00:00"/>
    <s v=""/>
    <s v="Уральский"/>
    <n v="7600"/>
    <n v="456.12"/>
  </r>
  <r>
    <x v="1"/>
    <x v="1"/>
    <n v="267"/>
    <n v="226"/>
    <d v="2018-06-06T00:00:00"/>
    <s v=""/>
    <s v="Южный"/>
    <n v="7083.35"/>
    <n v="759.29"/>
  </r>
  <r>
    <x v="1"/>
    <x v="1"/>
    <n v="323.2"/>
    <n v="227"/>
    <d v="2017-04-20T00:00:00"/>
    <s v=""/>
    <s v="Северо-Западный"/>
    <n v="13500"/>
    <n v="2212.2800000000002"/>
  </r>
  <r>
    <x v="1"/>
    <x v="1"/>
    <n v="181.9"/>
    <n v="228"/>
    <d v="2013-08-20T00:00:00"/>
    <s v="04.03.2023"/>
    <s v="Южный"/>
    <n v="4166.6500000000005"/>
    <n v="144.41"/>
  </r>
  <r>
    <x v="1"/>
    <x v="1"/>
    <n v="390"/>
    <n v="229"/>
    <d v="2023-03-07T00:00:00"/>
    <s v=""/>
    <s v="Южный"/>
    <m/>
    <n v="420"/>
  </r>
  <r>
    <x v="1"/>
    <x v="1"/>
    <n v="244.4"/>
    <n v="230"/>
    <d v="2015-11-14T00:00:00"/>
    <s v=""/>
    <s v="Уральский"/>
    <n v="7375"/>
    <n v="1850.0300000000002"/>
  </r>
  <r>
    <x v="1"/>
    <x v="1"/>
    <n v="242.6"/>
    <n v="231"/>
    <d v="2015-10-28T00:00:00"/>
    <s v=""/>
    <s v="Приволжский"/>
    <n v="5000"/>
    <n v="286.08999999999997"/>
  </r>
  <r>
    <x v="1"/>
    <x v="1"/>
    <n v="224.7"/>
    <n v="232"/>
    <d v="2015-02-26T00:00:00"/>
    <s v=""/>
    <s v="Сибирский"/>
    <n v="4900"/>
    <n v="50.96"/>
  </r>
  <r>
    <x v="1"/>
    <x v="1"/>
    <n v="242.8"/>
    <n v="233"/>
    <d v="2019-03-01T00:00:00"/>
    <s v=""/>
    <s v="Центральный"/>
    <n v="9000"/>
    <n v="696.78000000000009"/>
  </r>
  <r>
    <x v="1"/>
    <x v="1"/>
    <n v="508"/>
    <n v="234"/>
    <d v="2022-11-10T00:00:00"/>
    <s v=""/>
    <s v="Приволжский"/>
    <n v="16666.650000000001"/>
    <n v="2209.41"/>
  </r>
  <r>
    <x v="1"/>
    <x v="1"/>
    <n v="321.7"/>
    <n v="235"/>
    <d v="2015-11-01T00:00:00"/>
    <s v=""/>
    <s v="Северо-Западный"/>
    <n v="9500"/>
    <n v="2623.81"/>
  </r>
  <r>
    <x v="1"/>
    <x v="1"/>
    <n v="219.8"/>
    <n v="236"/>
    <d v="2018-08-15T00:00:00"/>
    <s v="21.08.2023"/>
    <s v="Центральный"/>
    <n v="27083.35"/>
    <n v="7462.7699999999995"/>
  </r>
  <r>
    <x v="1"/>
    <x v="1"/>
    <n v="247"/>
    <n v="237"/>
    <d v="2018-03-29T00:00:00"/>
    <s v=""/>
    <s v="Сибирский"/>
    <n v="8581.6"/>
    <n v="3574.9"/>
  </r>
  <r>
    <x v="1"/>
    <x v="1"/>
    <n v="332.7"/>
    <n v="238"/>
    <d v="2019-04-30T00:00:00"/>
    <s v="17.04.2023"/>
    <s v="Уральский"/>
    <n v="11189.349999999999"/>
    <n v="2101.4699999999998"/>
  </r>
  <r>
    <x v="1"/>
    <x v="1"/>
    <n v="397.3"/>
    <n v="239"/>
    <d v="2022-11-17T00:00:00"/>
    <s v=""/>
    <s v="Центральный"/>
    <n v="14583.35"/>
    <n v="1200.29"/>
  </r>
  <r>
    <x v="1"/>
    <x v="1"/>
    <n v="748.5"/>
    <n v="240"/>
    <d v="2022-11-15T00:00:00"/>
    <s v=""/>
    <s v="Центральный"/>
    <n v="58333.35"/>
    <n v="8663.6200000000008"/>
  </r>
  <r>
    <x v="1"/>
    <x v="1"/>
    <n v="295.7"/>
    <n v="241"/>
    <d v="2019-07-23T00:00:00"/>
    <s v=""/>
    <s v="Северо-Западный"/>
    <n v="9500"/>
    <n v="2455.81"/>
  </r>
  <r>
    <x v="1"/>
    <x v="1"/>
    <n v="714.6"/>
    <n v="243"/>
    <d v="2023-01-20T00:00:00"/>
    <s v=""/>
    <s v="Дальневосточный"/>
    <n v="38710.700000000004"/>
    <n v="2146.48"/>
  </r>
  <r>
    <x v="1"/>
    <x v="1"/>
    <n v="222.8"/>
    <n v="244"/>
    <d v="2022-11-10T00:00:00"/>
    <s v=""/>
    <s v="Центральный"/>
    <n v="18750"/>
    <n v="1337.49"/>
  </r>
  <r>
    <x v="1"/>
    <x v="1"/>
    <n v="285.77"/>
    <n v="245"/>
    <d v="2021-07-13T00:00:00"/>
    <s v=""/>
    <s v="Центральный"/>
    <n v="12105"/>
    <n v="452.62"/>
  </r>
  <r>
    <x v="1"/>
    <x v="1"/>
    <n v="352.62"/>
    <n v="246"/>
    <d v="2022-10-13T00:00:00"/>
    <s v=""/>
    <s v="Центральный"/>
    <n v="16666.650000000001"/>
    <n v="544.04"/>
  </r>
  <r>
    <x v="1"/>
    <x v="1"/>
    <n v="292.7"/>
    <n v="247"/>
    <d v="2021-11-01T00:00:00"/>
    <s v=""/>
    <s v="Уральский"/>
    <n v="7500"/>
    <n v="1795.8500000000001"/>
  </r>
  <r>
    <x v="1"/>
    <x v="1"/>
    <n v="550.1"/>
    <n v="249"/>
    <d v="2022-10-27T00:00:00"/>
    <s v=""/>
    <s v="Центральный"/>
    <n v="16736.400000000001"/>
    <n v="2140.39"/>
  </r>
  <r>
    <x v="1"/>
    <x v="1"/>
    <n v="132.5"/>
    <n v="250"/>
    <d v="2011-11-19T00:00:00"/>
    <s v=""/>
    <s v="Центральный"/>
    <n v="4166.6500000000005"/>
    <n v="261.31"/>
  </r>
  <r>
    <x v="1"/>
    <x v="1"/>
    <n v="284.2"/>
    <n v="251"/>
    <d v="2019-11-28T00:00:00"/>
    <s v=""/>
    <s v="Южный"/>
    <n v="13333.35"/>
    <n v="347.06"/>
  </r>
  <r>
    <x v="1"/>
    <x v="1"/>
    <n v="284"/>
    <n v="252"/>
    <d v="2015-02-11T00:00:00"/>
    <s v=""/>
    <s v="Сибирский"/>
    <n v="16666.650000000001"/>
    <n v="2831.4300000000003"/>
  </r>
  <r>
    <x v="1"/>
    <x v="1"/>
    <n v="250"/>
    <n v="253"/>
    <d v="2016-12-15T00:00:00"/>
    <s v=""/>
    <s v="Южный"/>
    <n v="14624.25"/>
    <n v="468.71999999999997"/>
  </r>
  <r>
    <x v="1"/>
    <x v="1"/>
    <n v="414"/>
    <n v="254"/>
    <d v="2017-11-13T00:00:00"/>
    <s v="05.06.2023"/>
    <s v="Северо-Западный"/>
    <n v="66666.649999999994"/>
    <n v="159.04"/>
  </r>
  <r>
    <x v="1"/>
    <x v="1"/>
    <n v="420.2"/>
    <n v="255"/>
    <d v="2016-05-01T00:00:00"/>
    <s v=""/>
    <s v="Центральный"/>
    <n v="11500"/>
    <n v="3748.7799999999997"/>
  </r>
  <r>
    <x v="1"/>
    <x v="1"/>
    <n v="348.2"/>
    <n v="256"/>
    <d v="2017-08-08T00:00:00"/>
    <s v="06.02.2023"/>
    <s v="Южный"/>
    <n v="3979.8"/>
    <n v="1533.14"/>
  </r>
  <r>
    <x v="1"/>
    <x v="1"/>
    <n v="168.4"/>
    <n v="257"/>
    <d v="2010-08-18T00:00:00"/>
    <s v=""/>
    <s v="Центральный"/>
    <n v="7083.35"/>
    <n v="1281.28"/>
  </r>
  <r>
    <x v="1"/>
    <x v="1"/>
    <n v="321"/>
    <n v="258"/>
    <d v="2017-08-15T00:00:00"/>
    <s v="17.04.2023"/>
    <s v="Уральский"/>
    <n v="21666.65"/>
    <n v="2156.7000000000003"/>
  </r>
  <r>
    <x v="1"/>
    <x v="1"/>
    <n v="114.7"/>
    <n v="260"/>
    <d v="2008-09-01T00:00:00"/>
    <s v=""/>
    <s v="Центральный"/>
    <n v="5750"/>
    <n v="1045.03"/>
  </r>
  <r>
    <x v="1"/>
    <x v="1"/>
    <n v="251"/>
    <n v="261"/>
    <d v="2021-09-07T00:00:00"/>
    <s v=""/>
    <s v="Центральный"/>
    <n v="12500"/>
    <n v="1130.78"/>
  </r>
  <r>
    <x v="1"/>
    <x v="1"/>
    <n v="282.45"/>
    <n v="262"/>
    <d v="2014-11-20T00:00:00"/>
    <s v="07.08.2023"/>
    <s v="Северо-Западный"/>
    <n v="20833.349999999999"/>
    <n v="1419.32"/>
  </r>
  <r>
    <x v="1"/>
    <x v="1"/>
    <n v="264"/>
    <n v="263"/>
    <d v="2013-10-05T00:00:00"/>
    <s v=""/>
    <s v="Северо-Западный"/>
    <n v="14000"/>
    <n v="1305.6400000000001"/>
  </r>
  <r>
    <x v="1"/>
    <x v="1"/>
    <n v="243"/>
    <n v="264"/>
    <d v="2013-12-28T00:00:00"/>
    <s v=""/>
    <s v="Северо-Западный"/>
    <n v="4200"/>
    <n v="794.43"/>
  </r>
  <r>
    <x v="1"/>
    <x v="1"/>
    <n v="182.25"/>
    <n v="265"/>
    <d v="2014-02-27T00:00:00"/>
    <s v=""/>
    <s v="Центральный"/>
    <n v="6750"/>
    <n v="327.46000000000004"/>
  </r>
  <r>
    <x v="1"/>
    <x v="1"/>
    <n v="402.22"/>
    <n v="266"/>
    <d v="2023-02-22T00:00:00"/>
    <s v=""/>
    <s v="Центральный"/>
    <n v="10759.1"/>
    <n v="1228.92"/>
  </r>
  <r>
    <x v="1"/>
    <x v="1"/>
    <n v="307.2"/>
    <n v="267"/>
    <d v="2017-03-07T00:00:00"/>
    <s v=""/>
    <s v="Южный"/>
    <n v="12000"/>
    <n v="427.28"/>
  </r>
  <r>
    <x v="1"/>
    <x v="1"/>
    <n v="320.5"/>
    <n v="268"/>
    <d v="2020-06-25T00:00:00"/>
    <s v=""/>
    <s v="Центральный"/>
    <n v="8289.9"/>
    <n v="1846.6000000000001"/>
  </r>
  <r>
    <x v="1"/>
    <x v="1"/>
    <n v="262"/>
    <n v="269"/>
    <d v="2020-11-12T00:00:00"/>
    <s v=""/>
    <s v="Приволжский"/>
    <n v="17500"/>
    <n v="1847.3700000000001"/>
  </r>
  <r>
    <x v="1"/>
    <x v="1"/>
    <n v="330.3"/>
    <n v="270"/>
    <d v="2017-03-05T00:00:00"/>
    <s v=""/>
    <s v="Центральный"/>
    <n v="14500"/>
    <n v="1708.28"/>
  </r>
  <r>
    <x v="1"/>
    <x v="1"/>
    <n v="234.6"/>
    <n v="271"/>
    <d v="2018-08-15T00:00:00"/>
    <s v=""/>
    <s v="Северо-Западный"/>
    <n v="11500"/>
    <n v="1047.48"/>
  </r>
  <r>
    <x v="1"/>
    <x v="1"/>
    <n v="137"/>
    <n v="272"/>
    <d v="2010-08-03T00:00:00"/>
    <s v=""/>
    <s v="Сибирский"/>
    <n v="5500"/>
    <n v="188.72"/>
  </r>
  <r>
    <x v="1"/>
    <x v="1"/>
    <n v="254"/>
    <n v="273"/>
    <d v="2021-03-12T00:00:00"/>
    <s v=""/>
    <s v="Приволжский"/>
    <n v="8500"/>
    <n v="669.69"/>
  </r>
  <r>
    <x v="1"/>
    <x v="1"/>
    <n v="170"/>
    <n v="274"/>
    <d v="2013-03-23T00:00:00"/>
    <s v=""/>
    <s v="Северо-Западный"/>
    <n v="5000"/>
    <n v="562.59"/>
  </r>
  <r>
    <x v="1"/>
    <x v="1"/>
    <n v="192"/>
    <n v="275"/>
    <d v="2014-02-21T00:00:00"/>
    <s v=""/>
    <s v="Уральский"/>
    <n v="5000"/>
    <n v="28.28"/>
  </r>
  <r>
    <x v="1"/>
    <x v="1"/>
    <n v="240"/>
    <n v="276"/>
    <d v="2018-03-05T00:00:00"/>
    <s v=""/>
    <s v="Приволжский"/>
    <n v="8736.6"/>
    <n v="1514.52"/>
  </r>
  <r>
    <x v="1"/>
    <x v="1"/>
    <n v="346.7"/>
    <n v="277"/>
    <d v="2018-12-20T00:00:00"/>
    <s v=""/>
    <s v="Северо-Кавказский"/>
    <n v="13000"/>
    <n v="122.71000000000001"/>
  </r>
  <r>
    <x v="1"/>
    <x v="1"/>
    <n v="436"/>
    <n v="278"/>
    <d v="2017-05-31T00:00:00"/>
    <s v=""/>
    <s v="Южный"/>
    <n v="18750"/>
    <n v="920.14999999999986"/>
  </r>
  <r>
    <x v="1"/>
    <x v="1"/>
    <n v="302.3"/>
    <n v="279"/>
    <d v="2016-11-03T00:00:00"/>
    <s v=""/>
    <s v="Центральный"/>
    <n v="10715.1"/>
    <n v="572.32000000000005"/>
  </r>
  <r>
    <x v="1"/>
    <x v="1"/>
    <n v="235.8"/>
    <n v="280"/>
    <d v="2018-03-02T00:00:00"/>
    <s v=""/>
    <s v="Уральский"/>
    <n v="18750"/>
    <n v="1940.75"/>
  </r>
  <r>
    <x v="1"/>
    <x v="2"/>
    <n v="304.10000000000002"/>
    <n v="223"/>
    <d v="2020-11-13T00:00:00"/>
    <s v=""/>
    <s v="Центральный"/>
    <n v="9500"/>
    <n v="955.07999999999993"/>
  </r>
  <r>
    <x v="1"/>
    <x v="2"/>
    <n v="384.75"/>
    <n v="224"/>
    <d v="2015-11-25T00:00:00"/>
    <s v=""/>
    <s v="Центральный"/>
    <n v="45833.35"/>
    <n v="10572.800000000001"/>
  </r>
  <r>
    <x v="1"/>
    <x v="2"/>
    <n v="251.42"/>
    <n v="225"/>
    <d v="2020-11-27T00:00:00"/>
    <s v=""/>
    <s v="Уральский"/>
    <n v="8400"/>
    <n v="980.69999999999993"/>
  </r>
  <r>
    <x v="1"/>
    <x v="2"/>
    <n v="267"/>
    <n v="226"/>
    <d v="2018-06-06T00:00:00"/>
    <s v=""/>
    <s v="Южный"/>
    <n v="8750"/>
    <n v="1103.48"/>
  </r>
  <r>
    <x v="1"/>
    <x v="2"/>
    <n v="323.2"/>
    <n v="227"/>
    <d v="2017-04-20T00:00:00"/>
    <s v=""/>
    <s v="Северо-Западный"/>
    <n v="17367.349999999999"/>
    <n v="1864.8700000000001"/>
  </r>
  <r>
    <x v="1"/>
    <x v="2"/>
    <n v="181.9"/>
    <n v="228"/>
    <d v="2013-08-20T00:00:00"/>
    <s v="04.03.2023"/>
    <s v="Южный"/>
    <n v="620.85"/>
    <n v="908.81000000000006"/>
  </r>
  <r>
    <x v="1"/>
    <x v="2"/>
    <n v="390"/>
    <n v="229"/>
    <d v="2023-03-07T00:00:00"/>
    <s v=""/>
    <s v="Южный"/>
    <n v="7524.4000000000005"/>
    <n v="1421"/>
  </r>
  <r>
    <x v="1"/>
    <x v="2"/>
    <n v="244.4"/>
    <n v="230"/>
    <d v="2015-11-14T00:00:00"/>
    <s v=""/>
    <s v="Уральский"/>
    <n v="11250"/>
    <n v="1174.53"/>
  </r>
  <r>
    <x v="1"/>
    <x v="2"/>
    <n v="242.6"/>
    <n v="231"/>
    <d v="2015-10-28T00:00:00"/>
    <s v=""/>
    <s v="Приволжский"/>
    <n v="5600"/>
    <n v="633.78000000000009"/>
  </r>
  <r>
    <x v="1"/>
    <x v="2"/>
    <n v="224.7"/>
    <n v="232"/>
    <d v="2015-02-26T00:00:00"/>
    <s v=""/>
    <s v="Сибирский"/>
    <n v="7100"/>
    <n v="1576.96"/>
  </r>
  <r>
    <x v="1"/>
    <x v="2"/>
    <n v="242.8"/>
    <n v="233"/>
    <d v="2019-03-01T00:00:00"/>
    <s v=""/>
    <s v="Центральный"/>
    <n v="11900"/>
    <n v="2179.0300000000002"/>
  </r>
  <r>
    <x v="1"/>
    <x v="2"/>
    <n v="508"/>
    <n v="234"/>
    <d v="2022-11-10T00:00:00"/>
    <s v=""/>
    <s v="Приволжский"/>
    <n v="22083.35"/>
    <n v="6410.53"/>
  </r>
  <r>
    <x v="1"/>
    <x v="2"/>
    <n v="321.7"/>
    <n v="235"/>
    <d v="2015-11-01T00:00:00"/>
    <s v=""/>
    <s v="Северо-Западный"/>
    <n v="13257.1"/>
    <n v="835.24"/>
  </r>
  <r>
    <x v="1"/>
    <x v="2"/>
    <n v="219.8"/>
    <n v="236"/>
    <d v="2018-08-15T00:00:00"/>
    <s v="21.08.2023"/>
    <s v="Центральный"/>
    <n v="32500"/>
    <n v="1812.7199999999998"/>
  </r>
  <r>
    <x v="1"/>
    <x v="2"/>
    <n v="247"/>
    <n v="237"/>
    <d v="2018-03-29T00:00:00"/>
    <s v=""/>
    <s v="Сибирский"/>
    <n v="12600"/>
    <n v="111.58"/>
  </r>
  <r>
    <x v="1"/>
    <x v="2"/>
    <n v="332.7"/>
    <n v="238"/>
    <d v="2019-04-30T00:00:00"/>
    <s v="17.04.2023"/>
    <s v="Уральский"/>
    <n v="15833.35"/>
    <n v="2036.7199999999998"/>
  </r>
  <r>
    <x v="1"/>
    <x v="2"/>
    <n v="397.3"/>
    <n v="239"/>
    <d v="2022-11-17T00:00:00"/>
    <s v=""/>
    <s v="Центральный"/>
    <n v="18750"/>
    <n v="3430.91"/>
  </r>
  <r>
    <x v="1"/>
    <x v="2"/>
    <n v="748.5"/>
    <n v="240"/>
    <d v="2022-11-15T00:00:00"/>
    <s v=""/>
    <s v="Центральный"/>
    <n v="68750"/>
    <n v="7887.5999999999995"/>
  </r>
  <r>
    <x v="1"/>
    <x v="2"/>
    <n v="295.7"/>
    <n v="241"/>
    <d v="2019-07-23T00:00:00"/>
    <s v=""/>
    <s v="Северо-Западный"/>
    <n v="12004.15"/>
    <n v="281.47000000000003"/>
  </r>
  <r>
    <x v="1"/>
    <x v="2"/>
    <n v="714.6"/>
    <n v="243"/>
    <d v="2023-01-20T00:00:00"/>
    <s v=""/>
    <s v="Дальневосточный"/>
    <n v="50989.350000000006"/>
    <n v="15449.56"/>
  </r>
  <r>
    <x v="1"/>
    <x v="2"/>
    <n v="222.8"/>
    <n v="244"/>
    <d v="2022-11-10T00:00:00"/>
    <s v=""/>
    <s v="Центральный"/>
    <n v="26250"/>
    <n v="6349.21"/>
  </r>
  <r>
    <x v="1"/>
    <x v="2"/>
    <n v="285.77"/>
    <n v="245"/>
    <d v="2021-07-13T00:00:00"/>
    <s v=""/>
    <s v="Центральный"/>
    <n v="14900"/>
    <n v="4279.2400000000007"/>
  </r>
  <r>
    <x v="1"/>
    <x v="2"/>
    <n v="352.62"/>
    <n v="246"/>
    <d v="2022-10-13T00:00:00"/>
    <s v=""/>
    <s v="Центральный"/>
    <n v="25000"/>
    <n v="8057.5599999999995"/>
  </r>
  <r>
    <x v="1"/>
    <x v="2"/>
    <n v="292.7"/>
    <n v="247"/>
    <d v="2021-11-01T00:00:00"/>
    <s v=""/>
    <s v="Уральский"/>
    <n v="9350"/>
    <n v="266.63"/>
  </r>
  <r>
    <x v="1"/>
    <x v="2"/>
    <n v="550.1"/>
    <n v="249"/>
    <d v="2022-10-27T00:00:00"/>
    <s v=""/>
    <s v="Центральный"/>
    <n v="24166.65"/>
    <n v="7591.29"/>
  </r>
  <r>
    <x v="1"/>
    <x v="2"/>
    <n v="132.5"/>
    <n v="250"/>
    <d v="2011-11-19T00:00:00"/>
    <s v=""/>
    <s v="Центральный"/>
    <n v="4583.3499999999995"/>
    <n v="533.61"/>
  </r>
  <r>
    <x v="1"/>
    <x v="2"/>
    <n v="284.2"/>
    <n v="251"/>
    <d v="2019-11-28T00:00:00"/>
    <s v=""/>
    <s v="Южный"/>
    <n v="17500"/>
    <n v="4876.34"/>
  </r>
  <r>
    <x v="1"/>
    <x v="2"/>
    <n v="284"/>
    <n v="252"/>
    <d v="2015-02-11T00:00:00"/>
    <s v=""/>
    <s v="Сибирский"/>
    <n v="22916.65"/>
    <n v="3316.39"/>
  </r>
  <r>
    <x v="1"/>
    <x v="2"/>
    <n v="250"/>
    <n v="253"/>
    <d v="2016-12-15T00:00:00"/>
    <s v=""/>
    <s v="Южный"/>
    <n v="20535"/>
    <n v="5360.1100000000006"/>
  </r>
  <r>
    <x v="1"/>
    <x v="2"/>
    <n v="414"/>
    <n v="254"/>
    <d v="2017-11-13T00:00:00"/>
    <s v="05.06.2023"/>
    <s v="Северо-Западный"/>
    <n v="87500"/>
    <n v="26959.73"/>
  </r>
  <r>
    <x v="1"/>
    <x v="2"/>
    <n v="420.2"/>
    <n v="255"/>
    <d v="2016-05-01T00:00:00"/>
    <s v=""/>
    <s v="Центральный"/>
    <n v="15000"/>
    <n v="151.62"/>
  </r>
  <r>
    <x v="1"/>
    <x v="2"/>
    <n v="168.4"/>
    <n v="257"/>
    <d v="2010-08-18T00:00:00"/>
    <s v=""/>
    <s v="Центральный"/>
    <n v="8750"/>
    <n v="792.82"/>
  </r>
  <r>
    <x v="1"/>
    <x v="2"/>
    <n v="321"/>
    <n v="258"/>
    <d v="2017-08-15T00:00:00"/>
    <s v="17.04.2023"/>
    <s v="Уральский"/>
    <n v="34166.65"/>
    <n v="9023.84"/>
  </r>
  <r>
    <x v="1"/>
    <x v="2"/>
    <n v="114.7"/>
    <n v="260"/>
    <d v="2008-09-01T00:00:00"/>
    <s v=""/>
    <s v="Центральный"/>
    <n v="7346.45"/>
    <n v="670.46"/>
  </r>
  <r>
    <x v="1"/>
    <x v="2"/>
    <n v="251"/>
    <n v="261"/>
    <d v="2021-09-07T00:00:00"/>
    <s v=""/>
    <s v="Центральный"/>
    <n v="18000"/>
    <n v="4723.95"/>
  </r>
  <r>
    <x v="1"/>
    <x v="2"/>
    <n v="282.45"/>
    <n v="262"/>
    <d v="2014-11-20T00:00:00"/>
    <s v="07.08.2023"/>
    <s v="Северо-Западный"/>
    <n v="27947.15"/>
    <n v="9831.5"/>
  </r>
  <r>
    <x v="1"/>
    <x v="2"/>
    <n v="264"/>
    <n v="263"/>
    <d v="2013-10-05T00:00:00"/>
    <s v=""/>
    <s v="Северо-Западный"/>
    <n v="22916.65"/>
    <n v="5909.6100000000006"/>
  </r>
  <r>
    <x v="1"/>
    <x v="2"/>
    <n v="243"/>
    <n v="264"/>
    <d v="2013-12-28T00:00:00"/>
    <s v=""/>
    <s v="Северо-Западный"/>
    <n v="4850"/>
    <n v="139.37"/>
  </r>
  <r>
    <x v="1"/>
    <x v="2"/>
    <n v="182.25"/>
    <n v="265"/>
    <d v="2014-02-27T00:00:00"/>
    <s v=""/>
    <s v="Центральный"/>
    <n v="8750"/>
    <n v="1329.0900000000001"/>
  </r>
  <r>
    <x v="1"/>
    <x v="2"/>
    <n v="402.22"/>
    <n v="266"/>
    <d v="2023-02-22T00:00:00"/>
    <s v=""/>
    <s v="Центральный"/>
    <n v="13333.35"/>
    <n v="3869.8100000000004"/>
  </r>
  <r>
    <x v="1"/>
    <x v="2"/>
    <n v="307.2"/>
    <n v="267"/>
    <d v="2017-03-07T00:00:00"/>
    <s v=""/>
    <s v="Южный"/>
    <n v="15000"/>
    <n v="3360.6299999999997"/>
  </r>
  <r>
    <x v="1"/>
    <x v="2"/>
    <n v="320.5"/>
    <n v="268"/>
    <d v="2020-06-25T00:00:00"/>
    <s v=""/>
    <s v="Центральный"/>
    <n v="9367.25"/>
    <n v="119.49000000000001"/>
  </r>
  <r>
    <x v="1"/>
    <x v="2"/>
    <n v="262"/>
    <n v="269"/>
    <d v="2020-11-12T00:00:00"/>
    <s v=""/>
    <s v="Приволжский"/>
    <n v="25000"/>
    <n v="8592.5"/>
  </r>
  <r>
    <x v="1"/>
    <x v="2"/>
    <n v="330.3"/>
    <n v="270"/>
    <d v="2017-03-05T00:00:00"/>
    <s v=""/>
    <s v="Центральный"/>
    <n v="20833.349999999999"/>
    <n v="4266.08"/>
  </r>
  <r>
    <x v="1"/>
    <x v="2"/>
    <n v="234.6"/>
    <n v="271"/>
    <d v="2018-08-15T00:00:00"/>
    <s v=""/>
    <s v="Северо-Западный"/>
    <n v="17083.349999999999"/>
    <n v="6271.44"/>
  </r>
  <r>
    <x v="1"/>
    <x v="2"/>
    <n v="137"/>
    <n v="272"/>
    <d v="2010-08-03T00:00:00"/>
    <s v=""/>
    <s v="Сибирский"/>
    <n v="8750"/>
    <n v="1935.43"/>
  </r>
  <r>
    <x v="1"/>
    <x v="2"/>
    <n v="254"/>
    <n v="273"/>
    <d v="2021-03-12T00:00:00"/>
    <s v=""/>
    <s v="Приволжский"/>
    <n v="13333.35"/>
    <n v="3108.49"/>
  </r>
  <r>
    <x v="1"/>
    <x v="2"/>
    <n v="170"/>
    <n v="274"/>
    <d v="2013-03-23T00:00:00"/>
    <s v=""/>
    <s v="Северо-Западный"/>
    <n v="6250"/>
    <n v="583.80000000000007"/>
  </r>
  <r>
    <x v="1"/>
    <x v="2"/>
    <n v="192"/>
    <n v="275"/>
    <d v="2014-02-21T00:00:00"/>
    <s v=""/>
    <s v="Уральский"/>
    <n v="6151.15"/>
    <n v="1064.7"/>
  </r>
  <r>
    <x v="1"/>
    <x v="2"/>
    <n v="240"/>
    <n v="276"/>
    <d v="2018-03-05T00:00:00"/>
    <s v=""/>
    <s v="Приволжский"/>
    <n v="18750"/>
    <n v="5818.6100000000006"/>
  </r>
  <r>
    <x v="1"/>
    <x v="2"/>
    <n v="346.7"/>
    <n v="277"/>
    <d v="2018-12-20T00:00:00"/>
    <s v=""/>
    <s v="Северо-Кавказский"/>
    <n v="17250"/>
    <n v="4735.71"/>
  </r>
  <r>
    <x v="1"/>
    <x v="2"/>
    <n v="436"/>
    <n v="278"/>
    <d v="2017-05-31T00:00:00"/>
    <s v=""/>
    <s v="Южный"/>
    <n v="26666.65"/>
    <n v="6828.78"/>
  </r>
  <r>
    <x v="1"/>
    <x v="2"/>
    <n v="302.3"/>
    <n v="279"/>
    <d v="2016-11-03T00:00:00"/>
    <s v=""/>
    <s v="Центральный"/>
    <n v="14583.35"/>
    <n v="3122.14"/>
  </r>
  <r>
    <x v="1"/>
    <x v="2"/>
    <n v="235.8"/>
    <n v="280"/>
    <d v="2018-03-02T00:00:00"/>
    <s v=""/>
    <s v="Уральский"/>
    <n v="22916.65"/>
    <n v="7636.79"/>
  </r>
  <r>
    <x v="1"/>
    <x v="3"/>
    <n v="304.10000000000002"/>
    <n v="223"/>
    <d v="2020-11-13T00:00:00"/>
    <s v=""/>
    <s v="Центральный"/>
    <n v="10000"/>
    <n v="119.55999999999999"/>
  </r>
  <r>
    <x v="1"/>
    <x v="3"/>
    <n v="384.75"/>
    <n v="224"/>
    <d v="2015-11-25T00:00:00"/>
    <s v=""/>
    <s v="Центральный"/>
    <n v="47916.65"/>
    <n v="12456.779999999999"/>
  </r>
  <r>
    <x v="1"/>
    <x v="3"/>
    <n v="251.42"/>
    <n v="225"/>
    <d v="2020-11-27T00:00:00"/>
    <s v=""/>
    <s v="Уральский"/>
    <n v="9005.85"/>
    <n v="1728.3"/>
  </r>
  <r>
    <x v="1"/>
    <x v="3"/>
    <n v="267"/>
    <n v="226"/>
    <d v="2018-06-06T00:00:00"/>
    <s v=""/>
    <s v="Южный"/>
    <n v="10000"/>
    <n v="2217.81"/>
  </r>
  <r>
    <x v="1"/>
    <x v="3"/>
    <n v="323.2"/>
    <n v="227"/>
    <d v="2017-04-20T00:00:00"/>
    <s v=""/>
    <s v="Северо-Западный"/>
    <n v="20200.3"/>
    <n v="3837.0499999999997"/>
  </r>
  <r>
    <x v="1"/>
    <x v="3"/>
    <n v="390"/>
    <n v="229"/>
    <d v="2023-03-07T00:00:00"/>
    <s v=""/>
    <s v="Южный"/>
    <n v="11666.65"/>
    <n v="4100.32"/>
  </r>
  <r>
    <x v="1"/>
    <x v="3"/>
    <n v="244.4"/>
    <n v="230"/>
    <d v="2015-11-14T00:00:00"/>
    <s v=""/>
    <s v="Уральский"/>
    <n v="9166.65"/>
    <n v="718.76"/>
  </r>
  <r>
    <x v="1"/>
    <x v="3"/>
    <n v="242.6"/>
    <n v="231"/>
    <d v="2015-10-28T00:00:00"/>
    <s v=""/>
    <s v="Приволжский"/>
    <n v="6800"/>
    <n v="1449.49"/>
  </r>
  <r>
    <x v="1"/>
    <x v="3"/>
    <n v="224.7"/>
    <n v="232"/>
    <d v="2015-02-26T00:00:00"/>
    <s v=""/>
    <s v="Сибирский"/>
    <n v="7510"/>
    <n v="2063.46"/>
  </r>
  <r>
    <x v="1"/>
    <x v="3"/>
    <n v="242.8"/>
    <n v="233"/>
    <d v="2019-03-01T00:00:00"/>
    <s v=""/>
    <s v="Центральный"/>
    <n v="12600"/>
    <n v="2485.0699999999997"/>
  </r>
  <r>
    <x v="1"/>
    <x v="3"/>
    <n v="508"/>
    <n v="234"/>
    <d v="2022-11-10T00:00:00"/>
    <s v=""/>
    <s v="Приволжский"/>
    <n v="22916.65"/>
    <n v="7628.5999999999995"/>
  </r>
  <r>
    <x v="1"/>
    <x v="3"/>
    <n v="321.7"/>
    <n v="235"/>
    <d v="2015-11-01T00:00:00"/>
    <s v=""/>
    <s v="Северо-Западный"/>
    <n v="16297.4"/>
    <n v="2914.59"/>
  </r>
  <r>
    <x v="1"/>
    <x v="3"/>
    <n v="219.8"/>
    <n v="236"/>
    <d v="2018-08-15T00:00:00"/>
    <s v="21.08.2023"/>
    <s v="Центральный"/>
    <n v="42500"/>
    <n v="8866.5500000000011"/>
  </r>
  <r>
    <x v="1"/>
    <x v="3"/>
    <n v="247"/>
    <n v="237"/>
    <d v="2018-03-29T00:00:00"/>
    <s v=""/>
    <s v="Сибирский"/>
    <n v="13900"/>
    <n v="974.05000000000007"/>
  </r>
  <r>
    <x v="1"/>
    <x v="3"/>
    <n v="332.7"/>
    <n v="238"/>
    <d v="2019-04-30T00:00:00"/>
    <s v="17.04.2023"/>
    <s v="Уральский"/>
    <n v="9073.0499999999993"/>
    <n v="885.71"/>
  </r>
  <r>
    <x v="1"/>
    <x v="3"/>
    <n v="397.3"/>
    <n v="239"/>
    <d v="2022-11-17T00:00:00"/>
    <s v=""/>
    <s v="Центральный"/>
    <n v="17916.650000000001"/>
    <n v="3624.9500000000003"/>
  </r>
  <r>
    <x v="1"/>
    <x v="3"/>
    <n v="748.5"/>
    <n v="240"/>
    <d v="2022-11-15T00:00:00"/>
    <s v=""/>
    <s v="Центральный"/>
    <n v="69583.350000000006"/>
    <n v="9492.56"/>
  </r>
  <r>
    <x v="1"/>
    <x v="3"/>
    <n v="295.7"/>
    <n v="241"/>
    <d v="2019-07-23T00:00:00"/>
    <s v=""/>
    <s v="Северо-Западный"/>
    <n v="14500"/>
    <n v="2063.25"/>
  </r>
  <r>
    <x v="1"/>
    <x v="3"/>
    <n v="714.6"/>
    <n v="243"/>
    <d v="2023-01-20T00:00:00"/>
    <s v=""/>
    <s v="Дальневосточный"/>
    <n v="54100.100000000006"/>
    <n v="18308.22"/>
  </r>
  <r>
    <x v="1"/>
    <x v="3"/>
    <n v="222.8"/>
    <n v="244"/>
    <d v="2022-11-10T00:00:00"/>
    <s v=""/>
    <s v="Центральный"/>
    <n v="27083.35"/>
    <n v="7153.79"/>
  </r>
  <r>
    <x v="1"/>
    <x v="3"/>
    <n v="285.77"/>
    <n v="245"/>
    <d v="2021-07-13T00:00:00"/>
    <s v=""/>
    <s v="Центральный"/>
    <n v="16309.55"/>
    <n v="4153.38"/>
  </r>
  <r>
    <x v="1"/>
    <x v="3"/>
    <n v="352.62"/>
    <n v="246"/>
    <d v="2022-10-13T00:00:00"/>
    <s v=""/>
    <s v="Центральный"/>
    <n v="25833.35"/>
    <n v="9057.86"/>
  </r>
  <r>
    <x v="1"/>
    <x v="3"/>
    <n v="292.7"/>
    <n v="247"/>
    <d v="2021-11-01T00:00:00"/>
    <s v=""/>
    <s v="Уральский"/>
    <n v="9520"/>
    <n v="892.43"/>
  </r>
  <r>
    <x v="1"/>
    <x v="3"/>
    <n v="550.1"/>
    <n v="249"/>
    <d v="2022-10-27T00:00:00"/>
    <s v=""/>
    <s v="Центральный"/>
    <n v="24166.65"/>
    <n v="8417.5"/>
  </r>
  <r>
    <x v="1"/>
    <x v="3"/>
    <n v="132.5"/>
    <n v="250"/>
    <d v="2011-11-19T00:00:00"/>
    <s v=""/>
    <s v="Центральный"/>
    <n v="5345.3499999999995"/>
    <n v="1031.45"/>
  </r>
  <r>
    <x v="1"/>
    <x v="3"/>
    <n v="284.2"/>
    <n v="251"/>
    <d v="2019-11-28T00:00:00"/>
    <s v=""/>
    <s v="Южный"/>
    <n v="18333.349999999999"/>
    <n v="5930.2599999999993"/>
  </r>
  <r>
    <x v="1"/>
    <x v="3"/>
    <n v="284"/>
    <n v="252"/>
    <d v="2015-02-11T00:00:00"/>
    <s v=""/>
    <s v="Сибирский"/>
    <n v="22916.65"/>
    <n v="3878.91"/>
  </r>
  <r>
    <x v="1"/>
    <x v="3"/>
    <n v="250"/>
    <n v="253"/>
    <d v="2016-12-15T00:00:00"/>
    <s v=""/>
    <s v="Южный"/>
    <n v="23500"/>
    <n v="6880.5099999999993"/>
  </r>
  <r>
    <x v="1"/>
    <x v="3"/>
    <n v="414"/>
    <n v="254"/>
    <d v="2017-11-13T00:00:00"/>
    <s v="05.06.2023"/>
    <s v="Северо-Западный"/>
    <n v="93848.150000000009"/>
    <n v="18437.3"/>
  </r>
  <r>
    <x v="1"/>
    <x v="3"/>
    <n v="420.2"/>
    <n v="255"/>
    <d v="2016-05-01T00:00:00"/>
    <s v=""/>
    <s v="Центральный"/>
    <n v="15488.35"/>
    <n v="769.79"/>
  </r>
  <r>
    <x v="1"/>
    <x v="3"/>
    <n v="168.4"/>
    <n v="257"/>
    <d v="2010-08-18T00:00:00"/>
    <s v=""/>
    <s v="Центральный"/>
    <n v="8430.5999999999985"/>
    <n v="951.09"/>
  </r>
  <r>
    <x v="1"/>
    <x v="3"/>
    <n v="321"/>
    <n v="258"/>
    <d v="2017-08-15T00:00:00"/>
    <s v="17.04.2023"/>
    <s v="Уральский"/>
    <n v="22500"/>
    <n v="2749.53"/>
  </r>
  <r>
    <x v="1"/>
    <x v="3"/>
    <n v="114.7"/>
    <n v="260"/>
    <d v="2008-09-01T00:00:00"/>
    <s v=""/>
    <s v="Центральный"/>
    <n v="7437.1500000000005"/>
    <n v="240.24"/>
  </r>
  <r>
    <x v="1"/>
    <x v="3"/>
    <n v="251"/>
    <n v="261"/>
    <d v="2021-09-07T00:00:00"/>
    <s v=""/>
    <s v="Центральный"/>
    <n v="22000"/>
    <n v="7660.03"/>
  </r>
  <r>
    <x v="1"/>
    <x v="3"/>
    <n v="282.45"/>
    <n v="262"/>
    <d v="2014-11-20T00:00:00"/>
    <s v="07.08.2023"/>
    <s v="Северо-Западный"/>
    <n v="29372.600000000002"/>
    <n v="11068.89"/>
  </r>
  <r>
    <x v="1"/>
    <x v="3"/>
    <n v="264"/>
    <n v="263"/>
    <d v="2013-10-05T00:00:00"/>
    <s v=""/>
    <s v="Северо-Западный"/>
    <n v="22000"/>
    <n v="5804.2599999999993"/>
  </r>
  <r>
    <x v="1"/>
    <x v="3"/>
    <n v="243"/>
    <n v="264"/>
    <d v="2013-12-28T00:00:00"/>
    <s v=""/>
    <s v="Северо-Западный"/>
    <n v="6150"/>
    <n v="501.19999999999993"/>
  </r>
  <r>
    <x v="1"/>
    <x v="3"/>
    <n v="182.25"/>
    <n v="265"/>
    <d v="2014-02-27T00:00:00"/>
    <s v=""/>
    <s v="Центральный"/>
    <n v="10250"/>
    <n v="2089.85"/>
  </r>
  <r>
    <x v="1"/>
    <x v="3"/>
    <n v="402.22"/>
    <n v="266"/>
    <d v="2023-02-22T00:00:00"/>
    <s v=""/>
    <s v="Центральный"/>
    <n v="15833.35"/>
    <n v="5455.87"/>
  </r>
  <r>
    <x v="1"/>
    <x v="3"/>
    <n v="307.2"/>
    <n v="267"/>
    <d v="2017-03-07T00:00:00"/>
    <s v=""/>
    <s v="Южный"/>
    <n v="14166.65"/>
    <n v="3641.12"/>
  </r>
  <r>
    <x v="1"/>
    <x v="3"/>
    <n v="320.5"/>
    <n v="268"/>
    <d v="2020-06-25T00:00:00"/>
    <s v=""/>
    <s v="Центральный"/>
    <n v="11000"/>
    <n v="1052.3100000000002"/>
  </r>
  <r>
    <x v="1"/>
    <x v="3"/>
    <n v="262"/>
    <n v="269"/>
    <d v="2020-11-12T00:00:00"/>
    <s v=""/>
    <s v="Приволжский"/>
    <n v="25833.35"/>
    <n v="9378.74"/>
  </r>
  <r>
    <x v="1"/>
    <x v="3"/>
    <n v="330.3"/>
    <n v="270"/>
    <d v="2017-03-05T00:00:00"/>
    <s v=""/>
    <s v="Центральный"/>
    <n v="21956.6"/>
    <n v="5457.27"/>
  </r>
  <r>
    <x v="1"/>
    <x v="3"/>
    <n v="234.6"/>
    <n v="271"/>
    <d v="2018-08-15T00:00:00"/>
    <s v=""/>
    <s v="Северо-Западный"/>
    <n v="17916.650000000001"/>
    <n v="7108.8499999999995"/>
  </r>
  <r>
    <x v="1"/>
    <x v="3"/>
    <n v="137"/>
    <n v="272"/>
    <d v="2010-08-03T00:00:00"/>
    <s v=""/>
    <s v="Сибирский"/>
    <n v="8750"/>
    <n v="2224.9500000000003"/>
  </r>
  <r>
    <x v="1"/>
    <x v="3"/>
    <n v="254"/>
    <n v="273"/>
    <d v="2021-03-12T00:00:00"/>
    <s v=""/>
    <s v="Приволжский"/>
    <n v="13333.35"/>
    <n v="3595.9700000000003"/>
  </r>
  <r>
    <x v="1"/>
    <x v="3"/>
    <n v="170"/>
    <n v="274"/>
    <d v="2013-03-23T00:00:00"/>
    <s v=""/>
    <s v="Северо-Западный"/>
    <n v="6250"/>
    <n v="859.67000000000007"/>
  </r>
  <r>
    <x v="1"/>
    <x v="3"/>
    <n v="192"/>
    <n v="275"/>
    <d v="2014-02-21T00:00:00"/>
    <s v=""/>
    <s v="Уральский"/>
    <n v="6691.9000000000005"/>
    <n v="1623.02"/>
  </r>
  <r>
    <x v="1"/>
    <x v="3"/>
    <n v="240"/>
    <n v="276"/>
    <d v="2018-03-05T00:00:00"/>
    <s v=""/>
    <s v="Приволжский"/>
    <n v="18333.349999999999"/>
    <n v="6089.02"/>
  </r>
  <r>
    <x v="1"/>
    <x v="3"/>
    <n v="346.7"/>
    <n v="277"/>
    <d v="2018-12-20T00:00:00"/>
    <s v=""/>
    <s v="Северо-Кавказский"/>
    <n v="17500"/>
    <n v="5536.8600000000006"/>
  </r>
  <r>
    <x v="1"/>
    <x v="3"/>
    <n v="436"/>
    <n v="278"/>
    <d v="2017-05-31T00:00:00"/>
    <s v=""/>
    <s v="Южный"/>
    <n v="33062.449999999997"/>
    <n v="9983.33"/>
  </r>
  <r>
    <x v="1"/>
    <x v="3"/>
    <n v="302.3"/>
    <n v="279"/>
    <d v="2016-11-03T00:00:00"/>
    <s v=""/>
    <s v="Центральный"/>
    <n v="14166.65"/>
    <n v="3224.27"/>
  </r>
  <r>
    <x v="1"/>
    <x v="3"/>
    <n v="235.8"/>
    <n v="280"/>
    <d v="2018-03-02T00:00:00"/>
    <s v=""/>
    <s v="Уральский"/>
    <n v="21807.25"/>
    <n v="8700.7900000000009"/>
  </r>
  <r>
    <x v="1"/>
    <x v="4"/>
    <n v="304.10000000000002"/>
    <n v="223"/>
    <d v="2020-11-13T00:00:00"/>
    <s v=""/>
    <s v="Центральный"/>
    <n v="11150"/>
    <n v="443.17"/>
  </r>
  <r>
    <x v="1"/>
    <x v="4"/>
    <n v="384.75"/>
    <n v="224"/>
    <d v="2015-11-25T00:00:00"/>
    <s v=""/>
    <s v="Центральный"/>
    <n v="48750"/>
    <n v="11853.1"/>
  </r>
  <r>
    <x v="1"/>
    <x v="4"/>
    <n v="251.42"/>
    <n v="225"/>
    <d v="2020-11-27T00:00:00"/>
    <s v=""/>
    <s v="Уральский"/>
    <n v="10280.85"/>
    <n v="1993.0400000000002"/>
  </r>
  <r>
    <x v="1"/>
    <x v="4"/>
    <n v="267"/>
    <n v="226"/>
    <d v="2018-06-06T00:00:00"/>
    <s v=""/>
    <s v="Южный"/>
    <n v="12000"/>
    <n v="3030.65"/>
  </r>
  <r>
    <x v="1"/>
    <x v="4"/>
    <n v="323.2"/>
    <n v="227"/>
    <d v="2017-04-20T00:00:00"/>
    <s v=""/>
    <s v="Северо-Западный"/>
    <n v="22167.550000000003"/>
    <n v="4354.42"/>
  </r>
  <r>
    <x v="1"/>
    <x v="4"/>
    <n v="390"/>
    <n v="229"/>
    <d v="2023-03-07T00:00:00"/>
    <s v=""/>
    <s v="Южный"/>
    <n v="11695"/>
    <n v="3879.12"/>
  </r>
  <r>
    <x v="1"/>
    <x v="4"/>
    <n v="244.4"/>
    <n v="230"/>
    <d v="2015-11-14T00:00:00"/>
    <s v=""/>
    <s v="Уральский"/>
    <n v="10500"/>
    <n v="1182.58"/>
  </r>
  <r>
    <x v="1"/>
    <x v="4"/>
    <n v="242.6"/>
    <n v="231"/>
    <d v="2015-10-28T00:00:00"/>
    <s v=""/>
    <s v="Приволжский"/>
    <n v="7450"/>
    <n v="1560.93"/>
  </r>
  <r>
    <x v="1"/>
    <x v="4"/>
    <n v="224.7"/>
    <n v="232"/>
    <d v="2015-02-26T00:00:00"/>
    <s v=""/>
    <s v="Сибирский"/>
    <n v="9350"/>
    <n v="2550.31"/>
  </r>
  <r>
    <x v="1"/>
    <x v="4"/>
    <n v="242.8"/>
    <n v="233"/>
    <d v="2019-03-01T00:00:00"/>
    <s v=""/>
    <s v="Центральный"/>
    <n v="14000"/>
    <n v="2936.71"/>
  </r>
  <r>
    <x v="1"/>
    <x v="4"/>
    <n v="508"/>
    <n v="234"/>
    <d v="2022-11-10T00:00:00"/>
    <s v=""/>
    <s v="Приволжский"/>
    <n v="22500"/>
    <n v="7470.54"/>
  </r>
  <r>
    <x v="1"/>
    <x v="4"/>
    <n v="321.7"/>
    <n v="235"/>
    <d v="2015-11-01T00:00:00"/>
    <s v=""/>
    <s v="Северо-Западный"/>
    <n v="17500"/>
    <n v="3247.58"/>
  </r>
  <r>
    <x v="1"/>
    <x v="4"/>
    <n v="219.8"/>
    <n v="236"/>
    <d v="2018-08-15T00:00:00"/>
    <s v="21.08.2023"/>
    <s v="Центральный"/>
    <n v="43750"/>
    <n v="8516.34"/>
  </r>
  <r>
    <x v="1"/>
    <x v="4"/>
    <n v="247"/>
    <n v="237"/>
    <d v="2018-03-29T00:00:00"/>
    <s v=""/>
    <s v="Сибирский"/>
    <n v="18500"/>
    <n v="3227.14"/>
  </r>
  <r>
    <x v="1"/>
    <x v="4"/>
    <n v="332.7"/>
    <n v="238"/>
    <d v="2019-04-30T00:00:00"/>
    <s v="17.04.2023"/>
    <s v="Уральский"/>
    <m/>
    <n v="784"/>
  </r>
  <r>
    <x v="1"/>
    <x v="4"/>
    <n v="397.3"/>
    <n v="239"/>
    <d v="2022-11-17T00:00:00"/>
    <s v=""/>
    <s v="Центральный"/>
    <n v="18333.349999999999"/>
    <n v="3463.67"/>
  </r>
  <r>
    <x v="1"/>
    <x v="4"/>
    <n v="748.5"/>
    <n v="240"/>
    <d v="2022-11-15T00:00:00"/>
    <s v=""/>
    <s v="Центральный"/>
    <n v="67916.649999999994"/>
    <n v="7013.09"/>
  </r>
  <r>
    <x v="1"/>
    <x v="4"/>
    <n v="295.7"/>
    <n v="241"/>
    <d v="2019-07-23T00:00:00"/>
    <s v=""/>
    <s v="Северо-Западный"/>
    <n v="15450"/>
    <n v="2259.39"/>
  </r>
  <r>
    <x v="1"/>
    <x v="4"/>
    <n v="714.6"/>
    <n v="243"/>
    <d v="2023-01-20T00:00:00"/>
    <s v=""/>
    <s v="Дальневосточный"/>
    <n v="59435.7"/>
    <n v="19137.86"/>
  </r>
  <r>
    <x v="1"/>
    <x v="4"/>
    <n v="222.8"/>
    <n v="244"/>
    <d v="2022-11-10T00:00:00"/>
    <s v=""/>
    <s v="Центральный"/>
    <n v="25833.35"/>
    <n v="5859.42"/>
  </r>
  <r>
    <x v="1"/>
    <x v="4"/>
    <n v="285.77"/>
    <n v="245"/>
    <d v="2021-07-13T00:00:00"/>
    <s v=""/>
    <s v="Центральный"/>
    <n v="19000"/>
    <n v="5308.66"/>
  </r>
  <r>
    <x v="1"/>
    <x v="4"/>
    <n v="352.62"/>
    <n v="246"/>
    <d v="2022-10-13T00:00:00"/>
    <s v=""/>
    <s v="Центральный"/>
    <n v="25000"/>
    <n v="8028.93"/>
  </r>
  <r>
    <x v="1"/>
    <x v="4"/>
    <n v="292.7"/>
    <n v="247"/>
    <d v="2021-11-01T00:00:00"/>
    <s v=""/>
    <s v="Уральский"/>
    <n v="10450"/>
    <n v="1189.3"/>
  </r>
  <r>
    <x v="1"/>
    <x v="4"/>
    <n v="550.1"/>
    <n v="249"/>
    <d v="2022-10-27T00:00:00"/>
    <s v=""/>
    <s v="Центральный"/>
    <n v="25582.85"/>
    <n v="8780.3799999999992"/>
  </r>
  <r>
    <x v="1"/>
    <x v="4"/>
    <n v="132.5"/>
    <n v="250"/>
    <d v="2011-11-19T00:00:00"/>
    <s v=""/>
    <s v="Центральный"/>
    <n v="5500"/>
    <n v="1019.13"/>
  </r>
  <r>
    <x v="1"/>
    <x v="4"/>
    <n v="284.2"/>
    <n v="251"/>
    <d v="2019-11-28T00:00:00"/>
    <s v=""/>
    <s v="Южный"/>
    <n v="21486.65"/>
    <n v="6823.32"/>
  </r>
  <r>
    <x v="1"/>
    <x v="4"/>
    <n v="284"/>
    <n v="252"/>
    <d v="2015-02-11T00:00:00"/>
    <s v=""/>
    <s v="Сибирский"/>
    <n v="28750"/>
    <n v="5265.33"/>
  </r>
  <r>
    <x v="1"/>
    <x v="4"/>
    <n v="250"/>
    <n v="253"/>
    <d v="2016-12-15T00:00:00"/>
    <s v=""/>
    <s v="Южный"/>
    <n v="26500"/>
    <n v="7417.83"/>
  </r>
  <r>
    <x v="1"/>
    <x v="4"/>
    <n v="414"/>
    <n v="254"/>
    <d v="2017-11-13T00:00:00"/>
    <s v="05.06.2023"/>
    <s v="Северо-Западный"/>
    <n v="95833.349999999991"/>
    <n v="17270.47"/>
  </r>
  <r>
    <x v="1"/>
    <x v="4"/>
    <n v="420.2"/>
    <n v="255"/>
    <d v="2016-05-01T00:00:00"/>
    <s v=""/>
    <s v="Центральный"/>
    <n v="17500"/>
    <n v="1566.6000000000001"/>
  </r>
  <r>
    <x v="1"/>
    <x v="4"/>
    <n v="168.4"/>
    <n v="257"/>
    <d v="2010-08-18T00:00:00"/>
    <s v=""/>
    <s v="Центральный"/>
    <n v="8904.0499999999993"/>
    <n v="1072.05"/>
  </r>
  <r>
    <x v="1"/>
    <x v="4"/>
    <n v="321"/>
    <n v="258"/>
    <d v="2017-08-15T00:00:00"/>
    <s v="17.04.2023"/>
    <s v="Уральский"/>
    <m/>
    <n v="1631"/>
  </r>
  <r>
    <x v="1"/>
    <x v="4"/>
    <n v="114.7"/>
    <n v="260"/>
    <d v="2008-09-01T00:00:00"/>
    <s v=""/>
    <s v="Центральный"/>
    <n v="8104.7000000000007"/>
    <n v="379.53999999999996"/>
  </r>
  <r>
    <x v="1"/>
    <x v="4"/>
    <n v="251"/>
    <n v="261"/>
    <d v="2021-09-07T00:00:00"/>
    <s v=""/>
    <s v="Центральный"/>
    <n v="25000"/>
    <n v="8889.2300000000014"/>
  </r>
  <r>
    <x v="1"/>
    <x v="4"/>
    <n v="282.45"/>
    <n v="262"/>
    <d v="2014-11-20T00:00:00"/>
    <s v="07.08.2023"/>
    <s v="Северо-Западный"/>
    <n v="28333.35"/>
    <n v="9939.3000000000011"/>
  </r>
  <r>
    <x v="1"/>
    <x v="4"/>
    <n v="264"/>
    <n v="263"/>
    <d v="2013-10-05T00:00:00"/>
    <s v=""/>
    <s v="Северо-Западный"/>
    <n v="26000"/>
    <n v="7532.49"/>
  </r>
  <r>
    <x v="1"/>
    <x v="4"/>
    <n v="243"/>
    <n v="264"/>
    <d v="2013-12-28T00:00:00"/>
    <s v=""/>
    <s v="Северо-Западный"/>
    <n v="6700"/>
    <n v="545.37"/>
  </r>
  <r>
    <x v="1"/>
    <x v="4"/>
    <n v="182.25"/>
    <n v="265"/>
    <d v="2014-02-27T00:00:00"/>
    <s v=""/>
    <s v="Центральный"/>
    <n v="10500"/>
    <n v="2028.5300000000002"/>
  </r>
  <r>
    <x v="1"/>
    <x v="4"/>
    <n v="402.22"/>
    <n v="266"/>
    <d v="2023-02-22T00:00:00"/>
    <s v=""/>
    <s v="Центральный"/>
    <n v="17500"/>
    <n v="5733.77"/>
  </r>
  <r>
    <x v="1"/>
    <x v="4"/>
    <n v="307.2"/>
    <n v="267"/>
    <d v="2017-03-07T00:00:00"/>
    <s v=""/>
    <s v="Южный"/>
    <n v="17000"/>
    <n v="4291.4900000000007"/>
  </r>
  <r>
    <x v="1"/>
    <x v="4"/>
    <n v="320.5"/>
    <n v="268"/>
    <d v="2020-06-25T00:00:00"/>
    <s v=""/>
    <s v="Центральный"/>
    <n v="11700"/>
    <n v="1065.82"/>
  </r>
  <r>
    <x v="1"/>
    <x v="4"/>
    <n v="262"/>
    <n v="269"/>
    <d v="2020-11-12T00:00:00"/>
    <s v=""/>
    <s v="Приволжский"/>
    <n v="26250"/>
    <n v="8964.34"/>
  </r>
  <r>
    <x v="1"/>
    <x v="4"/>
    <n v="330.3"/>
    <n v="270"/>
    <d v="2017-03-05T00:00:00"/>
    <s v=""/>
    <s v="Центральный"/>
    <n v="24500"/>
    <n v="6396.5999999999995"/>
  </r>
  <r>
    <x v="1"/>
    <x v="4"/>
    <n v="234.6"/>
    <n v="271"/>
    <d v="2018-08-15T00:00:00"/>
    <s v=""/>
    <s v="Северо-Западный"/>
    <n v="19450"/>
    <n v="7391.0199999999995"/>
  </r>
  <r>
    <x v="1"/>
    <x v="4"/>
    <n v="137"/>
    <n v="272"/>
    <d v="2010-08-03T00:00:00"/>
    <s v=""/>
    <s v="Сибирский"/>
    <n v="8900"/>
    <n v="2145.5699999999997"/>
  </r>
  <r>
    <x v="1"/>
    <x v="4"/>
    <n v="254"/>
    <n v="273"/>
    <d v="2021-03-12T00:00:00"/>
    <s v=""/>
    <s v="Приволжский"/>
    <n v="13750"/>
    <n v="3489.01"/>
  </r>
  <r>
    <x v="1"/>
    <x v="4"/>
    <n v="170"/>
    <n v="274"/>
    <d v="2013-03-23T00:00:00"/>
    <s v=""/>
    <s v="Северо-Западный"/>
    <n v="7500"/>
    <n v="1020.1099999999999"/>
  </r>
  <r>
    <x v="1"/>
    <x v="4"/>
    <n v="192"/>
    <n v="275"/>
    <d v="2014-02-21T00:00:00"/>
    <s v=""/>
    <s v="Уральский"/>
    <n v="8750"/>
    <n v="2196.46"/>
  </r>
  <r>
    <x v="1"/>
    <x v="4"/>
    <n v="240"/>
    <n v="276"/>
    <d v="2018-03-05T00:00:00"/>
    <s v=""/>
    <s v="Приволжский"/>
    <n v="20000"/>
    <n v="6299.37"/>
  </r>
  <r>
    <x v="1"/>
    <x v="4"/>
    <n v="346.7"/>
    <n v="277"/>
    <d v="2018-12-20T00:00:00"/>
    <s v=""/>
    <s v="Северо-Кавказский"/>
    <n v="21500"/>
    <n v="7117.1100000000006"/>
  </r>
  <r>
    <x v="1"/>
    <x v="4"/>
    <n v="436"/>
    <n v="278"/>
    <d v="2017-05-31T00:00:00"/>
    <s v=""/>
    <s v="Южный"/>
    <n v="35416.65"/>
    <n v="10140.620000000001"/>
  </r>
  <r>
    <x v="1"/>
    <x v="4"/>
    <n v="302.3"/>
    <n v="279"/>
    <d v="2016-11-03T00:00:00"/>
    <s v=""/>
    <s v="Центральный"/>
    <n v="15055.550000000001"/>
    <n v="3478.02"/>
  </r>
  <r>
    <x v="1"/>
    <x v="4"/>
    <n v="235.8"/>
    <n v="280"/>
    <d v="2018-03-02T00:00:00"/>
    <s v=""/>
    <s v="Уральский"/>
    <n v="28105.300000000003"/>
    <n v="9323.2300000000014"/>
  </r>
  <r>
    <x v="1"/>
    <x v="5"/>
    <n v="304.10000000000002"/>
    <n v="223"/>
    <d v="2020-11-13T00:00:00"/>
    <s v=""/>
    <s v="Центральный"/>
    <n v="13580"/>
    <n v="1540.5600000000002"/>
  </r>
  <r>
    <x v="1"/>
    <x v="5"/>
    <n v="384.75"/>
    <n v="224"/>
    <d v="2015-11-25T00:00:00"/>
    <s v=""/>
    <s v="Центральный"/>
    <n v="56583.35"/>
    <n v="15713.460000000001"/>
  </r>
  <r>
    <x v="1"/>
    <x v="5"/>
    <n v="251.42"/>
    <n v="225"/>
    <d v="2020-11-27T00:00:00"/>
    <s v=""/>
    <s v="Уральский"/>
    <n v="11640"/>
    <n v="2475.5499999999997"/>
  </r>
  <r>
    <x v="1"/>
    <x v="5"/>
    <n v="267"/>
    <n v="226"/>
    <d v="2018-06-06T00:00:00"/>
    <s v=""/>
    <s v="Южный"/>
    <n v="14954.15"/>
    <n v="4184.7400000000007"/>
  </r>
  <r>
    <x v="1"/>
    <x v="5"/>
    <n v="323.2"/>
    <n v="227"/>
    <d v="2017-04-20T00:00:00"/>
    <s v=""/>
    <s v="Северо-Западный"/>
    <n v="27483.35"/>
    <n v="6434.2599999999993"/>
  </r>
  <r>
    <x v="1"/>
    <x v="5"/>
    <n v="390"/>
    <n v="229"/>
    <d v="2023-03-07T00:00:00"/>
    <s v=""/>
    <s v="Южный"/>
    <n v="14624.949999999999"/>
    <n v="4815.93"/>
  </r>
  <r>
    <x v="1"/>
    <x v="5"/>
    <n v="244.4"/>
    <n v="230"/>
    <d v="2015-11-14T00:00:00"/>
    <s v=""/>
    <s v="Уральский"/>
    <n v="12125"/>
    <n v="1913.94"/>
  </r>
  <r>
    <x v="1"/>
    <x v="5"/>
    <n v="242.6"/>
    <n v="231"/>
    <d v="2015-10-28T00:00:00"/>
    <s v=""/>
    <s v="Приволжский"/>
    <n v="8083.35"/>
    <n v="1821.5400000000002"/>
  </r>
  <r>
    <x v="1"/>
    <x v="5"/>
    <n v="224.7"/>
    <n v="232"/>
    <d v="2015-02-26T00:00:00"/>
    <s v=""/>
    <s v="Сибирский"/>
    <n v="9700"/>
    <n v="2662.73"/>
  </r>
  <r>
    <x v="1"/>
    <x v="5"/>
    <n v="242.8"/>
    <n v="233"/>
    <d v="2019-03-01T00:00:00"/>
    <s v=""/>
    <s v="Центральный"/>
    <n v="18085.7"/>
    <n v="4641"/>
  </r>
  <r>
    <x v="1"/>
    <x v="5"/>
    <n v="508"/>
    <n v="234"/>
    <d v="2022-11-10T00:00:00"/>
    <s v=""/>
    <s v="Приволжский"/>
    <n v="24250"/>
    <n v="7841.68"/>
  </r>
  <r>
    <x v="1"/>
    <x v="5"/>
    <n v="321.7"/>
    <n v="235"/>
    <d v="2015-11-01T00:00:00"/>
    <s v=""/>
    <s v="Северо-Западный"/>
    <n v="17783.349999999999"/>
    <n v="3246.67"/>
  </r>
  <r>
    <x v="1"/>
    <x v="5"/>
    <n v="219.8"/>
    <n v="236"/>
    <d v="2018-08-15T00:00:00"/>
    <s v="21.08.2023"/>
    <s v="Центральный"/>
    <n v="48500"/>
    <n v="10724.07"/>
  </r>
  <r>
    <x v="1"/>
    <x v="5"/>
    <n v="247"/>
    <n v="237"/>
    <d v="2018-03-29T00:00:00"/>
    <s v=""/>
    <s v="Сибирский"/>
    <n v="19400"/>
    <n v="3554.6"/>
  </r>
  <r>
    <x v="1"/>
    <x v="5"/>
    <n v="397.3"/>
    <n v="239"/>
    <d v="2022-11-17T00:00:00"/>
    <s v=""/>
    <s v="Центральный"/>
    <n v="19400"/>
    <n v="3782.1699999999996"/>
  </r>
  <r>
    <x v="1"/>
    <x v="5"/>
    <n v="748.5"/>
    <n v="240"/>
    <d v="2022-11-15T00:00:00"/>
    <s v=""/>
    <s v="Центральный"/>
    <n v="68708.350000000006"/>
    <n v="6343.68"/>
  </r>
  <r>
    <x v="1"/>
    <x v="5"/>
    <n v="295.7"/>
    <n v="241"/>
    <d v="2019-07-23T00:00:00"/>
    <s v=""/>
    <s v="Северо-Западный"/>
    <n v="19400"/>
    <n v="4058.5299999999997"/>
  </r>
  <r>
    <x v="1"/>
    <x v="5"/>
    <n v="714.6"/>
    <n v="243"/>
    <d v="2023-01-20T00:00:00"/>
    <s v=""/>
    <s v="Дальневосточный"/>
    <n v="67779.100000000006"/>
    <n v="21470.82"/>
  </r>
  <r>
    <x v="1"/>
    <x v="5"/>
    <n v="222.8"/>
    <n v="244"/>
    <d v="2022-11-10T00:00:00"/>
    <s v=""/>
    <s v="Центральный"/>
    <n v="28291.65"/>
    <n v="6704.32"/>
  </r>
  <r>
    <x v="1"/>
    <x v="5"/>
    <n v="285.77"/>
    <n v="245"/>
    <d v="2021-07-13T00:00:00"/>
    <s v=""/>
    <s v="Центральный"/>
    <n v="20208.349999999999"/>
    <n v="5794.67"/>
  </r>
  <r>
    <x v="1"/>
    <x v="5"/>
    <n v="352.62"/>
    <n v="246"/>
    <d v="2022-10-13T00:00:00"/>
    <s v=""/>
    <s v="Центральный"/>
    <n v="27483.35"/>
    <n v="8934.66"/>
  </r>
  <r>
    <x v="1"/>
    <x v="5"/>
    <n v="292.7"/>
    <n v="247"/>
    <d v="2021-11-01T00:00:00"/>
    <s v=""/>
    <s v="Уральский"/>
    <n v="12610"/>
    <n v="2203.6"/>
  </r>
  <r>
    <x v="1"/>
    <x v="5"/>
    <n v="550.1"/>
    <n v="249"/>
    <d v="2022-10-27T00:00:00"/>
    <s v=""/>
    <s v="Центральный"/>
    <n v="29908.35"/>
    <n v="10008.39"/>
  </r>
  <r>
    <x v="1"/>
    <x v="5"/>
    <n v="132.5"/>
    <n v="250"/>
    <d v="2011-11-19T00:00:00"/>
    <s v=""/>
    <s v="Центральный"/>
    <n v="6466.65"/>
    <n v="1291.01"/>
  </r>
  <r>
    <x v="1"/>
    <x v="5"/>
    <n v="284.2"/>
    <n v="251"/>
    <d v="2019-11-28T00:00:00"/>
    <s v=""/>
    <s v="Южный"/>
    <n v="23037.5"/>
    <n v="7096.04"/>
  </r>
  <r>
    <x v="1"/>
    <x v="5"/>
    <n v="284"/>
    <n v="252"/>
    <d v="2015-02-11T00:00:00"/>
    <s v=""/>
    <s v="Сибирский"/>
    <n v="29504.15"/>
    <n v="5215.7700000000004"/>
  </r>
  <r>
    <x v="1"/>
    <x v="5"/>
    <n v="250"/>
    <n v="253"/>
    <d v="2016-12-15T00:00:00"/>
    <s v=""/>
    <s v="Южный"/>
    <n v="29537.600000000002"/>
    <n v="8125.46"/>
  </r>
  <r>
    <x v="1"/>
    <x v="5"/>
    <n v="414"/>
    <n v="254"/>
    <d v="2017-11-13T00:00:00"/>
    <s v="05.06.2023"/>
    <s v="Северо-Западный"/>
    <n v="19612.650000000001"/>
    <n v="3100.9300000000003"/>
  </r>
  <r>
    <x v="1"/>
    <x v="5"/>
    <n v="420.2"/>
    <n v="255"/>
    <d v="2016-05-01T00:00:00"/>
    <s v=""/>
    <s v="Центральный"/>
    <n v="21016.65"/>
    <n v="3280.41"/>
  </r>
  <r>
    <x v="1"/>
    <x v="5"/>
    <n v="168.4"/>
    <n v="257"/>
    <d v="2010-08-18T00:00:00"/>
    <s v=""/>
    <s v="Центральный"/>
    <n v="11720.85"/>
    <n v="1920.17"/>
  </r>
  <r>
    <x v="1"/>
    <x v="5"/>
    <n v="114.7"/>
    <n v="260"/>
    <d v="2008-09-01T00:00:00"/>
    <s v=""/>
    <s v="Центральный"/>
    <n v="10670"/>
    <n v="1379.5600000000002"/>
  </r>
  <r>
    <x v="1"/>
    <x v="5"/>
    <n v="251"/>
    <n v="261"/>
    <d v="2021-09-07T00:00:00"/>
    <s v=""/>
    <s v="Центральный"/>
    <n v="27000"/>
    <n v="9299.43"/>
  </r>
  <r>
    <x v="1"/>
    <x v="5"/>
    <n v="282.45"/>
    <n v="262"/>
    <d v="2014-11-20T00:00:00"/>
    <s v="07.08.2023"/>
    <s v="Северо-Западный"/>
    <n v="31525"/>
    <n v="11463.550000000001"/>
  </r>
  <r>
    <x v="1"/>
    <x v="5"/>
    <n v="264"/>
    <n v="263"/>
    <d v="2013-10-05T00:00:00"/>
    <s v=""/>
    <s v="Северо-Западный"/>
    <n v="28291.65"/>
    <n v="8423.4499999999989"/>
  </r>
  <r>
    <x v="1"/>
    <x v="5"/>
    <n v="243"/>
    <n v="264"/>
    <d v="2013-12-28T00:00:00"/>
    <s v=""/>
    <s v="Северо-Западный"/>
    <n v="8269.25"/>
    <n v="844.69"/>
  </r>
  <r>
    <x v="1"/>
    <x v="5"/>
    <n v="182.25"/>
    <n v="265"/>
    <d v="2014-02-27T00:00:00"/>
    <s v=""/>
    <s v="Центральный"/>
    <n v="14065"/>
    <n v="2921.3799999999997"/>
  </r>
  <r>
    <x v="1"/>
    <x v="5"/>
    <n v="402.22"/>
    <n v="266"/>
    <d v="2023-02-22T00:00:00"/>
    <s v=""/>
    <s v="Центральный"/>
    <n v="20000"/>
    <n v="6376.44"/>
  </r>
  <r>
    <x v="1"/>
    <x v="5"/>
    <n v="307.2"/>
    <n v="267"/>
    <d v="2017-03-07T00:00:00"/>
    <s v=""/>
    <s v="Южный"/>
    <n v="18187.5"/>
    <n v="4568.0600000000004"/>
  </r>
  <r>
    <x v="1"/>
    <x v="5"/>
    <n v="320.5"/>
    <n v="268"/>
    <d v="2020-06-25T00:00:00"/>
    <s v=""/>
    <s v="Центральный"/>
    <n v="15358.35"/>
    <n v="1555.82"/>
  </r>
  <r>
    <x v="1"/>
    <x v="5"/>
    <n v="262"/>
    <n v="269"/>
    <d v="2020-11-12T00:00:00"/>
    <s v=""/>
    <s v="Приволжский"/>
    <n v="30312.5"/>
    <n v="10037.51"/>
  </r>
  <r>
    <x v="1"/>
    <x v="5"/>
    <n v="330.3"/>
    <n v="270"/>
    <d v="2017-03-05T00:00:00"/>
    <s v=""/>
    <s v="Центральный"/>
    <n v="27483.35"/>
    <n v="7687.6100000000006"/>
  </r>
  <r>
    <x v="1"/>
    <x v="5"/>
    <n v="234.6"/>
    <n v="271"/>
    <d v="2018-08-15T00:00:00"/>
    <s v=""/>
    <s v="Северо-Западный"/>
    <n v="22229.15"/>
    <n v="8342.6"/>
  </r>
  <r>
    <x v="1"/>
    <x v="5"/>
    <n v="137"/>
    <n v="272"/>
    <d v="2010-08-03T00:00:00"/>
    <s v=""/>
    <s v="Сибирский"/>
    <n v="8891.65"/>
    <n v="2147.46"/>
  </r>
  <r>
    <x v="1"/>
    <x v="5"/>
    <n v="254"/>
    <n v="273"/>
    <d v="2021-03-12T00:00:00"/>
    <s v=""/>
    <s v="Приволжский"/>
    <n v="15358.35"/>
    <n v="3917.48"/>
  </r>
  <r>
    <x v="1"/>
    <x v="5"/>
    <n v="170"/>
    <n v="274"/>
    <d v="2013-03-23T00:00:00"/>
    <s v=""/>
    <s v="Северо-Западный"/>
    <n v="8418.65"/>
    <n v="1233.1899999999998"/>
  </r>
  <r>
    <x v="1"/>
    <x v="5"/>
    <n v="192"/>
    <n v="275"/>
    <d v="2014-02-21T00:00:00"/>
    <s v=""/>
    <s v="Уральский"/>
    <n v="9700"/>
    <n v="2501.8700000000003"/>
  </r>
  <r>
    <x v="1"/>
    <x v="5"/>
    <n v="240"/>
    <n v="276"/>
    <d v="2018-03-05T00:00:00"/>
    <s v=""/>
    <s v="Приволжский"/>
    <n v="20208.349999999999"/>
    <n v="6130.7400000000007"/>
  </r>
  <r>
    <x v="1"/>
    <x v="5"/>
    <n v="346.7"/>
    <n v="277"/>
    <d v="2018-12-20T00:00:00"/>
    <s v=""/>
    <s v="Северо-Кавказский"/>
    <n v="24250"/>
    <n v="7989.3099999999995"/>
  </r>
  <r>
    <x v="1"/>
    <x v="5"/>
    <n v="436"/>
    <n v="278"/>
    <d v="2017-05-31T00:00:00"/>
    <s v=""/>
    <s v="Южный"/>
    <n v="40416.65"/>
    <n v="11325.44"/>
  </r>
  <r>
    <x v="1"/>
    <x v="5"/>
    <n v="302.3"/>
    <n v="279"/>
    <d v="2016-11-03T00:00:00"/>
    <s v=""/>
    <s v="Центральный"/>
    <n v="18187.5"/>
    <n v="4483.71"/>
  </r>
  <r>
    <x v="1"/>
    <x v="5"/>
    <n v="235.8"/>
    <n v="280"/>
    <d v="2018-03-02T00:00:00"/>
    <s v=""/>
    <s v="Уральский"/>
    <n v="29743.3"/>
    <n v="9937.5500000000011"/>
  </r>
  <r>
    <x v="1"/>
    <x v="6"/>
    <n v="304.10000000000002"/>
    <n v="223"/>
    <d v="2020-11-13T00:00:00"/>
    <s v=""/>
    <s v="Центральный"/>
    <n v="12800"/>
    <n v="1657.74"/>
  </r>
  <r>
    <x v="1"/>
    <x v="6"/>
    <n v="384.75"/>
    <n v="224"/>
    <d v="2015-11-25T00:00:00"/>
    <s v=""/>
    <s v="Центральный"/>
    <n v="55000"/>
    <n v="17501.399999999998"/>
  </r>
  <r>
    <x v="1"/>
    <x v="6"/>
    <n v="251.42"/>
    <n v="225"/>
    <d v="2020-11-27T00:00:00"/>
    <s v=""/>
    <s v="Уральский"/>
    <n v="11000"/>
    <n v="2501.73"/>
  </r>
  <r>
    <x v="1"/>
    <x v="6"/>
    <n v="267"/>
    <n v="226"/>
    <d v="2018-06-06T00:00:00"/>
    <s v=""/>
    <s v="Южный"/>
    <n v="15000"/>
    <n v="4868.6399999999994"/>
  </r>
  <r>
    <x v="1"/>
    <x v="6"/>
    <n v="323.2"/>
    <n v="227"/>
    <d v="2017-04-20T00:00:00"/>
    <s v=""/>
    <s v="Северо-Западный"/>
    <n v="28000"/>
    <n v="7751.24"/>
  </r>
  <r>
    <x v="1"/>
    <x v="6"/>
    <n v="390"/>
    <n v="229"/>
    <d v="2023-03-07T00:00:00"/>
    <s v=""/>
    <s v="Южный"/>
    <n v="13662.9"/>
    <n v="5417.93"/>
  </r>
  <r>
    <x v="1"/>
    <x v="6"/>
    <n v="244.4"/>
    <n v="230"/>
    <d v="2015-11-14T00:00:00"/>
    <s v=""/>
    <s v="Уральский"/>
    <n v="11500"/>
    <n v="2060.17"/>
  </r>
  <r>
    <x v="1"/>
    <x v="6"/>
    <n v="242.6"/>
    <n v="231"/>
    <d v="2015-10-28T00:00:00"/>
    <s v=""/>
    <s v="Приволжский"/>
    <n v="8333.35"/>
    <n v="2283.6800000000003"/>
  </r>
  <r>
    <x v="1"/>
    <x v="6"/>
    <n v="224.7"/>
    <n v="232"/>
    <d v="2015-02-26T00:00:00"/>
    <s v=""/>
    <s v="Сибирский"/>
    <n v="11000"/>
    <n v="3680.5999999999995"/>
  </r>
  <r>
    <x v="1"/>
    <x v="6"/>
    <n v="242.8"/>
    <n v="233"/>
    <d v="2019-03-01T00:00:00"/>
    <s v=""/>
    <s v="Центральный"/>
    <n v="15850.9"/>
    <n v="4423.3"/>
  </r>
  <r>
    <x v="1"/>
    <x v="6"/>
    <n v="508"/>
    <n v="234"/>
    <d v="2022-11-10T00:00:00"/>
    <s v=""/>
    <s v="Приволжский"/>
    <n v="24166.65"/>
    <n v="8857.31"/>
  </r>
  <r>
    <x v="1"/>
    <x v="6"/>
    <n v="321.7"/>
    <n v="235"/>
    <d v="2015-11-01T00:00:00"/>
    <s v=""/>
    <s v="Северо-Западный"/>
    <n v="17916.650000000001"/>
    <n v="4212.18"/>
  </r>
  <r>
    <x v="1"/>
    <x v="6"/>
    <n v="219.8"/>
    <n v="236"/>
    <d v="2018-08-15T00:00:00"/>
    <s v="21.08.2023"/>
    <s v="Центральный"/>
    <n v="50833.35"/>
    <n v="14856.94"/>
  </r>
  <r>
    <x v="1"/>
    <x v="6"/>
    <n v="247"/>
    <n v="237"/>
    <d v="2018-03-29T00:00:00"/>
    <s v=""/>
    <s v="Сибирский"/>
    <n v="18333.349999999999"/>
    <n v="3777.13"/>
  </r>
  <r>
    <x v="1"/>
    <x v="6"/>
    <n v="397.3"/>
    <n v="239"/>
    <d v="2022-11-17T00:00:00"/>
    <s v=""/>
    <s v="Центральный"/>
    <n v="21250"/>
    <n v="5689.3899999999994"/>
  </r>
  <r>
    <x v="1"/>
    <x v="6"/>
    <n v="748.5"/>
    <n v="240"/>
    <d v="2022-11-15T00:00:00"/>
    <s v=""/>
    <s v="Центральный"/>
    <n v="66666.649999999994"/>
    <n v="8391.9499999999989"/>
  </r>
  <r>
    <x v="1"/>
    <x v="6"/>
    <n v="295.7"/>
    <n v="241"/>
    <d v="2019-07-23T00:00:00"/>
    <s v=""/>
    <s v="Северо-Западный"/>
    <n v="18750"/>
    <n v="4704.84"/>
  </r>
  <r>
    <x v="1"/>
    <x v="6"/>
    <n v="714.6"/>
    <n v="243"/>
    <d v="2023-01-20T00:00:00"/>
    <s v=""/>
    <s v="Дальневосточный"/>
    <n v="66099.5"/>
    <n v="23340.52"/>
  </r>
  <r>
    <x v="1"/>
    <x v="6"/>
    <n v="222.8"/>
    <n v="244"/>
    <d v="2022-11-10T00:00:00"/>
    <s v=""/>
    <s v="Центральный"/>
    <n v="29887.550000000003"/>
    <n v="8911.49"/>
  </r>
  <r>
    <x v="1"/>
    <x v="6"/>
    <n v="285.77"/>
    <n v="245"/>
    <d v="2021-07-13T00:00:00"/>
    <s v=""/>
    <s v="Центральный"/>
    <n v="18750"/>
    <n v="5706.12"/>
  </r>
  <r>
    <x v="1"/>
    <x v="6"/>
    <n v="352.62"/>
    <n v="246"/>
    <d v="2022-10-13T00:00:00"/>
    <s v=""/>
    <s v="Центральный"/>
    <n v="27752.75"/>
    <n v="10376.1"/>
  </r>
  <r>
    <x v="1"/>
    <x v="6"/>
    <n v="292.7"/>
    <n v="247"/>
    <d v="2021-11-01T00:00:00"/>
    <s v=""/>
    <s v="Уральский"/>
    <n v="12553.599999999999"/>
    <n v="2713.76"/>
  </r>
  <r>
    <x v="1"/>
    <x v="6"/>
    <n v="550.1"/>
    <n v="249"/>
    <d v="2022-10-27T00:00:00"/>
    <s v=""/>
    <s v="Центральный"/>
    <n v="29887.550000000003"/>
    <n v="11433.59"/>
  </r>
  <r>
    <x v="1"/>
    <x v="6"/>
    <n v="132.5"/>
    <n v="250"/>
    <d v="2011-11-19T00:00:00"/>
    <s v=""/>
    <s v="Центральный"/>
    <n v="7044.5"/>
    <n v="1782.2"/>
  </r>
  <r>
    <x v="1"/>
    <x v="6"/>
    <n v="284.2"/>
    <n v="251"/>
    <d v="2019-11-28T00:00:00"/>
    <s v=""/>
    <s v="Южный"/>
    <n v="23333.35"/>
    <n v="8247.89"/>
  </r>
  <r>
    <x v="1"/>
    <x v="6"/>
    <n v="284"/>
    <n v="252"/>
    <d v="2015-02-11T00:00:00"/>
    <s v=""/>
    <s v="Сибирский"/>
    <n v="29166.65"/>
    <n v="6382.95"/>
  </r>
  <r>
    <x v="1"/>
    <x v="6"/>
    <n v="250"/>
    <n v="253"/>
    <d v="2016-12-15T00:00:00"/>
    <s v=""/>
    <s v="Южный"/>
    <n v="27500"/>
    <n v="8776.39"/>
  </r>
  <r>
    <x v="1"/>
    <x v="6"/>
    <n v="414"/>
    <n v="254"/>
    <d v="2017-11-13T00:00:00"/>
    <s v="05.06.2023"/>
    <s v="Северо-Западный"/>
    <m/>
    <n v="210"/>
  </r>
  <r>
    <x v="1"/>
    <x v="6"/>
    <n v="420.2"/>
    <n v="255"/>
    <d v="2016-05-01T00:00:00"/>
    <s v=""/>
    <s v="Центральный"/>
    <n v="20664.400000000001"/>
    <n v="4097.3100000000004"/>
  </r>
  <r>
    <x v="1"/>
    <x v="6"/>
    <n v="168.4"/>
    <n v="257"/>
    <d v="2010-08-18T00:00:00"/>
    <s v=""/>
    <s v="Центральный"/>
    <n v="9800"/>
    <n v="1747.76"/>
  </r>
  <r>
    <x v="1"/>
    <x v="6"/>
    <n v="114.7"/>
    <n v="260"/>
    <d v="2008-09-01T00:00:00"/>
    <s v=""/>
    <s v="Центральный"/>
    <n v="9250"/>
    <n v="1238.58"/>
  </r>
  <r>
    <x v="1"/>
    <x v="6"/>
    <n v="251"/>
    <n v="261"/>
    <d v="2021-09-07T00:00:00"/>
    <s v=""/>
    <s v="Центральный"/>
    <n v="24000"/>
    <n v="9182.11"/>
  </r>
  <r>
    <x v="1"/>
    <x v="6"/>
    <n v="282.45"/>
    <n v="262"/>
    <d v="2014-11-20T00:00:00"/>
    <s v="07.08.2023"/>
    <s v="Северо-Западный"/>
    <n v="32733.25"/>
    <n v="13621.37"/>
  </r>
  <r>
    <x v="1"/>
    <x v="6"/>
    <n v="264"/>
    <n v="263"/>
    <d v="2013-10-05T00:00:00"/>
    <s v=""/>
    <s v="Северо-Западный"/>
    <n v="29000"/>
    <n v="10074.959999999999"/>
  </r>
  <r>
    <x v="1"/>
    <x v="6"/>
    <n v="243"/>
    <n v="264"/>
    <d v="2013-12-28T00:00:00"/>
    <s v=""/>
    <s v="Северо-Западный"/>
    <n v="7600"/>
    <n v="1119.1599999999999"/>
  </r>
  <r>
    <x v="1"/>
    <x v="6"/>
    <n v="182.25"/>
    <n v="265"/>
    <d v="2014-02-27T00:00:00"/>
    <s v=""/>
    <s v="Центральный"/>
    <n v="13500"/>
    <n v="3373.51"/>
  </r>
  <r>
    <x v="1"/>
    <x v="6"/>
    <n v="402.22"/>
    <n v="266"/>
    <d v="2023-02-22T00:00:00"/>
    <s v=""/>
    <s v="Центральный"/>
    <n v="19213.45"/>
    <n v="7028.3499999999995"/>
  </r>
  <r>
    <x v="1"/>
    <x v="6"/>
    <n v="307.2"/>
    <n v="267"/>
    <d v="2017-03-07T00:00:00"/>
    <s v=""/>
    <s v="Южный"/>
    <n v="18333.349999999999"/>
    <n v="5452.09"/>
  </r>
  <r>
    <x v="1"/>
    <x v="6"/>
    <n v="320.5"/>
    <n v="268"/>
    <d v="2020-06-25T00:00:00"/>
    <s v=""/>
    <s v="Центральный"/>
    <n v="16000"/>
    <n v="2388.2600000000002"/>
  </r>
  <r>
    <x v="1"/>
    <x v="6"/>
    <n v="262"/>
    <n v="269"/>
    <d v="2020-11-12T00:00:00"/>
    <s v=""/>
    <s v="Приволжский"/>
    <n v="28000"/>
    <n v="10485.09"/>
  </r>
  <r>
    <x v="1"/>
    <x v="6"/>
    <n v="330.3"/>
    <n v="270"/>
    <d v="2017-03-05T00:00:00"/>
    <s v=""/>
    <s v="Центральный"/>
    <n v="26590"/>
    <n v="8462.58"/>
  </r>
  <r>
    <x v="1"/>
    <x v="6"/>
    <n v="234.6"/>
    <n v="271"/>
    <d v="2018-08-15T00:00:00"/>
    <s v=""/>
    <s v="Северо-Западный"/>
    <n v="22083.35"/>
    <n v="9380.91"/>
  </r>
  <r>
    <x v="1"/>
    <x v="6"/>
    <n v="137"/>
    <n v="272"/>
    <d v="2010-08-03T00:00:00"/>
    <s v=""/>
    <s v="Сибирский"/>
    <n v="8480.1"/>
    <n v="2286.1299999999997"/>
  </r>
  <r>
    <x v="1"/>
    <x v="6"/>
    <n v="254"/>
    <n v="273"/>
    <d v="2021-03-12T00:00:00"/>
    <s v=""/>
    <s v="Приволжский"/>
    <n v="14585.4"/>
    <n v="4299.2599999999993"/>
  </r>
  <r>
    <x v="1"/>
    <x v="6"/>
    <n v="170"/>
    <n v="274"/>
    <d v="2013-03-23T00:00:00"/>
    <s v=""/>
    <s v="Северо-Западный"/>
    <n v="8584.2999999999993"/>
    <n v="1684.3400000000001"/>
  </r>
  <r>
    <x v="1"/>
    <x v="6"/>
    <n v="192"/>
    <n v="275"/>
    <d v="2014-02-21T00:00:00"/>
    <s v=""/>
    <s v="Уральский"/>
    <n v="9758.0499999999993"/>
    <n v="2922.5699999999997"/>
  </r>
  <r>
    <x v="1"/>
    <x v="6"/>
    <n v="240"/>
    <n v="276"/>
    <d v="2018-03-05T00:00:00"/>
    <s v=""/>
    <s v="Приволжский"/>
    <n v="20416.650000000001"/>
    <n v="7171.6399999999994"/>
  </r>
  <r>
    <x v="1"/>
    <x v="6"/>
    <n v="346.7"/>
    <n v="277"/>
    <d v="2018-12-20T00:00:00"/>
    <s v=""/>
    <s v="Северо-Кавказский"/>
    <n v="24583.35"/>
    <n v="9211.3000000000011"/>
  </r>
  <r>
    <x v="1"/>
    <x v="6"/>
    <n v="436"/>
    <n v="278"/>
    <d v="2017-05-31T00:00:00"/>
    <s v=""/>
    <s v="Южный"/>
    <n v="40833.35"/>
    <n v="13174.63"/>
  </r>
  <r>
    <x v="1"/>
    <x v="6"/>
    <n v="302.3"/>
    <n v="279"/>
    <d v="2016-11-03T00:00:00"/>
    <s v=""/>
    <s v="Центральный"/>
    <n v="17353.5"/>
    <n v="5064.1500000000005"/>
  </r>
  <r>
    <x v="1"/>
    <x v="6"/>
    <n v="235.8"/>
    <n v="280"/>
    <d v="2018-03-02T00:00:00"/>
    <s v=""/>
    <s v="Уральский"/>
    <n v="35991.199999999997"/>
    <n v="14508.48"/>
  </r>
  <r>
    <x v="1"/>
    <x v="7"/>
    <n v="304.10000000000002"/>
    <n v="223"/>
    <d v="2020-11-13T00:00:00"/>
    <s v=""/>
    <s v="Центральный"/>
    <n v="14500"/>
    <n v="3545.99"/>
  </r>
  <r>
    <x v="1"/>
    <x v="7"/>
    <n v="384.75"/>
    <n v="224"/>
    <d v="2015-11-25T00:00:00"/>
    <s v=""/>
    <s v="Центральный"/>
    <n v="66457.95"/>
    <n v="29911.489999999998"/>
  </r>
  <r>
    <x v="1"/>
    <x v="7"/>
    <n v="251.42"/>
    <n v="225"/>
    <d v="2020-11-27T00:00:00"/>
    <s v=""/>
    <s v="Уральский"/>
    <n v="11753"/>
    <n v="3567.06"/>
  </r>
  <r>
    <x v="1"/>
    <x v="7"/>
    <n v="267"/>
    <n v="226"/>
    <d v="2018-06-06T00:00:00"/>
    <s v=""/>
    <s v="Южный"/>
    <n v="16666.650000000001"/>
    <n v="6858.81"/>
  </r>
  <r>
    <x v="1"/>
    <x v="7"/>
    <n v="323.2"/>
    <n v="227"/>
    <d v="2017-04-20T00:00:00"/>
    <s v=""/>
    <s v="Северо-Западный"/>
    <n v="29500"/>
    <n v="10506.09"/>
  </r>
  <r>
    <x v="1"/>
    <x v="7"/>
    <n v="390"/>
    <n v="229"/>
    <d v="2023-03-07T00:00:00"/>
    <s v=""/>
    <s v="Южный"/>
    <n v="15018.25"/>
    <n v="7192.1500000000005"/>
  </r>
  <r>
    <x v="1"/>
    <x v="7"/>
    <n v="244.4"/>
    <n v="230"/>
    <d v="2015-11-14T00:00:00"/>
    <s v=""/>
    <s v="Уральский"/>
    <n v="15000"/>
    <n v="4757.0600000000004"/>
  </r>
  <r>
    <x v="1"/>
    <x v="7"/>
    <n v="242.6"/>
    <n v="231"/>
    <d v="2015-10-28T00:00:00"/>
    <s v=""/>
    <s v="Приволжский"/>
    <n v="9583.35"/>
    <n v="3400.25"/>
  </r>
  <r>
    <x v="1"/>
    <x v="7"/>
    <n v="224.7"/>
    <n v="232"/>
    <d v="2015-02-26T00:00:00"/>
    <s v=""/>
    <s v="Сибирский"/>
    <n v="13250"/>
    <n v="5565.77"/>
  </r>
  <r>
    <x v="1"/>
    <x v="7"/>
    <n v="242.8"/>
    <n v="233"/>
    <d v="2019-03-01T00:00:00"/>
    <s v=""/>
    <s v="Центральный"/>
    <n v="16635.849999999999"/>
    <n v="6067.7400000000007"/>
  </r>
  <r>
    <x v="1"/>
    <x v="7"/>
    <n v="508"/>
    <n v="234"/>
    <d v="2022-11-10T00:00:00"/>
    <s v=""/>
    <s v="Приволжский"/>
    <n v="25833.35"/>
    <n v="11364.01"/>
  </r>
  <r>
    <x v="1"/>
    <x v="7"/>
    <n v="321.7"/>
    <n v="235"/>
    <d v="2015-11-01T00:00:00"/>
    <s v=""/>
    <s v="Северо-Западный"/>
    <n v="18333.349999999999"/>
    <n v="5832.8899999999994"/>
  </r>
  <r>
    <x v="1"/>
    <x v="7"/>
    <n v="219.8"/>
    <n v="236"/>
    <d v="2018-08-15T00:00:00"/>
    <s v="21.08.2023"/>
    <s v="Центральный"/>
    <n v="20210.7"/>
    <n v="4449.4799999999996"/>
  </r>
  <r>
    <x v="1"/>
    <x v="7"/>
    <n v="247"/>
    <n v="237"/>
    <d v="2018-03-29T00:00:00"/>
    <s v=""/>
    <s v="Сибирский"/>
    <n v="24000"/>
    <n v="9067.59"/>
  </r>
  <r>
    <x v="1"/>
    <x v="7"/>
    <n v="397.3"/>
    <n v="239"/>
    <d v="2022-11-17T00:00:00"/>
    <s v=""/>
    <s v="Центральный"/>
    <n v="21666.65"/>
    <n v="7501.76"/>
  </r>
  <r>
    <x v="1"/>
    <x v="7"/>
    <n v="748.5"/>
    <n v="240"/>
    <d v="2022-11-15T00:00:00"/>
    <s v=""/>
    <s v="Центральный"/>
    <n v="69583.350000000006"/>
    <n v="15558.199999999999"/>
  </r>
  <r>
    <x v="1"/>
    <x v="7"/>
    <n v="295.7"/>
    <n v="241"/>
    <d v="2019-07-23T00:00:00"/>
    <s v=""/>
    <s v="Северо-Западный"/>
    <n v="20833.349999999999"/>
    <n v="7427.07"/>
  </r>
  <r>
    <x v="1"/>
    <x v="7"/>
    <n v="714.6"/>
    <n v="243"/>
    <d v="2023-01-20T00:00:00"/>
    <s v=""/>
    <s v="Дальневосточный"/>
    <n v="71654.95"/>
    <n v="31069.57"/>
  </r>
  <r>
    <x v="1"/>
    <x v="7"/>
    <n v="222.8"/>
    <n v="244"/>
    <d v="2022-11-10T00:00:00"/>
    <s v=""/>
    <s v="Центральный"/>
    <n v="30833.35"/>
    <n v="11588.85"/>
  </r>
  <r>
    <x v="1"/>
    <x v="7"/>
    <n v="285.77"/>
    <n v="245"/>
    <d v="2021-07-13T00:00:00"/>
    <s v=""/>
    <s v="Центральный"/>
    <n v="20833.349999999999"/>
    <n v="8653.9599999999991"/>
  </r>
  <r>
    <x v="1"/>
    <x v="7"/>
    <n v="352.62"/>
    <n v="246"/>
    <d v="2022-10-13T00:00:00"/>
    <s v=""/>
    <s v="Центральный"/>
    <n v="28333.35"/>
    <n v="12917.1"/>
  </r>
  <r>
    <x v="1"/>
    <x v="7"/>
    <n v="292.7"/>
    <n v="247"/>
    <d v="2021-11-01T00:00:00"/>
    <s v=""/>
    <s v="Уральский"/>
    <n v="13750"/>
    <n v="3591.63"/>
  </r>
  <r>
    <x v="1"/>
    <x v="7"/>
    <n v="550.1"/>
    <n v="249"/>
    <d v="2022-10-27T00:00:00"/>
    <s v=""/>
    <s v="Центральный"/>
    <n v="32083.35"/>
    <n v="14729.399999999998"/>
  </r>
  <r>
    <x v="1"/>
    <x v="7"/>
    <n v="132.5"/>
    <n v="250"/>
    <d v="2011-11-19T00:00:00"/>
    <s v=""/>
    <s v="Центральный"/>
    <n v="6247.55"/>
    <n v="966.1400000000001"/>
  </r>
  <r>
    <x v="1"/>
    <x v="7"/>
    <n v="284.2"/>
    <n v="251"/>
    <d v="2019-11-28T00:00:00"/>
    <s v=""/>
    <s v="Южный"/>
    <n v="21666.65"/>
    <n v="9191"/>
  </r>
  <r>
    <x v="1"/>
    <x v="7"/>
    <n v="284"/>
    <n v="252"/>
    <d v="2015-02-11T00:00:00"/>
    <s v=""/>
    <s v="Сибирский"/>
    <n v="34000"/>
    <n v="10829.63"/>
  </r>
  <r>
    <x v="1"/>
    <x v="7"/>
    <n v="250"/>
    <n v="253"/>
    <d v="2016-12-15T00:00:00"/>
    <s v=""/>
    <s v="Южный"/>
    <n v="30956.550000000003"/>
    <n v="12581.87"/>
  </r>
  <r>
    <x v="1"/>
    <x v="7"/>
    <n v="420.2"/>
    <n v="255"/>
    <d v="2016-05-01T00:00:00"/>
    <s v=""/>
    <s v="Центральный"/>
    <n v="22916.65"/>
    <n v="6801.41"/>
  </r>
  <r>
    <x v="1"/>
    <x v="7"/>
    <n v="168.4"/>
    <n v="257"/>
    <d v="2010-08-18T00:00:00"/>
    <s v=""/>
    <s v="Центральный"/>
    <n v="10000"/>
    <n v="2655.94"/>
  </r>
  <r>
    <x v="1"/>
    <x v="7"/>
    <n v="114.7"/>
    <n v="260"/>
    <d v="2008-09-01T00:00:00"/>
    <s v=""/>
    <s v="Центральный"/>
    <n v="9500"/>
    <n v="2122.4699999999998"/>
  </r>
  <r>
    <x v="1"/>
    <x v="7"/>
    <n v="251"/>
    <n v="261"/>
    <d v="2021-09-07T00:00:00"/>
    <s v=""/>
    <s v="Центральный"/>
    <n v="27500"/>
    <n v="13274.17"/>
  </r>
  <r>
    <x v="1"/>
    <x v="7"/>
    <n v="282.45"/>
    <n v="262"/>
    <d v="2014-11-20T00:00:00"/>
    <s v="07.08.2023"/>
    <s v="Северо-Западный"/>
    <n v="8058.9"/>
    <n v="3468.92"/>
  </r>
  <r>
    <x v="1"/>
    <x v="7"/>
    <n v="264"/>
    <n v="263"/>
    <d v="2013-10-05T00:00:00"/>
    <s v=""/>
    <s v="Северо-Западный"/>
    <n v="30961.599999999999"/>
    <n v="13533.59"/>
  </r>
  <r>
    <x v="1"/>
    <x v="7"/>
    <n v="243"/>
    <n v="264"/>
    <d v="2013-12-28T00:00:00"/>
    <s v=""/>
    <s v="Северо-Западный"/>
    <n v="7900"/>
    <n v="1723.68"/>
  </r>
  <r>
    <x v="1"/>
    <x v="7"/>
    <n v="182.25"/>
    <n v="265"/>
    <d v="2014-02-27T00:00:00"/>
    <s v=""/>
    <s v="Центральный"/>
    <n v="12400"/>
    <n v="4067.5600000000004"/>
  </r>
  <r>
    <x v="1"/>
    <x v="7"/>
    <n v="402.22"/>
    <n v="266"/>
    <d v="2023-02-22T00:00:00"/>
    <s v=""/>
    <s v="Центральный"/>
    <n v="21119.45"/>
    <n v="9340.17"/>
  </r>
  <r>
    <x v="1"/>
    <x v="7"/>
    <n v="307.2"/>
    <n v="267"/>
    <d v="2017-03-07T00:00:00"/>
    <s v=""/>
    <s v="Южный"/>
    <n v="18750"/>
    <n v="7003.78"/>
  </r>
  <r>
    <x v="1"/>
    <x v="7"/>
    <n v="320.5"/>
    <n v="268"/>
    <d v="2020-06-25T00:00:00"/>
    <s v=""/>
    <s v="Центральный"/>
    <n v="16666.650000000001"/>
    <n v="3780.21"/>
  </r>
  <r>
    <x v="1"/>
    <x v="7"/>
    <n v="262"/>
    <n v="269"/>
    <d v="2020-11-12T00:00:00"/>
    <s v=""/>
    <s v="Приволжский"/>
    <n v="29930"/>
    <n v="13775.720000000001"/>
  </r>
  <r>
    <x v="1"/>
    <x v="7"/>
    <n v="330.3"/>
    <n v="270"/>
    <d v="2017-03-05T00:00:00"/>
    <s v=""/>
    <s v="Центральный"/>
    <n v="24000"/>
    <n v="8896.2300000000014"/>
  </r>
  <r>
    <x v="1"/>
    <x v="7"/>
    <n v="234.6"/>
    <n v="271"/>
    <d v="2018-08-15T00:00:00"/>
    <s v=""/>
    <s v="Северо-Западный"/>
    <n v="22500"/>
    <n v="11423.58"/>
  </r>
  <r>
    <x v="1"/>
    <x v="7"/>
    <n v="137"/>
    <n v="272"/>
    <d v="2010-08-03T00:00:00"/>
    <s v=""/>
    <s v="Сибирский"/>
    <n v="9800"/>
    <n v="3513.02"/>
  </r>
  <r>
    <x v="1"/>
    <x v="7"/>
    <n v="254"/>
    <n v="273"/>
    <d v="2021-03-12T00:00:00"/>
    <s v=""/>
    <s v="Приволжский"/>
    <n v="18750"/>
    <n v="6975.78"/>
  </r>
  <r>
    <x v="1"/>
    <x v="7"/>
    <n v="170"/>
    <n v="274"/>
    <d v="2013-03-23T00:00:00"/>
    <s v=""/>
    <s v="Северо-Западный"/>
    <n v="8100"/>
    <n v="2206.89"/>
  </r>
  <r>
    <x v="1"/>
    <x v="7"/>
    <n v="192"/>
    <n v="275"/>
    <d v="2014-02-21T00:00:00"/>
    <s v=""/>
    <s v="Уральский"/>
    <n v="10000"/>
    <n v="3730.23"/>
  </r>
  <r>
    <x v="1"/>
    <x v="7"/>
    <n v="240"/>
    <n v="276"/>
    <d v="2018-03-05T00:00:00"/>
    <s v=""/>
    <s v="Приволжский"/>
    <n v="28000"/>
    <n v="12537.84"/>
  </r>
  <r>
    <x v="1"/>
    <x v="7"/>
    <n v="346.7"/>
    <n v="277"/>
    <d v="2018-12-20T00:00:00"/>
    <s v=""/>
    <s v="Северо-Кавказский"/>
    <n v="27083.35"/>
    <n v="12491.43"/>
  </r>
  <r>
    <x v="1"/>
    <x v="7"/>
    <n v="436"/>
    <n v="278"/>
    <d v="2017-05-31T00:00:00"/>
    <s v=""/>
    <s v="Южный"/>
    <n v="43750"/>
    <n v="17806.88"/>
  </r>
  <r>
    <x v="1"/>
    <x v="7"/>
    <n v="302.3"/>
    <n v="279"/>
    <d v="2016-11-03T00:00:00"/>
    <s v=""/>
    <s v="Центральный"/>
    <n v="20000"/>
    <n v="7564.2699999999995"/>
  </r>
  <r>
    <x v="1"/>
    <x v="7"/>
    <n v="235.8"/>
    <n v="280"/>
    <d v="2018-03-02T00:00:00"/>
    <s v=""/>
    <s v="Уральский"/>
    <n v="44901.549999999996"/>
    <n v="22633.73"/>
  </r>
  <r>
    <x v="1"/>
    <x v="8"/>
    <n v="304.10000000000002"/>
    <n v="223"/>
    <d v="2020-11-13T00:00:00"/>
    <s v=""/>
    <s v="Центральный"/>
    <n v="12393.45"/>
    <n v="2023"/>
  </r>
  <r>
    <x v="1"/>
    <x v="8"/>
    <n v="384.75"/>
    <n v="224"/>
    <d v="2015-11-25T00:00:00"/>
    <s v=""/>
    <s v="Центральный"/>
    <n v="59412.5"/>
    <n v="26038.600000000002"/>
  </r>
  <r>
    <x v="1"/>
    <x v="8"/>
    <n v="251.42"/>
    <n v="225"/>
    <d v="2020-11-27T00:00:00"/>
    <s v=""/>
    <s v="Уральский"/>
    <n v="9902.1"/>
    <n v="2492.56"/>
  </r>
  <r>
    <x v="1"/>
    <x v="8"/>
    <n v="267"/>
    <n v="226"/>
    <d v="2018-06-06T00:00:00"/>
    <s v=""/>
    <s v="Южный"/>
    <n v="15843.35"/>
    <n v="6246.45"/>
  </r>
  <r>
    <x v="1"/>
    <x v="8"/>
    <n v="323.2"/>
    <n v="227"/>
    <d v="2017-04-20T00:00:00"/>
    <s v=""/>
    <s v="Северо-Западный"/>
    <n v="26616.799999999999"/>
    <n v="9277.3799999999992"/>
  </r>
  <r>
    <x v="1"/>
    <x v="8"/>
    <n v="390"/>
    <n v="229"/>
    <d v="2023-03-07T00:00:00"/>
    <s v=""/>
    <s v="Южный"/>
    <n v="14708.099999999999"/>
    <n v="6261.9900000000007"/>
  </r>
  <r>
    <x v="1"/>
    <x v="8"/>
    <n v="244.4"/>
    <n v="230"/>
    <d v="2015-11-14T00:00:00"/>
    <s v=""/>
    <s v="Уральский"/>
    <n v="8833.3000000000011"/>
    <n v="1017.24"/>
  </r>
  <r>
    <x v="1"/>
    <x v="8"/>
    <n v="242.6"/>
    <n v="231"/>
    <d v="2015-10-28T00:00:00"/>
    <s v=""/>
    <s v="Приволжский"/>
    <n v="10298.150000000001"/>
    <n v="3455.76"/>
  </r>
  <r>
    <x v="1"/>
    <x v="8"/>
    <n v="224.7"/>
    <n v="232"/>
    <d v="2015-02-26T00:00:00"/>
    <s v=""/>
    <s v="Сибирский"/>
    <n v="11549.8"/>
    <n v="4539.43"/>
  </r>
  <r>
    <x v="1"/>
    <x v="8"/>
    <n v="242.8"/>
    <n v="233"/>
    <d v="2019-03-01T00:00:00"/>
    <s v=""/>
    <s v="Центральный"/>
    <n v="12728.050000000001"/>
    <n v="3529.54"/>
  </r>
  <r>
    <x v="1"/>
    <x v="8"/>
    <n v="508"/>
    <n v="234"/>
    <d v="2022-11-10T00:00:00"/>
    <s v=""/>
    <s v="Приволжский"/>
    <n v="25745.4"/>
    <n v="10917.76"/>
  </r>
  <r>
    <x v="1"/>
    <x v="8"/>
    <n v="321.7"/>
    <n v="235"/>
    <d v="2015-11-01T00:00:00"/>
    <s v=""/>
    <s v="Северо-Западный"/>
    <n v="17823.75"/>
    <n v="5424.3"/>
  </r>
  <r>
    <x v="1"/>
    <x v="8"/>
    <n v="219.8"/>
    <n v="236"/>
    <d v="2018-08-15T00:00:00"/>
    <s v="21.08.2023"/>
    <s v="Центральный"/>
    <m/>
    <n v="3892"/>
  </r>
  <r>
    <x v="1"/>
    <x v="8"/>
    <n v="247"/>
    <n v="237"/>
    <d v="2018-03-29T00:00:00"/>
    <s v=""/>
    <s v="Сибирский"/>
    <n v="21388.5"/>
    <n v="7226.4499999999989"/>
  </r>
  <r>
    <x v="1"/>
    <x v="8"/>
    <n v="397.3"/>
    <n v="239"/>
    <d v="2022-11-17T00:00:00"/>
    <s v=""/>
    <s v="Центральный"/>
    <n v="20992.399999999998"/>
    <n v="6811.84"/>
  </r>
  <r>
    <x v="1"/>
    <x v="8"/>
    <n v="748.5"/>
    <n v="240"/>
    <d v="2022-11-15T00:00:00"/>
    <s v=""/>
    <s v="Центральный"/>
    <n v="67334.149999999994"/>
    <n v="13538.56"/>
  </r>
  <r>
    <x v="1"/>
    <x v="8"/>
    <n v="295.7"/>
    <n v="241"/>
    <d v="2019-07-23T00:00:00"/>
    <s v=""/>
    <s v="Северо-Западный"/>
    <n v="18615.899999999998"/>
    <n v="5953.57"/>
  </r>
  <r>
    <x v="1"/>
    <x v="8"/>
    <n v="714.6"/>
    <n v="243"/>
    <d v="2023-01-20T00:00:00"/>
    <s v=""/>
    <s v="Дальневосточный"/>
    <n v="66467.650000000009"/>
    <n v="27712.58"/>
  </r>
  <r>
    <x v="1"/>
    <x v="8"/>
    <n v="222.8"/>
    <n v="244"/>
    <d v="2022-11-10T00:00:00"/>
    <s v=""/>
    <s v="Центральный"/>
    <n v="30102.350000000002"/>
    <n v="11186.35"/>
  </r>
  <r>
    <x v="1"/>
    <x v="8"/>
    <n v="285.77"/>
    <n v="245"/>
    <d v="2021-07-13T00:00:00"/>
    <s v=""/>
    <s v="Центральный"/>
    <n v="20200.25"/>
    <n v="8145.76"/>
  </r>
  <r>
    <x v="1"/>
    <x v="8"/>
    <n v="352.62"/>
    <n v="246"/>
    <d v="2022-10-13T00:00:00"/>
    <s v=""/>
    <s v="Центральный"/>
    <n v="27725.85"/>
    <n v="12450.69"/>
  </r>
  <r>
    <x v="1"/>
    <x v="8"/>
    <n v="292.7"/>
    <n v="247"/>
    <d v="2021-11-01T00:00:00"/>
    <s v=""/>
    <s v="Уральский"/>
    <n v="13862.9"/>
    <n v="3426.29"/>
  </r>
  <r>
    <x v="1"/>
    <x v="8"/>
    <n v="550.1"/>
    <n v="249"/>
    <d v="2022-10-27T00:00:00"/>
    <s v=""/>
    <s v="Центральный"/>
    <n v="30894.5"/>
    <n v="13919.15"/>
  </r>
  <r>
    <x v="1"/>
    <x v="8"/>
    <n v="132.5"/>
    <n v="250"/>
    <d v="2011-11-19T00:00:00"/>
    <s v=""/>
    <s v="Центральный"/>
    <n v="4976.3500000000004"/>
    <n v="205.03"/>
  </r>
  <r>
    <x v="1"/>
    <x v="8"/>
    <n v="284.2"/>
    <n v="251"/>
    <d v="2019-11-28T00:00:00"/>
    <s v=""/>
    <s v="Южный"/>
    <n v="22438.95"/>
    <n v="9438.8700000000008"/>
  </r>
  <r>
    <x v="1"/>
    <x v="8"/>
    <n v="284"/>
    <n v="252"/>
    <d v="2015-02-11T00:00:00"/>
    <s v=""/>
    <s v="Сибирский"/>
    <n v="31686.65"/>
    <n v="9749.11"/>
  </r>
  <r>
    <x v="1"/>
    <x v="8"/>
    <n v="250"/>
    <n v="253"/>
    <d v="2016-12-15T00:00:00"/>
    <s v=""/>
    <s v="Южный"/>
    <n v="30000"/>
    <n v="12152"/>
  </r>
  <r>
    <x v="1"/>
    <x v="8"/>
    <n v="420.2"/>
    <n v="255"/>
    <d v="2016-05-01T00:00:00"/>
    <s v=""/>
    <s v="Центральный"/>
    <n v="21388.5"/>
    <n v="5904.0099999999993"/>
  </r>
  <r>
    <x v="1"/>
    <x v="8"/>
    <n v="168.4"/>
    <n v="257"/>
    <d v="2010-08-18T00:00:00"/>
    <s v=""/>
    <s v="Центральный"/>
    <n v="9936.2000000000007"/>
    <n v="2519.58"/>
  </r>
  <r>
    <x v="1"/>
    <x v="8"/>
    <n v="114.7"/>
    <n v="260"/>
    <d v="2008-09-01T00:00:00"/>
    <s v=""/>
    <s v="Центральный"/>
    <n v="9506"/>
    <n v="2038.9599999999998"/>
  </r>
  <r>
    <x v="1"/>
    <x v="8"/>
    <n v="251"/>
    <n v="261"/>
    <d v="2021-09-07T00:00:00"/>
    <s v=""/>
    <s v="Центральный"/>
    <n v="27000"/>
    <n v="13057.730000000001"/>
  </r>
  <r>
    <x v="1"/>
    <x v="8"/>
    <n v="264"/>
    <n v="263"/>
    <d v="2013-10-05T00:00:00"/>
    <s v=""/>
    <s v="Северо-Западный"/>
    <n v="27805.050000000003"/>
    <n v="11877.18"/>
  </r>
  <r>
    <x v="1"/>
    <x v="8"/>
    <n v="243"/>
    <n v="264"/>
    <d v="2013-12-28T00:00:00"/>
    <s v=""/>
    <s v="Северо-Западный"/>
    <n v="8745.5"/>
    <n v="1823.1499999999999"/>
  </r>
  <r>
    <x v="1"/>
    <x v="8"/>
    <n v="182.25"/>
    <n v="265"/>
    <d v="2014-02-27T00:00:00"/>
    <s v=""/>
    <s v="Центральный"/>
    <n v="12785.550000000001"/>
    <n v="4141.2700000000004"/>
  </r>
  <r>
    <x v="1"/>
    <x v="8"/>
    <n v="402.22"/>
    <n v="266"/>
    <d v="2023-02-22T00:00:00"/>
    <s v=""/>
    <s v="Центральный"/>
    <n v="21250"/>
    <n v="9219.7699999999986"/>
  </r>
  <r>
    <x v="1"/>
    <x v="8"/>
    <n v="307.2"/>
    <n v="267"/>
    <d v="2017-03-07T00:00:00"/>
    <s v=""/>
    <s v="Южный"/>
    <n v="18916.95"/>
    <n v="6891.43"/>
  </r>
  <r>
    <x v="1"/>
    <x v="8"/>
    <n v="320.5"/>
    <n v="268"/>
    <d v="2020-06-25T00:00:00"/>
    <s v=""/>
    <s v="Центральный"/>
    <n v="16239.400000000001"/>
    <n v="3435.81"/>
  </r>
  <r>
    <x v="1"/>
    <x v="8"/>
    <n v="262"/>
    <n v="269"/>
    <d v="2020-11-12T00:00:00"/>
    <s v=""/>
    <s v="Приволжский"/>
    <n v="28993.3"/>
    <n v="13321.42"/>
  </r>
  <r>
    <x v="1"/>
    <x v="8"/>
    <n v="330.3"/>
    <n v="270"/>
    <d v="2017-03-05T00:00:00"/>
    <s v=""/>
    <s v="Центральный"/>
    <n v="24953.25"/>
    <n v="9440.76"/>
  </r>
  <r>
    <x v="1"/>
    <x v="8"/>
    <n v="234.6"/>
    <n v="271"/>
    <d v="2018-08-15T00:00:00"/>
    <s v=""/>
    <s v="Северо-Западный"/>
    <n v="21388.5"/>
    <n v="10758.16"/>
  </r>
  <r>
    <x v="1"/>
    <x v="8"/>
    <n v="137"/>
    <n v="272"/>
    <d v="2010-08-03T00:00:00"/>
    <s v=""/>
    <s v="Сибирский"/>
    <n v="7376.5499999999993"/>
    <n v="2313.9899999999998"/>
  </r>
  <r>
    <x v="1"/>
    <x v="8"/>
    <n v="254"/>
    <n v="273"/>
    <d v="2021-03-12T00:00:00"/>
    <s v=""/>
    <s v="Приволжский"/>
    <n v="16635.5"/>
    <n v="6115.2"/>
  </r>
  <r>
    <x v="1"/>
    <x v="8"/>
    <n v="170"/>
    <n v="274"/>
    <d v="2013-03-23T00:00:00"/>
    <s v=""/>
    <s v="Северо-Западный"/>
    <n v="9173.3000000000011"/>
    <n v="2499.4899999999998"/>
  </r>
  <r>
    <x v="1"/>
    <x v="8"/>
    <n v="192"/>
    <n v="275"/>
    <d v="2014-02-21T00:00:00"/>
    <s v=""/>
    <s v="Уральский"/>
    <n v="9109.9"/>
    <n v="3134.53"/>
  </r>
  <r>
    <x v="1"/>
    <x v="8"/>
    <n v="240"/>
    <n v="276"/>
    <d v="2018-03-05T00:00:00"/>
    <s v=""/>
    <s v="Приволжский"/>
    <n v="19822.7"/>
    <n v="8440.74"/>
  </r>
  <r>
    <x v="1"/>
    <x v="8"/>
    <n v="346.7"/>
    <n v="277"/>
    <d v="2018-12-20T00:00:00"/>
    <s v=""/>
    <s v="Северо-Кавказский"/>
    <n v="24965.35"/>
    <n v="11163.04"/>
  </r>
  <r>
    <x v="1"/>
    <x v="8"/>
    <n v="436"/>
    <n v="278"/>
    <d v="2017-05-31T00:00:00"/>
    <s v=""/>
    <s v="Южный"/>
    <n v="40400.5"/>
    <n v="16112.529999999999"/>
  </r>
  <r>
    <x v="1"/>
    <x v="8"/>
    <n v="302.3"/>
    <n v="279"/>
    <d v="2016-11-03T00:00:00"/>
    <s v=""/>
    <s v="Центральный"/>
    <n v="19012"/>
    <n v="6989.1500000000005"/>
  </r>
  <r>
    <x v="1"/>
    <x v="8"/>
    <n v="235.8"/>
    <n v="280"/>
    <d v="2018-03-02T00:00:00"/>
    <s v=""/>
    <s v="Уральский"/>
    <n v="33892.300000000003"/>
    <n v="16498.86"/>
  </r>
  <r>
    <x v="1"/>
    <x v="9"/>
    <n v="304.10000000000002"/>
    <n v="223"/>
    <d v="2020-11-13T00:00:00"/>
    <s v=""/>
    <s v="Центральный"/>
    <n v="14400"/>
    <n v="3810.0299999999997"/>
  </r>
  <r>
    <x v="1"/>
    <x v="9"/>
    <n v="384.75"/>
    <n v="224"/>
    <d v="2015-11-25T00:00:00"/>
    <s v=""/>
    <s v="Центральный"/>
    <n v="55201.599999999999"/>
    <n v="23512.720000000001"/>
  </r>
  <r>
    <x v="1"/>
    <x v="9"/>
    <n v="251.42"/>
    <n v="225"/>
    <d v="2020-11-27T00:00:00"/>
    <s v=""/>
    <s v="Уральский"/>
    <n v="11200"/>
    <n v="3783.0800000000004"/>
  </r>
  <r>
    <x v="1"/>
    <x v="9"/>
    <n v="267"/>
    <n v="226"/>
    <d v="2018-06-06T00:00:00"/>
    <s v=""/>
    <s v="Южный"/>
    <n v="16800"/>
    <n v="7336.7699999999995"/>
  </r>
  <r>
    <x v="1"/>
    <x v="9"/>
    <n v="323.2"/>
    <n v="227"/>
    <d v="2017-04-20T00:00:00"/>
    <s v=""/>
    <s v="Северо-Западный"/>
    <n v="29760"/>
    <n v="11166.19"/>
  </r>
  <r>
    <x v="1"/>
    <x v="9"/>
    <n v="390"/>
    <n v="229"/>
    <d v="2023-03-07T00:00:00"/>
    <s v=""/>
    <s v="Южный"/>
    <n v="14698.45"/>
    <n v="7459.6200000000008"/>
  </r>
  <r>
    <x v="1"/>
    <x v="9"/>
    <n v="244.4"/>
    <n v="230"/>
    <d v="2015-11-14T00:00:00"/>
    <s v=""/>
    <s v="Уральский"/>
    <n v="13013.800000000001"/>
    <n v="3924.5499999999997"/>
  </r>
  <r>
    <x v="1"/>
    <x v="9"/>
    <n v="242.6"/>
    <n v="231"/>
    <d v="2015-10-28T00:00:00"/>
    <s v=""/>
    <s v="Приволжский"/>
    <n v="10416"/>
    <n v="4020.52"/>
  </r>
  <r>
    <x v="1"/>
    <x v="9"/>
    <n v="224.7"/>
    <n v="232"/>
    <d v="2015-02-26T00:00:00"/>
    <s v=""/>
    <s v="Сибирский"/>
    <n v="11274.1"/>
    <n v="4941.16"/>
  </r>
  <r>
    <x v="1"/>
    <x v="9"/>
    <n v="242.8"/>
    <n v="233"/>
    <d v="2019-03-01T00:00:00"/>
    <s v=""/>
    <s v="Центральный"/>
    <n v="17601.600000000002"/>
    <n v="6991.18"/>
  </r>
  <r>
    <x v="1"/>
    <x v="9"/>
    <n v="508"/>
    <n v="234"/>
    <d v="2022-11-10T00:00:00"/>
    <s v=""/>
    <s v="Приволжский"/>
    <n v="26000"/>
    <n v="12219.83"/>
  </r>
  <r>
    <x v="1"/>
    <x v="9"/>
    <n v="321.7"/>
    <n v="235"/>
    <d v="2015-11-01T00:00:00"/>
    <s v=""/>
    <s v="Северо-Западный"/>
    <n v="18800"/>
    <n v="6598.2"/>
  </r>
  <r>
    <x v="1"/>
    <x v="9"/>
    <n v="247"/>
    <n v="237"/>
    <d v="2018-03-29T00:00:00"/>
    <s v=""/>
    <s v="Сибирский"/>
    <n v="21600"/>
    <n v="7927.5"/>
  </r>
  <r>
    <x v="1"/>
    <x v="9"/>
    <n v="397.3"/>
    <n v="239"/>
    <d v="2022-11-17T00:00:00"/>
    <s v=""/>
    <s v="Центральный"/>
    <n v="21600"/>
    <n v="8053.99"/>
  </r>
  <r>
    <x v="1"/>
    <x v="9"/>
    <n v="748.5"/>
    <n v="240"/>
    <d v="2022-11-15T00:00:00"/>
    <s v=""/>
    <s v="Центральный"/>
    <n v="67600"/>
    <n v="15156.820000000002"/>
  </r>
  <r>
    <x v="1"/>
    <x v="9"/>
    <n v="295.7"/>
    <n v="241"/>
    <d v="2019-07-23T00:00:00"/>
    <s v=""/>
    <s v="Северо-Западный"/>
    <n v="19200"/>
    <n v="6842.6399999999994"/>
  </r>
  <r>
    <x v="1"/>
    <x v="9"/>
    <n v="714.6"/>
    <n v="243"/>
    <d v="2023-01-20T00:00:00"/>
    <s v=""/>
    <s v="Дальневосточный"/>
    <n v="67513"/>
    <n v="30940.140000000003"/>
  </r>
  <r>
    <x v="1"/>
    <x v="9"/>
    <n v="222.8"/>
    <n v="244"/>
    <d v="2022-11-10T00:00:00"/>
    <s v=""/>
    <s v="Центральный"/>
    <n v="30000"/>
    <n v="11588.64"/>
  </r>
  <r>
    <x v="1"/>
    <x v="9"/>
    <n v="285.77"/>
    <n v="245"/>
    <d v="2021-07-13T00:00:00"/>
    <s v=""/>
    <s v="Центральный"/>
    <n v="20800"/>
    <n v="9132.69"/>
  </r>
  <r>
    <x v="1"/>
    <x v="9"/>
    <n v="352.62"/>
    <n v="246"/>
    <d v="2022-10-13T00:00:00"/>
    <s v=""/>
    <s v="Центральный"/>
    <n v="28400"/>
    <n v="13324.71"/>
  </r>
  <r>
    <x v="1"/>
    <x v="9"/>
    <n v="292.7"/>
    <n v="247"/>
    <d v="2021-11-01T00:00:00"/>
    <s v=""/>
    <s v="Уральский"/>
    <n v="14000"/>
    <n v="4159.47"/>
  </r>
  <r>
    <x v="1"/>
    <x v="9"/>
    <n v="550.1"/>
    <n v="249"/>
    <d v="2022-10-27T00:00:00"/>
    <s v=""/>
    <s v="Центральный"/>
    <n v="31600"/>
    <n v="15260.84"/>
  </r>
  <r>
    <x v="1"/>
    <x v="9"/>
    <n v="132.5"/>
    <n v="250"/>
    <d v="2011-11-19T00:00:00"/>
    <s v=""/>
    <s v="Центральный"/>
    <n v="7008"/>
    <n v="1523.13"/>
  </r>
  <r>
    <x v="1"/>
    <x v="9"/>
    <n v="284.2"/>
    <n v="251"/>
    <d v="2019-11-28T00:00:00"/>
    <s v=""/>
    <s v="Южный"/>
    <n v="18324.849999999999"/>
    <n v="7977.4800000000005"/>
  </r>
  <r>
    <x v="1"/>
    <x v="9"/>
    <n v="284"/>
    <n v="252"/>
    <d v="2015-02-11T00:00:00"/>
    <s v=""/>
    <s v="Сибирский"/>
    <n v="32000"/>
    <n v="10466.540000000001"/>
  </r>
  <r>
    <x v="1"/>
    <x v="9"/>
    <n v="250"/>
    <n v="253"/>
    <d v="2016-12-15T00:00:00"/>
    <s v=""/>
    <s v="Южный"/>
    <n v="29000"/>
    <n v="12278.14"/>
  </r>
  <r>
    <x v="1"/>
    <x v="9"/>
    <n v="420.2"/>
    <n v="255"/>
    <d v="2016-05-01T00:00:00"/>
    <s v=""/>
    <s v="Центральный"/>
    <n v="22400"/>
    <n v="7152.32"/>
  </r>
  <r>
    <x v="1"/>
    <x v="9"/>
    <n v="168.4"/>
    <n v="257"/>
    <d v="2010-08-18T00:00:00"/>
    <s v=""/>
    <s v="Центральный"/>
    <n v="9600"/>
    <n v="2676.3799999999997"/>
  </r>
  <r>
    <x v="1"/>
    <x v="9"/>
    <n v="114.7"/>
    <n v="260"/>
    <d v="2008-09-01T00:00:00"/>
    <s v=""/>
    <s v="Центральный"/>
    <n v="9120"/>
    <n v="2169.16"/>
  </r>
  <r>
    <x v="1"/>
    <x v="9"/>
    <n v="251"/>
    <n v="261"/>
    <d v="2021-09-07T00:00:00"/>
    <s v=""/>
    <s v="Центральный"/>
    <n v="26500"/>
    <n v="13156.64"/>
  </r>
  <r>
    <x v="1"/>
    <x v="9"/>
    <n v="264"/>
    <n v="263"/>
    <d v="2013-10-05T00:00:00"/>
    <s v=""/>
    <s v="Северо-Западный"/>
    <n v="27647.649999999998"/>
    <n v="12215.21"/>
  </r>
  <r>
    <x v="1"/>
    <x v="9"/>
    <n v="243"/>
    <n v="264"/>
    <d v="2013-12-28T00:00:00"/>
    <s v=""/>
    <s v="Северо-Западный"/>
    <n v="10080"/>
    <n v="2650.83"/>
  </r>
  <r>
    <x v="1"/>
    <x v="9"/>
    <n v="182.25"/>
    <n v="265"/>
    <d v="2014-02-27T00:00:00"/>
    <s v=""/>
    <s v="Центральный"/>
    <n v="11136"/>
    <n v="3794.5600000000004"/>
  </r>
  <r>
    <x v="1"/>
    <x v="9"/>
    <n v="402.22"/>
    <n v="266"/>
    <d v="2023-02-22T00:00:00"/>
    <s v=""/>
    <s v="Центральный"/>
    <n v="20833.349999999999"/>
    <n v="9729.51"/>
  </r>
  <r>
    <x v="1"/>
    <x v="9"/>
    <n v="307.2"/>
    <n v="267"/>
    <d v="2017-03-07T00:00:00"/>
    <s v=""/>
    <s v="Южный"/>
    <n v="19143.349999999999"/>
    <n v="7663.8799999999992"/>
  </r>
  <r>
    <x v="1"/>
    <x v="9"/>
    <n v="320.5"/>
    <n v="268"/>
    <d v="2020-06-25T00:00:00"/>
    <s v=""/>
    <s v="Центральный"/>
    <n v="16000"/>
    <n v="4013.66"/>
  </r>
  <r>
    <x v="1"/>
    <x v="9"/>
    <n v="262"/>
    <n v="269"/>
    <d v="2020-11-12T00:00:00"/>
    <s v=""/>
    <s v="Приволжский"/>
    <n v="26880"/>
    <n v="12883.64"/>
  </r>
  <r>
    <x v="1"/>
    <x v="9"/>
    <n v="330.3"/>
    <n v="270"/>
    <d v="2017-03-05T00:00:00"/>
    <s v=""/>
    <s v="Центральный"/>
    <n v="28000"/>
    <n v="12100.76"/>
  </r>
  <r>
    <x v="1"/>
    <x v="9"/>
    <n v="234.6"/>
    <n v="271"/>
    <d v="2018-08-15T00:00:00"/>
    <s v=""/>
    <s v="Северо-Западный"/>
    <n v="21200"/>
    <n v="11185.300000000001"/>
  </r>
  <r>
    <x v="1"/>
    <x v="9"/>
    <n v="137"/>
    <n v="272"/>
    <d v="2010-08-03T00:00:00"/>
    <s v=""/>
    <s v="Сибирский"/>
    <n v="9706.5499999999993"/>
    <n v="3721.13"/>
  </r>
  <r>
    <x v="1"/>
    <x v="9"/>
    <n v="254"/>
    <n v="273"/>
    <d v="2021-03-12T00:00:00"/>
    <s v=""/>
    <s v="Приволжский"/>
    <n v="17200"/>
    <n v="6742.82"/>
  </r>
  <r>
    <x v="1"/>
    <x v="9"/>
    <n v="170"/>
    <n v="274"/>
    <d v="2013-03-23T00:00:00"/>
    <s v=""/>
    <s v="Северо-Западный"/>
    <n v="10160"/>
    <n v="3143.0699999999997"/>
  </r>
  <r>
    <x v="1"/>
    <x v="9"/>
    <n v="192"/>
    <n v="275"/>
    <d v="2014-02-21T00:00:00"/>
    <s v=""/>
    <s v="Уральский"/>
    <n v="8800"/>
    <n v="3479.77"/>
  </r>
  <r>
    <x v="1"/>
    <x v="9"/>
    <n v="240"/>
    <n v="276"/>
    <d v="2018-03-05T00:00:00"/>
    <s v=""/>
    <s v="Приволжский"/>
    <n v="19200"/>
    <n v="8539.65"/>
  </r>
  <r>
    <x v="1"/>
    <x v="9"/>
    <n v="346.7"/>
    <n v="277"/>
    <d v="2018-12-20T00:00:00"/>
    <s v=""/>
    <s v="Северо-Кавказский"/>
    <n v="23124.75"/>
    <n v="10992.38"/>
  </r>
  <r>
    <x v="1"/>
    <x v="9"/>
    <n v="436"/>
    <n v="278"/>
    <d v="2017-05-31T00:00:00"/>
    <s v=""/>
    <s v="Южный"/>
    <n v="38000"/>
    <n v="15963.36"/>
  </r>
  <r>
    <x v="1"/>
    <x v="9"/>
    <n v="302.3"/>
    <n v="279"/>
    <d v="2016-11-03T00:00:00"/>
    <s v=""/>
    <s v="Центральный"/>
    <n v="18400"/>
    <n v="7213.01"/>
  </r>
  <r>
    <x v="1"/>
    <x v="9"/>
    <n v="235.8"/>
    <n v="280"/>
    <d v="2018-03-02T00:00:00"/>
    <s v=""/>
    <s v="Уральский"/>
    <n v="29894.2"/>
    <n v="14398.789999999999"/>
  </r>
  <r>
    <x v="1"/>
    <x v="10"/>
    <n v="304.10000000000002"/>
    <n v="223"/>
    <d v="2020-11-13T00:00:00"/>
    <s v=""/>
    <s v="Центральный"/>
    <n v="13600"/>
    <n v="2109.8700000000003"/>
  </r>
  <r>
    <x v="1"/>
    <x v="10"/>
    <n v="384.75"/>
    <n v="224"/>
    <d v="2015-11-25T00:00:00"/>
    <s v=""/>
    <s v="Центральный"/>
    <n v="54030.5"/>
    <n v="17826.34"/>
  </r>
  <r>
    <x v="1"/>
    <x v="10"/>
    <n v="251.42"/>
    <n v="225"/>
    <d v="2020-11-27T00:00:00"/>
    <s v=""/>
    <s v="Уральский"/>
    <n v="10800"/>
    <n v="2749.11"/>
  </r>
  <r>
    <x v="1"/>
    <x v="10"/>
    <n v="267"/>
    <n v="226"/>
    <d v="2018-06-06T00:00:00"/>
    <s v=""/>
    <s v="Южный"/>
    <n v="18000"/>
    <n v="6434.47"/>
  </r>
  <r>
    <x v="1"/>
    <x v="10"/>
    <n v="323.2"/>
    <n v="227"/>
    <d v="2017-04-20T00:00:00"/>
    <s v=""/>
    <s v="Северо-Западный"/>
    <n v="28000"/>
    <n v="8213.5199999999986"/>
  </r>
  <r>
    <x v="1"/>
    <x v="10"/>
    <n v="390"/>
    <n v="229"/>
    <d v="2023-03-07T00:00:00"/>
    <s v=""/>
    <s v="Южный"/>
    <n v="13600"/>
    <n v="5597.9000000000005"/>
  </r>
  <r>
    <x v="1"/>
    <x v="10"/>
    <n v="244.4"/>
    <n v="230"/>
    <d v="2015-11-14T00:00:00"/>
    <s v=""/>
    <s v="Уральский"/>
    <n v="13467.5"/>
    <n v="3118.71"/>
  </r>
  <r>
    <x v="1"/>
    <x v="10"/>
    <n v="242.6"/>
    <n v="231"/>
    <d v="2015-10-28T00:00:00"/>
    <s v=""/>
    <s v="Приволжский"/>
    <n v="9696"/>
    <n v="2863.7000000000003"/>
  </r>
  <r>
    <x v="1"/>
    <x v="10"/>
    <n v="224.7"/>
    <n v="232"/>
    <d v="2015-02-26T00:00:00"/>
    <s v=""/>
    <s v="Сибирский"/>
    <n v="10656"/>
    <n v="3777.0600000000004"/>
  </r>
  <r>
    <x v="1"/>
    <x v="10"/>
    <n v="242.8"/>
    <n v="233"/>
    <d v="2019-03-01T00:00:00"/>
    <s v=""/>
    <s v="Центральный"/>
    <n v="17283.099999999999"/>
    <n v="5481.1399999999994"/>
  </r>
  <r>
    <x v="1"/>
    <x v="10"/>
    <n v="508"/>
    <n v="234"/>
    <d v="2022-11-10T00:00:00"/>
    <s v=""/>
    <s v="Приволжский"/>
    <n v="24000"/>
    <n v="9220.9599999999991"/>
  </r>
  <r>
    <x v="1"/>
    <x v="10"/>
    <n v="321.7"/>
    <n v="235"/>
    <d v="2015-11-01T00:00:00"/>
    <s v=""/>
    <s v="Северо-Западный"/>
    <n v="18400"/>
    <n v="4819.57"/>
  </r>
  <r>
    <x v="1"/>
    <x v="10"/>
    <n v="247"/>
    <n v="237"/>
    <d v="2018-03-29T00:00:00"/>
    <s v=""/>
    <s v="Сибирский"/>
    <n v="20400"/>
    <n v="5369.98"/>
  </r>
  <r>
    <x v="1"/>
    <x v="10"/>
    <n v="397.3"/>
    <n v="239"/>
    <d v="2022-11-17T00:00:00"/>
    <s v=""/>
    <s v="Центральный"/>
    <n v="18400"/>
    <n v="4409.8600000000006"/>
  </r>
  <r>
    <x v="1"/>
    <x v="10"/>
    <n v="748.5"/>
    <n v="240"/>
    <d v="2022-11-15T00:00:00"/>
    <s v=""/>
    <s v="Центральный"/>
    <n v="64800"/>
    <n v="6387.1500000000005"/>
  </r>
  <r>
    <x v="1"/>
    <x v="10"/>
    <n v="295.7"/>
    <n v="241"/>
    <d v="2019-07-23T00:00:00"/>
    <s v=""/>
    <s v="Северо-Западный"/>
    <n v="18400"/>
    <n v="4839.45"/>
  </r>
  <r>
    <x v="1"/>
    <x v="10"/>
    <n v="714.6"/>
    <n v="243"/>
    <d v="2023-01-20T00:00:00"/>
    <s v=""/>
    <s v="Дальневосточный"/>
    <n v="65605.200000000012"/>
    <n v="24545.710000000003"/>
  </r>
  <r>
    <x v="1"/>
    <x v="10"/>
    <n v="222.8"/>
    <n v="244"/>
    <d v="2022-11-10T00:00:00"/>
    <s v=""/>
    <s v="Центральный"/>
    <n v="28000"/>
    <n v="7909.3700000000008"/>
  </r>
  <r>
    <x v="1"/>
    <x v="10"/>
    <n v="285.77"/>
    <n v="245"/>
    <d v="2021-07-13T00:00:00"/>
    <s v=""/>
    <s v="Центральный"/>
    <n v="19600"/>
    <n v="6582.8"/>
  </r>
  <r>
    <x v="1"/>
    <x v="10"/>
    <n v="352.62"/>
    <n v="246"/>
    <d v="2022-10-13T00:00:00"/>
    <s v=""/>
    <s v="Центральный"/>
    <n v="27200"/>
    <n v="10244.5"/>
  </r>
  <r>
    <x v="1"/>
    <x v="10"/>
    <n v="292.7"/>
    <n v="247"/>
    <d v="2021-11-01T00:00:00"/>
    <s v=""/>
    <s v="Уральский"/>
    <n v="13200"/>
    <n v="2585.2399999999998"/>
  </r>
  <r>
    <x v="1"/>
    <x v="10"/>
    <n v="550.1"/>
    <n v="249"/>
    <d v="2022-10-27T00:00:00"/>
    <s v=""/>
    <s v="Центральный"/>
    <n v="30000"/>
    <n v="11925.69"/>
  </r>
  <r>
    <x v="1"/>
    <x v="10"/>
    <n v="132.5"/>
    <n v="250"/>
    <d v="2011-11-19T00:00:00"/>
    <s v=""/>
    <s v="Центральный"/>
    <n v="7210.6500000000005"/>
    <n v="1087.6599999999999"/>
  </r>
  <r>
    <x v="1"/>
    <x v="10"/>
    <n v="284.2"/>
    <n v="251"/>
    <d v="2019-11-28T00:00:00"/>
    <s v=""/>
    <s v="Южный"/>
    <n v="18380.3"/>
    <n v="6560.2599999999993"/>
  </r>
  <r>
    <x v="1"/>
    <x v="10"/>
    <n v="284"/>
    <n v="252"/>
    <d v="2015-02-11T00:00:00"/>
    <s v=""/>
    <s v="Сибирский"/>
    <n v="28800"/>
    <n v="6648.7400000000007"/>
  </r>
  <r>
    <x v="1"/>
    <x v="10"/>
    <n v="250"/>
    <n v="253"/>
    <d v="2016-12-15T00:00:00"/>
    <s v=""/>
    <s v="Южный"/>
    <n v="26000"/>
    <n v="8628.69"/>
  </r>
  <r>
    <x v="1"/>
    <x v="10"/>
    <n v="420.2"/>
    <n v="255"/>
    <d v="2016-05-01T00:00:00"/>
    <s v=""/>
    <s v="Центральный"/>
    <n v="22080"/>
    <n v="5160.8899999999994"/>
  </r>
  <r>
    <x v="1"/>
    <x v="10"/>
    <n v="168.4"/>
    <n v="257"/>
    <d v="2010-08-18T00:00:00"/>
    <s v=""/>
    <s v="Центральный"/>
    <n v="10800"/>
    <n v="2435.86"/>
  </r>
  <r>
    <x v="1"/>
    <x v="10"/>
    <n v="114.7"/>
    <n v="260"/>
    <d v="2008-09-01T00:00:00"/>
    <s v=""/>
    <s v="Центральный"/>
    <n v="8976"/>
    <n v="1354.29"/>
  </r>
  <r>
    <x v="1"/>
    <x v="10"/>
    <n v="251"/>
    <n v="261"/>
    <d v="2021-09-07T00:00:00"/>
    <s v=""/>
    <s v="Центральный"/>
    <n v="25000"/>
    <n v="10026.730000000001"/>
  </r>
  <r>
    <x v="1"/>
    <x v="10"/>
    <n v="264"/>
    <n v="263"/>
    <d v="2013-10-05T00:00:00"/>
    <s v=""/>
    <s v="Северо-Западный"/>
    <n v="27081.149999999998"/>
    <n v="9557.5199999999986"/>
  </r>
  <r>
    <x v="1"/>
    <x v="10"/>
    <n v="243"/>
    <n v="264"/>
    <d v="2013-12-28T00:00:00"/>
    <s v=""/>
    <s v="Северо-Западный"/>
    <n v="9984"/>
    <n v="1810.48"/>
  </r>
  <r>
    <x v="1"/>
    <x v="10"/>
    <n v="182.25"/>
    <n v="265"/>
    <d v="2014-02-27T00:00:00"/>
    <s v=""/>
    <s v="Центральный"/>
    <n v="11251.55"/>
    <n v="2897.16"/>
  </r>
  <r>
    <x v="1"/>
    <x v="10"/>
    <n v="402.22"/>
    <n v="266"/>
    <d v="2023-02-22T00:00:00"/>
    <s v=""/>
    <s v="Центральный"/>
    <n v="20000"/>
    <n v="7636.3700000000008"/>
  </r>
  <r>
    <x v="1"/>
    <x v="10"/>
    <n v="307.2"/>
    <n v="267"/>
    <d v="2017-03-07T00:00:00"/>
    <s v=""/>
    <s v="Южный"/>
    <n v="17600"/>
    <n v="5545.6100000000006"/>
  </r>
  <r>
    <x v="1"/>
    <x v="10"/>
    <n v="320.5"/>
    <n v="268"/>
    <d v="2020-06-25T00:00:00"/>
    <s v=""/>
    <s v="Центральный"/>
    <n v="15200"/>
    <n v="2530.2199999999998"/>
  </r>
  <r>
    <x v="1"/>
    <x v="10"/>
    <n v="262"/>
    <n v="269"/>
    <d v="2020-11-12T00:00:00"/>
    <s v=""/>
    <s v="Приволжский"/>
    <n v="25920"/>
    <n v="10163.370000000001"/>
  </r>
  <r>
    <x v="1"/>
    <x v="10"/>
    <n v="330.3"/>
    <n v="270"/>
    <d v="2017-03-05T00:00:00"/>
    <s v=""/>
    <s v="Центральный"/>
    <n v="26800"/>
    <n v="9041.69"/>
  </r>
  <r>
    <x v="1"/>
    <x v="10"/>
    <n v="234.6"/>
    <n v="271"/>
    <d v="2018-08-15T00:00:00"/>
    <s v=""/>
    <s v="Северо-Западный"/>
    <n v="20000"/>
    <n v="8789.34"/>
  </r>
  <r>
    <x v="1"/>
    <x v="10"/>
    <n v="137"/>
    <n v="272"/>
    <d v="2010-08-03T00:00:00"/>
    <s v=""/>
    <s v="Сибирский"/>
    <n v="9504.5500000000011"/>
    <n v="2831.08"/>
  </r>
  <r>
    <x v="1"/>
    <x v="10"/>
    <n v="254"/>
    <n v="273"/>
    <d v="2021-03-12T00:00:00"/>
    <s v=""/>
    <s v="Приволжский"/>
    <n v="16800"/>
    <n v="5201.21"/>
  </r>
  <r>
    <x v="1"/>
    <x v="10"/>
    <n v="170"/>
    <n v="274"/>
    <d v="2013-03-23T00:00:00"/>
    <s v=""/>
    <s v="Северо-Западный"/>
    <n v="10000"/>
    <n v="2234.4"/>
  </r>
  <r>
    <x v="1"/>
    <x v="10"/>
    <n v="192"/>
    <n v="275"/>
    <d v="2014-02-21T00:00:00"/>
    <s v=""/>
    <s v="Уральский"/>
    <n v="9600"/>
    <n v="3080.35"/>
  </r>
  <r>
    <x v="1"/>
    <x v="10"/>
    <n v="240"/>
    <n v="276"/>
    <d v="2018-03-05T00:00:00"/>
    <s v=""/>
    <s v="Приволжский"/>
    <n v="17600"/>
    <n v="5909.75"/>
  </r>
  <r>
    <x v="1"/>
    <x v="10"/>
    <n v="346.7"/>
    <n v="277"/>
    <d v="2018-12-20T00:00:00"/>
    <s v=""/>
    <s v="Северо-Кавказский"/>
    <n v="22634.6"/>
    <n v="8822.1"/>
  </r>
  <r>
    <x v="1"/>
    <x v="10"/>
    <n v="436"/>
    <n v="278"/>
    <d v="2017-05-31T00:00:00"/>
    <s v=""/>
    <s v="Южный"/>
    <n v="36800"/>
    <n v="12358.85"/>
  </r>
  <r>
    <x v="1"/>
    <x v="10"/>
    <n v="302.3"/>
    <n v="279"/>
    <d v="2016-11-03T00:00:00"/>
    <s v=""/>
    <s v="Центральный"/>
    <n v="17200"/>
    <n v="5242.16"/>
  </r>
  <r>
    <x v="1"/>
    <x v="10"/>
    <n v="235.8"/>
    <n v="280"/>
    <d v="2018-03-02T00:00:00"/>
    <s v=""/>
    <s v="Уральский"/>
    <n v="29479.899999999998"/>
    <n v="11567.5"/>
  </r>
  <r>
    <x v="1"/>
    <x v="11"/>
    <n v="304.10000000000002"/>
    <n v="223"/>
    <d v="2020-11-13T00:00:00"/>
    <s v=""/>
    <s v="Центральный"/>
    <n v="15802.5"/>
    <n v="3527.23"/>
  </r>
  <r>
    <x v="1"/>
    <x v="11"/>
    <n v="384.75"/>
    <n v="224"/>
    <d v="2015-11-25T00:00:00"/>
    <s v=""/>
    <s v="Центральный"/>
    <n v="54662.1"/>
    <n v="18123.350000000002"/>
  </r>
  <r>
    <x v="1"/>
    <x v="11"/>
    <n v="251.42"/>
    <n v="225"/>
    <d v="2020-11-27T00:00:00"/>
    <s v=""/>
    <s v="Уральский"/>
    <n v="12862.5"/>
    <n v="3739.54"/>
  </r>
  <r>
    <x v="1"/>
    <x v="11"/>
    <n v="267"/>
    <n v="226"/>
    <d v="2018-06-06T00:00:00"/>
    <s v=""/>
    <s v="Южный"/>
    <n v="16580.350000000002"/>
    <n v="6196.82"/>
  </r>
  <r>
    <x v="1"/>
    <x v="11"/>
    <n v="323.2"/>
    <n v="227"/>
    <d v="2017-04-20T00:00:00"/>
    <s v=""/>
    <s v="Северо-Западный"/>
    <n v="29880.5"/>
    <n v="9240.2799999999988"/>
  </r>
  <r>
    <x v="1"/>
    <x v="11"/>
    <n v="390"/>
    <n v="229"/>
    <d v="2023-03-07T00:00:00"/>
    <s v=""/>
    <s v="Южный"/>
    <n v="17150"/>
    <n v="7291.6900000000005"/>
  </r>
  <r>
    <x v="1"/>
    <x v="11"/>
    <n v="244.4"/>
    <n v="230"/>
    <d v="2015-11-14T00:00:00"/>
    <s v=""/>
    <s v="Уральский"/>
    <n v="13506.300000000001"/>
    <n v="3389.61"/>
  </r>
  <r>
    <x v="1"/>
    <x v="11"/>
    <n v="242.6"/>
    <n v="231"/>
    <d v="2015-10-28T00:00:00"/>
    <s v=""/>
    <s v="Приволжский"/>
    <n v="9278.65"/>
    <n v="2911.51"/>
  </r>
  <r>
    <x v="1"/>
    <x v="11"/>
    <n v="224.7"/>
    <n v="232"/>
    <d v="2015-02-26T00:00:00"/>
    <s v=""/>
    <s v="Сибирский"/>
    <n v="10848.599999999999"/>
    <n v="4056.29"/>
  </r>
  <r>
    <x v="1"/>
    <x v="11"/>
    <n v="242.8"/>
    <n v="233"/>
    <d v="2019-03-01T00:00:00"/>
    <s v=""/>
    <s v="Центральный"/>
    <n v="17381.400000000001"/>
    <n v="5798.59"/>
  </r>
  <r>
    <x v="1"/>
    <x v="11"/>
    <n v="508"/>
    <n v="234"/>
    <d v="2022-11-10T00:00:00"/>
    <s v=""/>
    <s v="Приволжский"/>
    <n v="27930"/>
    <n v="11409.230000000001"/>
  </r>
  <r>
    <x v="1"/>
    <x v="11"/>
    <n v="321.7"/>
    <n v="235"/>
    <d v="2015-11-01T00:00:00"/>
    <s v=""/>
    <s v="Северо-Западный"/>
    <n v="23176.85"/>
    <n v="7719.9499999999989"/>
  </r>
  <r>
    <x v="1"/>
    <x v="11"/>
    <n v="247"/>
    <n v="237"/>
    <d v="2018-03-29T00:00:00"/>
    <s v=""/>
    <s v="Сибирский"/>
    <n v="20212.5"/>
    <n v="5638.92"/>
  </r>
  <r>
    <x v="1"/>
    <x v="11"/>
    <n v="397.3"/>
    <n v="239"/>
    <d v="2022-11-17T00:00:00"/>
    <s v=""/>
    <s v="Центральный"/>
    <n v="24335.65"/>
    <n v="8270.15"/>
  </r>
  <r>
    <x v="1"/>
    <x v="11"/>
    <n v="748.5"/>
    <n v="240"/>
    <d v="2022-11-15T00:00:00"/>
    <s v=""/>
    <s v="Центральный"/>
    <n v="69825"/>
    <n v="10481.800000000001"/>
  </r>
  <r>
    <x v="1"/>
    <x v="11"/>
    <n v="295.7"/>
    <n v="241"/>
    <d v="2019-07-23T00:00:00"/>
    <s v=""/>
    <s v="Северо-Западный"/>
    <n v="19750.75"/>
    <n v="5884.55"/>
  </r>
  <r>
    <x v="1"/>
    <x v="11"/>
    <n v="714.6"/>
    <n v="243"/>
    <d v="2023-01-20T00:00:00"/>
    <s v=""/>
    <s v="Дальневосточный"/>
    <n v="70779.95"/>
    <n v="28306.53"/>
  </r>
  <r>
    <x v="1"/>
    <x v="11"/>
    <n v="222.8"/>
    <n v="244"/>
    <d v="2022-11-10T00:00:00"/>
    <s v=""/>
    <s v="Центральный"/>
    <n v="33075"/>
    <n v="11416.230000000001"/>
  </r>
  <r>
    <x v="1"/>
    <x v="11"/>
    <n v="285.77"/>
    <n v="245"/>
    <d v="2021-07-13T00:00:00"/>
    <s v=""/>
    <s v="Центральный"/>
    <n v="21609"/>
    <n v="8235.2200000000012"/>
  </r>
  <r>
    <x v="1"/>
    <x v="11"/>
    <n v="352.62"/>
    <n v="246"/>
    <d v="2022-10-13T00:00:00"/>
    <s v=""/>
    <s v="Центральный"/>
    <n v="30502.5"/>
    <n v="12564.58"/>
  </r>
  <r>
    <x v="1"/>
    <x v="11"/>
    <n v="292.7"/>
    <n v="247"/>
    <d v="2021-11-01T00:00:00"/>
    <s v=""/>
    <s v="Уральский"/>
    <n v="13671"/>
    <n v="3101.7000000000003"/>
  </r>
  <r>
    <x v="1"/>
    <x v="11"/>
    <n v="550.1"/>
    <n v="249"/>
    <d v="2022-10-27T00:00:00"/>
    <s v=""/>
    <s v="Центральный"/>
    <n v="33075"/>
    <n v="13793.36"/>
  </r>
  <r>
    <x v="1"/>
    <x v="11"/>
    <n v="132.5"/>
    <n v="250"/>
    <d v="2011-11-19T00:00:00"/>
    <s v=""/>
    <s v="Центральный"/>
    <n v="7289.7000000000007"/>
    <n v="1120.8400000000001"/>
  </r>
  <r>
    <x v="1"/>
    <x v="11"/>
    <n v="284.2"/>
    <n v="251"/>
    <d v="2019-11-28T00:00:00"/>
    <s v=""/>
    <s v="Южный"/>
    <n v="19371.199999999997"/>
    <n v="7327.9499999999989"/>
  </r>
  <r>
    <x v="1"/>
    <x v="11"/>
    <n v="284"/>
    <n v="252"/>
    <d v="2015-02-11T00:00:00"/>
    <s v=""/>
    <s v="Сибирский"/>
    <n v="30135"/>
    <n v="7658.6299999999992"/>
  </r>
  <r>
    <x v="1"/>
    <x v="11"/>
    <n v="250"/>
    <n v="253"/>
    <d v="2016-12-15T00:00:00"/>
    <s v=""/>
    <s v="Южный"/>
    <n v="29500"/>
    <n v="10567.13"/>
  </r>
  <r>
    <x v="1"/>
    <x v="11"/>
    <n v="420.2"/>
    <n v="255"/>
    <d v="2016-05-01T00:00:00"/>
    <s v=""/>
    <s v="Центральный"/>
    <n v="23814"/>
    <n v="6212.9900000000007"/>
  </r>
  <r>
    <x v="1"/>
    <x v="11"/>
    <n v="168.4"/>
    <n v="257"/>
    <d v="2010-08-18T00:00:00"/>
    <s v=""/>
    <s v="Центральный"/>
    <n v="12127.5"/>
    <n v="3100.58"/>
  </r>
  <r>
    <x v="1"/>
    <x v="11"/>
    <n v="114.7"/>
    <n v="260"/>
    <d v="2008-09-01T00:00:00"/>
    <s v=""/>
    <s v="Центральный"/>
    <n v="11025"/>
    <n v="2527.7000000000003"/>
  </r>
  <r>
    <x v="1"/>
    <x v="11"/>
    <n v="251"/>
    <n v="261"/>
    <d v="2021-09-07T00:00:00"/>
    <s v=""/>
    <s v="Центральный"/>
    <n v="27500"/>
    <n v="11909.66"/>
  </r>
  <r>
    <x v="1"/>
    <x v="11"/>
    <n v="264"/>
    <n v="263"/>
    <d v="2013-10-05T00:00:00"/>
    <s v=""/>
    <s v="Северо-Западный"/>
    <n v="27382"/>
    <n v="10156.16"/>
  </r>
  <r>
    <x v="1"/>
    <x v="11"/>
    <n v="243"/>
    <n v="264"/>
    <d v="2013-12-28T00:00:00"/>
    <s v=""/>
    <s v="Северо-Западный"/>
    <n v="10498.900000000001"/>
    <n v="2136.4"/>
  </r>
  <r>
    <x v="1"/>
    <x v="11"/>
    <n v="182.25"/>
    <n v="265"/>
    <d v="2014-02-27T00:00:00"/>
    <s v=""/>
    <s v="Центральный"/>
    <n v="11522.3"/>
    <n v="3235.26"/>
  </r>
  <r>
    <x v="1"/>
    <x v="11"/>
    <n v="402.22"/>
    <n v="266"/>
    <d v="2023-02-22T00:00:00"/>
    <s v=""/>
    <s v="Центральный"/>
    <n v="22916.65"/>
    <n v="9219.42"/>
  </r>
  <r>
    <x v="1"/>
    <x v="11"/>
    <n v="307.2"/>
    <n v="267"/>
    <d v="2017-03-07T00:00:00"/>
    <s v=""/>
    <s v="Южный"/>
    <n v="19218.800000000003"/>
    <n v="6466.25"/>
  </r>
  <r>
    <x v="1"/>
    <x v="11"/>
    <n v="320.5"/>
    <n v="268"/>
    <d v="2020-06-25T00:00:00"/>
    <s v=""/>
    <s v="Центральный"/>
    <n v="16317"/>
    <n v="3107.2999999999997"/>
  </r>
  <r>
    <x v="1"/>
    <x v="11"/>
    <n v="262"/>
    <n v="269"/>
    <d v="2020-11-12T00:00:00"/>
    <s v=""/>
    <s v="Приволжский"/>
    <n v="26460"/>
    <n v="10860.29"/>
  </r>
  <r>
    <x v="1"/>
    <x v="11"/>
    <n v="330.3"/>
    <n v="270"/>
    <d v="2017-03-05T00:00:00"/>
    <s v=""/>
    <s v="Центральный"/>
    <n v="29400"/>
    <n v="10867.779999999999"/>
  </r>
  <r>
    <x v="1"/>
    <x v="11"/>
    <n v="234.6"/>
    <n v="271"/>
    <d v="2018-08-15T00:00:00"/>
    <s v=""/>
    <s v="Северо-Западный"/>
    <n v="21439.55"/>
    <n v="9864.68"/>
  </r>
  <r>
    <x v="1"/>
    <x v="11"/>
    <n v="137"/>
    <n v="272"/>
    <d v="2010-08-03T00:00:00"/>
    <s v=""/>
    <s v="Сибирский"/>
    <n v="9613.3000000000011"/>
    <n v="3088.6800000000003"/>
  </r>
  <r>
    <x v="1"/>
    <x v="11"/>
    <n v="254"/>
    <n v="273"/>
    <d v="2021-03-12T00:00:00"/>
    <s v=""/>
    <s v="Приволжский"/>
    <n v="19350.050000000003"/>
    <n v="6459.7400000000007"/>
  </r>
  <r>
    <x v="1"/>
    <x v="11"/>
    <n v="170"/>
    <n v="274"/>
    <d v="2013-03-23T00:00:00"/>
    <s v=""/>
    <s v="Северо-Западный"/>
    <n v="11260.550000000001"/>
    <n v="2816.1"/>
  </r>
  <r>
    <x v="1"/>
    <x v="11"/>
    <n v="192"/>
    <n v="275"/>
    <d v="2014-02-21T00:00:00"/>
    <s v=""/>
    <s v="Уральский"/>
    <n v="11549.8"/>
    <n v="4069.73"/>
  </r>
  <r>
    <x v="1"/>
    <x v="11"/>
    <n v="240"/>
    <n v="276"/>
    <d v="2018-03-05T00:00:00"/>
    <s v=""/>
    <s v="Приволжский"/>
    <n v="20212.5"/>
    <n v="7790.79"/>
  </r>
  <r>
    <x v="1"/>
    <x v="11"/>
    <n v="346.7"/>
    <n v="277"/>
    <d v="2018-12-20T00:00:00"/>
    <s v=""/>
    <s v="Северо-Кавказский"/>
    <n v="22929"/>
    <n v="9303.07"/>
  </r>
  <r>
    <x v="1"/>
    <x v="11"/>
    <n v="436"/>
    <n v="278"/>
    <d v="2017-05-31T00:00:00"/>
    <s v=""/>
    <s v="Южный"/>
    <n v="38587.5"/>
    <n v="13687.94"/>
  </r>
  <r>
    <x v="1"/>
    <x v="11"/>
    <n v="302.3"/>
    <n v="279"/>
    <d v="2016-11-03T00:00:00"/>
    <s v=""/>
    <s v="Центральный"/>
    <n v="18375"/>
    <n v="6012.3"/>
  </r>
  <r>
    <x v="1"/>
    <x v="11"/>
    <n v="235.8"/>
    <n v="280"/>
    <d v="2018-03-02T00:00:00"/>
    <s v=""/>
    <s v="Уральский"/>
    <n v="29401.550000000003"/>
    <n v="12026.699999999999"/>
  </r>
  <r>
    <x v="2"/>
    <x v="0"/>
    <n v="397.2"/>
    <n v="378"/>
    <d v="2019-08-01T00:00:00"/>
    <s v="30.01.2023"/>
    <s v="Центральный"/>
    <n v="21960.75"/>
    <n v="7149.45"/>
  </r>
  <r>
    <x v="2"/>
    <x v="0"/>
    <n v="1089"/>
    <n v="379"/>
    <d v="2023-01-30T00:00:00"/>
    <s v=""/>
    <s v="Центральный"/>
    <n v="2723.8999999999996"/>
    <n v="4834.41"/>
  </r>
  <r>
    <x v="2"/>
    <x v="0"/>
    <n v="357.56"/>
    <n v="380"/>
    <d v="2020-11-27T00:00:00"/>
    <s v=""/>
    <s v="Уральский"/>
    <n v="5829.7000000000007"/>
    <n v="3341.24"/>
  </r>
  <r>
    <x v="2"/>
    <x v="0"/>
    <n v="241.7"/>
    <n v="381"/>
    <d v="2019-08-01T00:00:00"/>
    <s v=""/>
    <s v="Приволжский"/>
    <n v="8410.5"/>
    <n v="2922.99"/>
  </r>
  <r>
    <x v="2"/>
    <x v="0"/>
    <n v="275.3"/>
    <n v="382"/>
    <d v="2019-08-01T00:00:00"/>
    <s v=""/>
    <s v="Центральный"/>
    <n v="9709.2999999999993"/>
    <n v="2691.36"/>
  </r>
  <r>
    <x v="2"/>
    <x v="0"/>
    <n v="381.9"/>
    <n v="383"/>
    <d v="2019-08-01T00:00:00"/>
    <s v=""/>
    <s v="Северо-Западный"/>
    <n v="8055.5499999999993"/>
    <n v="4590.32"/>
  </r>
  <r>
    <x v="2"/>
    <x v="0"/>
    <n v="313.3"/>
    <n v="384"/>
    <d v="2020-12-02T00:00:00"/>
    <s v=""/>
    <s v="Приволжский"/>
    <n v="9537.6"/>
    <n v="2529.17"/>
  </r>
  <r>
    <x v="2"/>
    <x v="0"/>
    <n v="214.45"/>
    <n v="385"/>
    <d v="2019-08-01T00:00:00"/>
    <s v=""/>
    <s v="Южный"/>
    <n v="5195.6500000000005"/>
    <n v="1809.57"/>
  </r>
  <r>
    <x v="2"/>
    <x v="0"/>
    <n v="205.3"/>
    <n v="386"/>
    <d v="2019-08-01T00:00:00"/>
    <s v=""/>
    <s v="Центральный"/>
    <n v="6638.4000000000005"/>
    <n v="2336.67"/>
  </r>
  <r>
    <x v="2"/>
    <x v="0"/>
    <n v="292.89999999999998"/>
    <n v="387"/>
    <d v="2019-08-01T00:00:00"/>
    <s v=""/>
    <s v="Центральный"/>
    <n v="7469.0499999999993"/>
    <n v="3370.71"/>
  </r>
  <r>
    <x v="2"/>
    <x v="0"/>
    <n v="600"/>
    <n v="388"/>
    <d v="2022-10-27T00:00:00"/>
    <s v=""/>
    <s v="Приволжский"/>
    <n v="12877.25"/>
    <n v="3751.86"/>
  </r>
  <r>
    <x v="2"/>
    <x v="0"/>
    <n v="185"/>
    <n v="389"/>
    <d v="2021-02-02T00:00:00"/>
    <s v=""/>
    <s v="Уральский"/>
    <n v="5931.5499999999993"/>
    <n v="4360.4399999999996"/>
  </r>
  <r>
    <x v="2"/>
    <x v="0"/>
    <n v="260.8"/>
    <n v="390"/>
    <d v="2019-08-01T00:00:00"/>
    <s v="01.08.2023"/>
    <s v="Центральный"/>
    <n v="7595.5"/>
    <n v="2731.47"/>
  </r>
  <r>
    <x v="2"/>
    <x v="0"/>
    <n v="441"/>
    <n v="391"/>
    <d v="2019-08-01T00:00:00"/>
    <s v=""/>
    <s v="Северо-Западный"/>
    <n v="6709.75"/>
    <n v="4083.73"/>
  </r>
  <r>
    <x v="2"/>
    <x v="0"/>
    <n v="211.6"/>
    <n v="392"/>
    <d v="2021-03-20T00:00:00"/>
    <s v="20.03.2023"/>
    <s v="Северо-Западный"/>
    <n v="8161.15"/>
    <n v="1887.27"/>
  </r>
  <r>
    <x v="2"/>
    <x v="0"/>
    <n v="660.1"/>
    <n v="393"/>
    <d v="2023-03-20T00:00:00"/>
    <s v=""/>
    <s v="Северо-Западный"/>
    <m/>
    <n v="2401"/>
  </r>
  <r>
    <x v="2"/>
    <x v="0"/>
    <n v="173.4"/>
    <n v="394"/>
    <d v="2019-08-01T00:00:00"/>
    <s v=""/>
    <s v="Северо-Западный"/>
    <n v="5221.45"/>
    <n v="3710.63"/>
  </r>
  <r>
    <x v="2"/>
    <x v="0"/>
    <n v="221.5"/>
    <n v="395"/>
    <d v="2019-08-01T00:00:00"/>
    <s v=""/>
    <s v="Центральный"/>
    <n v="7114.6500000000005"/>
    <n v="3684.3100000000004"/>
  </r>
  <r>
    <x v="2"/>
    <x v="0"/>
    <n v="209.2"/>
    <n v="396"/>
    <d v="2019-08-01T00:00:00"/>
    <s v=""/>
    <s v="Центральный"/>
    <n v="6941.3"/>
    <n v="3299.8700000000003"/>
  </r>
  <r>
    <x v="2"/>
    <x v="0"/>
    <n v="386.74"/>
    <n v="397"/>
    <d v="2021-11-28T00:00:00"/>
    <s v=""/>
    <s v="Уральский"/>
    <n v="8432.2000000000007"/>
    <n v="3700.7599999999998"/>
  </r>
  <r>
    <x v="2"/>
    <x v="0"/>
    <n v="324.3"/>
    <n v="398"/>
    <d v="2019-08-01T00:00:00"/>
    <s v="30.11.2023"/>
    <s v="Центральный"/>
    <n v="7425.9500000000007"/>
    <n v="4157.8600000000006"/>
  </r>
  <r>
    <x v="2"/>
    <x v="0"/>
    <n v="650.70000000000005"/>
    <n v="399"/>
    <d v="2022-11-04T00:00:00"/>
    <s v=""/>
    <s v="Центральный"/>
    <n v="16052.75"/>
    <n v="4039.14"/>
  </r>
  <r>
    <x v="2"/>
    <x v="0"/>
    <n v="266.8"/>
    <n v="400"/>
    <d v="2019-08-01T00:00:00"/>
    <s v=""/>
    <s v="Центральный"/>
    <n v="6199.2999999999993"/>
    <n v="2511.25"/>
  </r>
  <r>
    <x v="2"/>
    <x v="0"/>
    <n v="233"/>
    <n v="401"/>
    <d v="2019-08-01T00:00:00"/>
    <s v=""/>
    <s v="Южный"/>
    <n v="5776.5499999999993"/>
    <n v="2670.08"/>
  </r>
  <r>
    <x v="2"/>
    <x v="0"/>
    <n v="230.74"/>
    <n v="402"/>
    <d v="2019-08-01T00:00:00"/>
    <s v="15.01.2023"/>
    <s v="Северо-Западный"/>
    <n v="9150.6500000000015"/>
    <n v="7194.18"/>
  </r>
  <r>
    <x v="2"/>
    <x v="0"/>
    <n v="400"/>
    <n v="403"/>
    <d v="2021-12-27T00:00:00"/>
    <s v=""/>
    <s v="Центральный"/>
    <n v="7334.85"/>
    <n v="4667.46"/>
  </r>
  <r>
    <x v="2"/>
    <x v="0"/>
    <n v="435.7"/>
    <n v="404"/>
    <d v="2020-06-27T00:00:00"/>
    <s v=""/>
    <s v="Южный"/>
    <n v="6455.05"/>
    <n v="3355.17"/>
  </r>
  <r>
    <x v="2"/>
    <x v="0"/>
    <n v="193.63"/>
    <n v="405"/>
    <d v="2019-08-01T00:00:00"/>
    <s v="31.05.2023"/>
    <s v="Центральный"/>
    <n v="6684.85"/>
    <n v="2550.7999999999997"/>
  </r>
  <r>
    <x v="2"/>
    <x v="0"/>
    <n v="410"/>
    <n v="406"/>
    <d v="2019-08-01T00:00:00"/>
    <s v=""/>
    <s v="Центральный"/>
    <n v="11191"/>
    <n v="3373.58"/>
  </r>
  <r>
    <x v="2"/>
    <x v="0"/>
    <n v="248.7"/>
    <n v="407"/>
    <d v="2019-08-01T00:00:00"/>
    <s v=""/>
    <s v="Уральский"/>
    <n v="7953.65"/>
    <n v="2762.76"/>
  </r>
  <r>
    <x v="2"/>
    <x v="0"/>
    <n v="347.8"/>
    <n v="408"/>
    <d v="2019-08-01T00:00:00"/>
    <s v=""/>
    <s v="Северо-Западный"/>
    <n v="7941.9000000000005"/>
    <n v="6736.66"/>
  </r>
  <r>
    <x v="2"/>
    <x v="0"/>
    <n v="323.11"/>
    <n v="409"/>
    <d v="2019-08-01T00:00:00"/>
    <s v=""/>
    <s v="Центральный"/>
    <n v="8178.1500000000005"/>
    <n v="3117.3799999999997"/>
  </r>
  <r>
    <x v="2"/>
    <x v="0"/>
    <n v="955"/>
    <n v="410"/>
    <d v="2022-12-15T00:00:00"/>
    <s v=""/>
    <s v="Уральский"/>
    <n v="53509.15"/>
    <n v="18170.460000000003"/>
  </r>
  <r>
    <x v="2"/>
    <x v="0"/>
    <n v="222.8"/>
    <n v="411"/>
    <d v="2019-08-01T00:00:00"/>
    <s v=""/>
    <s v="Уральский"/>
    <n v="6237.25"/>
    <n v="2735.46"/>
  </r>
  <r>
    <x v="2"/>
    <x v="0"/>
    <n v="204.5"/>
    <n v="412"/>
    <d v="2019-08-01T00:00:00"/>
    <s v="31.03.2023"/>
    <s v="Приволжский"/>
    <n v="4870.5"/>
    <n v="2537.2199999999998"/>
  </r>
  <r>
    <x v="2"/>
    <x v="0"/>
    <n v="350.7"/>
    <n v="413"/>
    <d v="2019-08-01T00:00:00"/>
    <s v=""/>
    <s v="Центральный"/>
    <n v="8464.85"/>
    <n v="3917.6899999999996"/>
  </r>
  <r>
    <x v="2"/>
    <x v="0"/>
    <n v="449"/>
    <n v="414"/>
    <d v="2019-08-01T00:00:00"/>
    <s v=""/>
    <s v="Центральный"/>
    <n v="21866.149999999998"/>
    <n v="11069.730000000001"/>
  </r>
  <r>
    <x v="2"/>
    <x v="0"/>
    <n v="297.57"/>
    <n v="415"/>
    <d v="2021-07-03T00:00:00"/>
    <s v=""/>
    <s v="Центральный"/>
    <n v="7349.5"/>
    <n v="4681.3899999999994"/>
  </r>
  <r>
    <x v="2"/>
    <x v="0"/>
    <n v="149.04"/>
    <n v="416"/>
    <d v="2022-05-02T00:00:00"/>
    <s v="15.09.2023"/>
    <s v="Северо-Западный"/>
    <n v="6239.15"/>
    <n v="3075.8700000000003"/>
  </r>
  <r>
    <x v="2"/>
    <x v="0"/>
    <n v="285.85000000000002"/>
    <n v="417"/>
    <d v="2019-08-01T00:00:00"/>
    <s v=""/>
    <s v="Центральный"/>
    <n v="11041"/>
    <n v="6809.53"/>
  </r>
  <r>
    <x v="2"/>
    <x v="0"/>
    <n v="152.5"/>
    <n v="418"/>
    <d v="2019-08-01T00:00:00"/>
    <s v=""/>
    <s v="Уральский"/>
    <n v="7120.4"/>
    <n v="4005.96"/>
  </r>
  <r>
    <x v="2"/>
    <x v="0"/>
    <n v="871"/>
    <n v="419"/>
    <d v="2023-02-25T00:00:00"/>
    <s v=""/>
    <s v="Северо-Западный"/>
    <m/>
    <n v="2856"/>
  </r>
  <r>
    <x v="2"/>
    <x v="0"/>
    <n v="297"/>
    <n v="420"/>
    <d v="2019-08-01T00:00:00"/>
    <s v="31.08.2023"/>
    <s v="Северо-Западный"/>
    <n v="4326.45"/>
    <n v="2693.9500000000003"/>
  </r>
  <r>
    <x v="2"/>
    <x v="0"/>
    <n v="403.51"/>
    <n v="421"/>
    <d v="2022-07-01T00:00:00"/>
    <s v=""/>
    <s v="Центральный"/>
    <n v="10701.849999999999"/>
    <n v="2573.9"/>
  </r>
  <r>
    <x v="2"/>
    <x v="0"/>
    <n v="186.2"/>
    <n v="422"/>
    <d v="2019-08-01T00:00:00"/>
    <s v=""/>
    <s v="Приволжский"/>
    <n v="4871.6500000000005"/>
    <n v="2375.31"/>
  </r>
  <r>
    <x v="2"/>
    <x v="0"/>
    <n v="377.1"/>
    <n v="423"/>
    <d v="2022-02-15T00:00:00"/>
    <s v=""/>
    <s v="Южный"/>
    <n v="10300.5"/>
    <n v="2757.16"/>
  </r>
  <r>
    <x v="2"/>
    <x v="0"/>
    <n v="225.39"/>
    <n v="424"/>
    <d v="2020-11-25T00:00:00"/>
    <s v=""/>
    <s v="Сибирский"/>
    <n v="4740.3500000000004"/>
    <n v="1801.3799999999999"/>
  </r>
  <r>
    <x v="2"/>
    <x v="0"/>
    <n v="314"/>
    <n v="425"/>
    <d v="2019-08-01T00:00:00"/>
    <s v=""/>
    <s v="Центральный"/>
    <n v="9951.9000000000015"/>
    <n v="4610.83"/>
  </r>
  <r>
    <x v="2"/>
    <x v="0"/>
    <n v="353"/>
    <n v="426"/>
    <d v="2020-11-12T00:00:00"/>
    <s v="10.03.2023"/>
    <s v="Приволжский"/>
    <n v="12461.900000000001"/>
    <n v="3701.04"/>
  </r>
  <r>
    <x v="2"/>
    <x v="0"/>
    <n v="700"/>
    <n v="427"/>
    <d v="2023-03-10T00:00:00"/>
    <s v=""/>
    <s v="Приволжский"/>
    <m/>
    <n v="805"/>
  </r>
  <r>
    <x v="2"/>
    <x v="0"/>
    <n v="417.2"/>
    <n v="428"/>
    <d v="2019-08-01T00:00:00"/>
    <s v=""/>
    <s v="Центральный"/>
    <n v="9784.15"/>
    <n v="5159.84"/>
  </r>
  <r>
    <x v="2"/>
    <x v="0"/>
    <n v="329.1"/>
    <n v="429"/>
    <d v="2019-08-01T00:00:00"/>
    <s v=""/>
    <s v="Центральный"/>
    <n v="7672.55"/>
    <n v="4519.0600000000004"/>
  </r>
  <r>
    <x v="2"/>
    <x v="0"/>
    <n v="344.5"/>
    <n v="430"/>
    <d v="2019-08-01T00:00:00"/>
    <s v=""/>
    <s v="Приволжский"/>
    <n v="10160.9"/>
    <n v="4213.93"/>
  </r>
  <r>
    <x v="2"/>
    <x v="0"/>
    <n v="152.19999999999999"/>
    <n v="431"/>
    <d v="2019-08-01T00:00:00"/>
    <s v=""/>
    <s v="Северо-Западный"/>
    <n v="2691.3999999999996"/>
    <n v="1564.99"/>
  </r>
  <r>
    <x v="2"/>
    <x v="0"/>
    <n v="256.10000000000002"/>
    <n v="432"/>
    <d v="2019-08-01T00:00:00"/>
    <s v=""/>
    <s v="Северо-Западный"/>
    <n v="5094.3999999999996"/>
    <n v="2862.44"/>
  </r>
  <r>
    <x v="2"/>
    <x v="0"/>
    <n v="395.2"/>
    <n v="433"/>
    <d v="2019-08-01T00:00:00"/>
    <s v=""/>
    <s v="Южный"/>
    <n v="9111.5499999999993"/>
    <n v="3474.52"/>
  </r>
  <r>
    <x v="2"/>
    <x v="0"/>
    <n v="401.9"/>
    <n v="434"/>
    <d v="2021-03-04T00:00:00"/>
    <s v="21.10.2023"/>
    <s v="Южный"/>
    <n v="11755.3"/>
    <n v="3531.85"/>
  </r>
  <r>
    <x v="2"/>
    <x v="0"/>
    <n v="152"/>
    <n v="435"/>
    <d v="2019-08-01T00:00:00"/>
    <s v=""/>
    <s v="Северо-Западный"/>
    <n v="5472.45"/>
    <n v="2117.64"/>
  </r>
  <r>
    <x v="2"/>
    <x v="0"/>
    <n v="360.38"/>
    <n v="436"/>
    <d v="2021-03-01T00:00:00"/>
    <s v=""/>
    <s v="Уральский"/>
    <n v="13815.8"/>
    <n v="3244.5699999999997"/>
  </r>
  <r>
    <x v="2"/>
    <x v="0"/>
    <n v="162.9"/>
    <n v="437"/>
    <d v="2019-08-01T00:00:00"/>
    <s v=""/>
    <s v="Центральный"/>
    <n v="7528.1500000000005"/>
    <n v="3645.3199999999997"/>
  </r>
  <r>
    <x v="2"/>
    <x v="0"/>
    <n v="250"/>
    <n v="438"/>
    <d v="2020-12-24T00:00:00"/>
    <s v=""/>
    <s v="Сибирский"/>
    <n v="10701.849999999999"/>
    <n v="4377.38"/>
  </r>
  <r>
    <x v="2"/>
    <x v="0"/>
    <n v="170.1"/>
    <n v="439"/>
    <d v="2019-08-01T00:00:00"/>
    <s v=""/>
    <s v="Уральский"/>
    <n v="4223.3499999999995"/>
    <n v="2873.5"/>
  </r>
  <r>
    <x v="2"/>
    <x v="0"/>
    <n v="240.7"/>
    <n v="440"/>
    <d v="2019-08-01T00:00:00"/>
    <s v=""/>
    <s v="Сибирский"/>
    <n v="7623.3"/>
    <n v="4547.13"/>
  </r>
  <r>
    <x v="2"/>
    <x v="1"/>
    <n v="1089"/>
    <n v="379"/>
    <d v="2023-01-30T00:00:00"/>
    <s v=""/>
    <s v="Центральный"/>
    <n v="38980.85"/>
    <n v="11343.99"/>
  </r>
  <r>
    <x v="2"/>
    <x v="1"/>
    <n v="357.56"/>
    <n v="380"/>
    <d v="2020-11-27T00:00:00"/>
    <s v=""/>
    <s v="Уральский"/>
    <n v="6149.95"/>
    <n v="2589.02"/>
  </r>
  <r>
    <x v="2"/>
    <x v="1"/>
    <n v="241.7"/>
    <n v="381"/>
    <d v="2019-08-01T00:00:00"/>
    <s v=""/>
    <s v="Приволжский"/>
    <n v="6670.3499999999995"/>
    <n v="1542.5900000000001"/>
  </r>
  <r>
    <x v="2"/>
    <x v="1"/>
    <n v="275.3"/>
    <n v="382"/>
    <d v="2019-08-01T00:00:00"/>
    <s v=""/>
    <s v="Центральный"/>
    <n v="9406.7999999999993"/>
    <n v="1097.6000000000001"/>
  </r>
  <r>
    <x v="2"/>
    <x v="1"/>
    <n v="381.9"/>
    <n v="383"/>
    <d v="2019-08-01T00:00:00"/>
    <s v=""/>
    <s v="Северо-Западный"/>
    <n v="7078.8"/>
    <n v="3583.16"/>
  </r>
  <r>
    <x v="2"/>
    <x v="1"/>
    <n v="313.3"/>
    <n v="384"/>
    <d v="2020-12-02T00:00:00"/>
    <s v=""/>
    <s v="Приволжский"/>
    <n v="8903.6"/>
    <n v="1165.78"/>
  </r>
  <r>
    <x v="2"/>
    <x v="1"/>
    <n v="214.45"/>
    <n v="385"/>
    <d v="2019-08-01T00:00:00"/>
    <s v=""/>
    <s v="Южный"/>
    <n v="5168.3500000000004"/>
    <n v="1010.8000000000001"/>
  </r>
  <r>
    <x v="2"/>
    <x v="1"/>
    <n v="205.3"/>
    <n v="386"/>
    <d v="2019-08-01T00:00:00"/>
    <s v=""/>
    <s v="Центральный"/>
    <n v="7675.9000000000005"/>
    <n v="1299.27"/>
  </r>
  <r>
    <x v="2"/>
    <x v="1"/>
    <n v="292.89999999999998"/>
    <n v="387"/>
    <d v="2019-08-01T00:00:00"/>
    <s v=""/>
    <s v="Центральный"/>
    <n v="6260.9500000000007"/>
    <n v="2451.33"/>
  </r>
  <r>
    <x v="2"/>
    <x v="1"/>
    <n v="600"/>
    <n v="388"/>
    <d v="2022-10-27T00:00:00"/>
    <s v=""/>
    <s v="Приволжский"/>
    <n v="11889.15"/>
    <n v="1811.67"/>
  </r>
  <r>
    <x v="2"/>
    <x v="1"/>
    <n v="185"/>
    <n v="389"/>
    <d v="2021-02-02T00:00:00"/>
    <s v=""/>
    <s v="Уральский"/>
    <n v="4450.25"/>
    <n v="3740.1699999999996"/>
  </r>
  <r>
    <x v="2"/>
    <x v="1"/>
    <n v="260.8"/>
    <n v="390"/>
    <d v="2019-08-01T00:00:00"/>
    <s v="01.08.2023"/>
    <s v="Центральный"/>
    <n v="5817.5"/>
    <n v="1811.0400000000002"/>
  </r>
  <r>
    <x v="2"/>
    <x v="1"/>
    <n v="441"/>
    <n v="391"/>
    <d v="2019-08-01T00:00:00"/>
    <s v=""/>
    <s v="Северо-Западный"/>
    <n v="7051.45"/>
    <n v="2899.33"/>
  </r>
  <r>
    <x v="2"/>
    <x v="1"/>
    <n v="211.6"/>
    <n v="392"/>
    <d v="2021-03-20T00:00:00"/>
    <s v="20.03.2023"/>
    <s v="Северо-Западный"/>
    <n v="6950.3499999999995"/>
    <n v="1001.63"/>
  </r>
  <r>
    <x v="2"/>
    <x v="1"/>
    <n v="660.1"/>
    <n v="393"/>
    <d v="2023-03-20T00:00:00"/>
    <s v=""/>
    <s v="Северо-Западный"/>
    <m/>
    <n v="2401"/>
  </r>
  <r>
    <x v="2"/>
    <x v="1"/>
    <n v="173.4"/>
    <n v="394"/>
    <d v="2019-08-01T00:00:00"/>
    <s v=""/>
    <s v="Северо-Западный"/>
    <n v="4916.1000000000004"/>
    <n v="3088.89"/>
  </r>
  <r>
    <x v="2"/>
    <x v="1"/>
    <n v="221.5"/>
    <n v="395"/>
    <d v="2019-08-01T00:00:00"/>
    <s v=""/>
    <s v="Центральный"/>
    <n v="8845"/>
    <n v="2111.41"/>
  </r>
  <r>
    <x v="2"/>
    <x v="1"/>
    <n v="209.2"/>
    <n v="396"/>
    <d v="2019-08-01T00:00:00"/>
    <s v=""/>
    <s v="Центральный"/>
    <n v="6324.6500000000005"/>
    <n v="2251.6200000000003"/>
  </r>
  <r>
    <x v="2"/>
    <x v="1"/>
    <n v="386.74"/>
    <n v="397"/>
    <d v="2021-11-28T00:00:00"/>
    <s v=""/>
    <s v="Уральский"/>
    <n v="7659.4000000000005"/>
    <n v="2545.6200000000003"/>
  </r>
  <r>
    <x v="2"/>
    <x v="1"/>
    <n v="324.3"/>
    <n v="398"/>
    <d v="2019-08-01T00:00:00"/>
    <s v="30.11.2023"/>
    <s v="Центральный"/>
    <n v="6594.3499999999995"/>
    <n v="2877.77"/>
  </r>
  <r>
    <x v="2"/>
    <x v="1"/>
    <n v="650.70000000000005"/>
    <n v="399"/>
    <d v="2022-11-04T00:00:00"/>
    <s v=""/>
    <s v="Центральный"/>
    <n v="14821"/>
    <n v="1535.8"/>
  </r>
  <r>
    <x v="2"/>
    <x v="1"/>
    <n v="266.8"/>
    <n v="400"/>
    <d v="2019-08-01T00:00:00"/>
    <s v=""/>
    <s v="Центральный"/>
    <n v="7486.8499999999995"/>
    <n v="1646.26"/>
  </r>
  <r>
    <x v="2"/>
    <x v="1"/>
    <n v="233"/>
    <n v="401"/>
    <d v="2019-08-01T00:00:00"/>
    <s v=""/>
    <s v="Южный"/>
    <n v="5763.4500000000007"/>
    <n v="1646.54"/>
  </r>
  <r>
    <x v="2"/>
    <x v="1"/>
    <n v="230.74"/>
    <n v="402"/>
    <d v="2019-08-01T00:00:00"/>
    <s v="15.01.2023"/>
    <s v="Северо-Западный"/>
    <m/>
    <n v="168"/>
  </r>
  <r>
    <x v="2"/>
    <x v="1"/>
    <n v="400"/>
    <n v="403"/>
    <d v="2021-12-27T00:00:00"/>
    <s v=""/>
    <s v="Центральный"/>
    <n v="4901.3"/>
    <n v="4069.52"/>
  </r>
  <r>
    <x v="2"/>
    <x v="1"/>
    <n v="435.7"/>
    <n v="404"/>
    <d v="2020-06-27T00:00:00"/>
    <s v=""/>
    <s v="Южный"/>
    <n v="5997.1"/>
    <n v="2576.84"/>
  </r>
  <r>
    <x v="2"/>
    <x v="1"/>
    <n v="193.63"/>
    <n v="405"/>
    <d v="2019-08-01T00:00:00"/>
    <s v="31.05.2023"/>
    <s v="Центральный"/>
    <n v="6571.15"/>
    <n v="1367.38"/>
  </r>
  <r>
    <x v="2"/>
    <x v="1"/>
    <n v="410"/>
    <n v="406"/>
    <d v="2019-08-01T00:00:00"/>
    <s v=""/>
    <s v="Центральный"/>
    <n v="12596.7"/>
    <n v="1317.05"/>
  </r>
  <r>
    <x v="2"/>
    <x v="1"/>
    <n v="248.7"/>
    <n v="407"/>
    <d v="2019-08-01T00:00:00"/>
    <s v=""/>
    <s v="Уральский"/>
    <n v="8095.7000000000007"/>
    <n v="1565.2"/>
  </r>
  <r>
    <x v="2"/>
    <x v="1"/>
    <n v="347.8"/>
    <n v="408"/>
    <d v="2019-08-01T00:00:00"/>
    <s v=""/>
    <s v="Северо-Западный"/>
    <n v="8280.15"/>
    <n v="6493.7599999999993"/>
  </r>
  <r>
    <x v="2"/>
    <x v="1"/>
    <n v="323.11"/>
    <n v="409"/>
    <d v="2019-08-01T00:00:00"/>
    <s v=""/>
    <s v="Центральный"/>
    <n v="6608"/>
    <n v="2125.6200000000003"/>
  </r>
  <r>
    <x v="2"/>
    <x v="1"/>
    <n v="955"/>
    <n v="410"/>
    <d v="2022-12-15T00:00:00"/>
    <s v=""/>
    <s v="Уральский"/>
    <n v="49403.35"/>
    <n v="10301.129999999999"/>
  </r>
  <r>
    <x v="2"/>
    <x v="1"/>
    <n v="222.8"/>
    <n v="411"/>
    <d v="2019-08-01T00:00:00"/>
    <s v=""/>
    <s v="Уральский"/>
    <n v="4926.2"/>
    <n v="1964.48"/>
  </r>
  <r>
    <x v="2"/>
    <x v="1"/>
    <n v="204.5"/>
    <n v="412"/>
    <d v="2019-08-01T00:00:00"/>
    <s v="31.03.2023"/>
    <s v="Приволжский"/>
    <n v="3838.1"/>
    <n v="1614.0600000000002"/>
  </r>
  <r>
    <x v="2"/>
    <x v="1"/>
    <n v="350.7"/>
    <n v="413"/>
    <d v="2019-08-01T00:00:00"/>
    <s v=""/>
    <s v="Центральный"/>
    <n v="9714"/>
    <n v="2624.2999999999997"/>
  </r>
  <r>
    <x v="2"/>
    <x v="1"/>
    <n v="449"/>
    <n v="414"/>
    <d v="2019-08-01T00:00:00"/>
    <s v=""/>
    <s v="Центральный"/>
    <n v="19262.95"/>
    <n v="8313.34"/>
  </r>
  <r>
    <x v="2"/>
    <x v="1"/>
    <n v="297.57"/>
    <n v="415"/>
    <d v="2021-07-03T00:00:00"/>
    <s v=""/>
    <s v="Центральный"/>
    <n v="7153.85"/>
    <n v="3528.91"/>
  </r>
  <r>
    <x v="2"/>
    <x v="1"/>
    <n v="149.04"/>
    <n v="416"/>
    <d v="2022-05-02T00:00:00"/>
    <s v="15.09.2023"/>
    <s v="Северо-Западный"/>
    <n v="5760.45"/>
    <n v="2089.71"/>
  </r>
  <r>
    <x v="2"/>
    <x v="1"/>
    <n v="285.85000000000002"/>
    <n v="417"/>
    <d v="2019-08-01T00:00:00"/>
    <s v=""/>
    <s v="Центральный"/>
    <n v="12492.15"/>
    <n v="4564.84"/>
  </r>
  <r>
    <x v="2"/>
    <x v="1"/>
    <n v="152.5"/>
    <n v="418"/>
    <d v="2019-08-01T00:00:00"/>
    <s v=""/>
    <s v="Уральский"/>
    <n v="5451.8499999999995"/>
    <n v="2898.98"/>
  </r>
  <r>
    <x v="2"/>
    <x v="1"/>
    <n v="871"/>
    <n v="419"/>
    <d v="2023-02-25T00:00:00"/>
    <s v=""/>
    <s v="Северо-Западный"/>
    <n v="5293.2000000000007"/>
    <n v="5202.1899999999996"/>
  </r>
  <r>
    <x v="2"/>
    <x v="1"/>
    <n v="297"/>
    <n v="420"/>
    <d v="2019-08-01T00:00:00"/>
    <s v="31.08.2023"/>
    <s v="Северо-Западный"/>
    <n v="3503.55"/>
    <n v="1820.7000000000003"/>
  </r>
  <r>
    <x v="2"/>
    <x v="1"/>
    <n v="403.51"/>
    <n v="421"/>
    <d v="2022-07-01T00:00:00"/>
    <s v=""/>
    <s v="Центральный"/>
    <n v="9880.6500000000015"/>
    <n v="1006.53"/>
  </r>
  <r>
    <x v="2"/>
    <x v="1"/>
    <n v="186.2"/>
    <n v="422"/>
    <d v="2019-08-01T00:00:00"/>
    <s v=""/>
    <s v="Приволжский"/>
    <n v="4139.8"/>
    <n v="1704.5"/>
  </r>
  <r>
    <x v="2"/>
    <x v="1"/>
    <n v="377.1"/>
    <n v="423"/>
    <d v="2022-02-15T00:00:00"/>
    <s v=""/>
    <s v="Южный"/>
    <n v="9510.15"/>
    <n v="1215.1300000000001"/>
  </r>
  <r>
    <x v="2"/>
    <x v="1"/>
    <n v="225.39"/>
    <n v="424"/>
    <d v="2020-11-25T00:00:00"/>
    <s v=""/>
    <s v="Сибирский"/>
    <n v="4784.55"/>
    <n v="1062.18"/>
  </r>
  <r>
    <x v="2"/>
    <x v="1"/>
    <n v="314"/>
    <n v="425"/>
    <d v="2019-08-01T00:00:00"/>
    <s v=""/>
    <s v="Центральный"/>
    <n v="10510.650000000001"/>
    <n v="2860.41"/>
  </r>
  <r>
    <x v="2"/>
    <x v="1"/>
    <n v="353"/>
    <n v="426"/>
    <d v="2020-11-12T00:00:00"/>
    <s v="10.03.2023"/>
    <s v="Приволжский"/>
    <n v="10299.65"/>
    <n v="2303.98"/>
  </r>
  <r>
    <x v="2"/>
    <x v="1"/>
    <n v="700"/>
    <n v="427"/>
    <d v="2023-03-10T00:00:00"/>
    <s v=""/>
    <s v="Приволжский"/>
    <m/>
    <n v="1190"/>
  </r>
  <r>
    <x v="2"/>
    <x v="1"/>
    <n v="417.2"/>
    <n v="428"/>
    <d v="2019-08-01T00:00:00"/>
    <s v=""/>
    <s v="Центральный"/>
    <n v="10862.449999999999"/>
    <n v="3226.9300000000003"/>
  </r>
  <r>
    <x v="2"/>
    <x v="1"/>
    <n v="329.1"/>
    <n v="429"/>
    <d v="2019-08-01T00:00:00"/>
    <s v=""/>
    <s v="Центральный"/>
    <n v="6473.4500000000007"/>
    <n v="3673.04"/>
  </r>
  <r>
    <x v="2"/>
    <x v="1"/>
    <n v="344.5"/>
    <n v="430"/>
    <d v="2019-08-01T00:00:00"/>
    <s v=""/>
    <s v="Приволжский"/>
    <n v="7376.9500000000007"/>
    <n v="3034.92"/>
  </r>
  <r>
    <x v="2"/>
    <x v="1"/>
    <n v="152.19999999999999"/>
    <n v="431"/>
    <d v="2019-08-01T00:00:00"/>
    <s v=""/>
    <s v="Северо-Западный"/>
    <n v="2629.8500000000004"/>
    <n v="1104.3900000000001"/>
  </r>
  <r>
    <x v="2"/>
    <x v="1"/>
    <n v="256.10000000000002"/>
    <n v="432"/>
    <d v="2019-08-01T00:00:00"/>
    <s v=""/>
    <s v="Северо-Западный"/>
    <n v="4484"/>
    <n v="2154.46"/>
  </r>
  <r>
    <x v="2"/>
    <x v="1"/>
    <n v="395.2"/>
    <n v="433"/>
    <d v="2019-08-01T00:00:00"/>
    <s v=""/>
    <s v="Южный"/>
    <n v="7131.65"/>
    <n v="2246.3700000000003"/>
  </r>
  <r>
    <x v="2"/>
    <x v="1"/>
    <n v="401.9"/>
    <n v="434"/>
    <d v="2021-03-04T00:00:00"/>
    <s v="21.10.2023"/>
    <s v="Южный"/>
    <n v="9151.4500000000007"/>
    <n v="2235.31"/>
  </r>
  <r>
    <x v="2"/>
    <x v="1"/>
    <n v="152"/>
    <n v="435"/>
    <d v="2019-08-01T00:00:00"/>
    <s v=""/>
    <s v="Северо-Западный"/>
    <n v="5697.55"/>
    <n v="1133.0900000000001"/>
  </r>
  <r>
    <x v="2"/>
    <x v="1"/>
    <n v="360.38"/>
    <n v="436"/>
    <d v="2021-03-01T00:00:00"/>
    <s v=""/>
    <s v="Уральский"/>
    <n v="9541.6"/>
    <n v="2300.48"/>
  </r>
  <r>
    <x v="2"/>
    <x v="1"/>
    <n v="162.9"/>
    <n v="437"/>
    <d v="2019-08-01T00:00:00"/>
    <s v=""/>
    <s v="Центральный"/>
    <n v="7275.05"/>
    <n v="2355.92"/>
  </r>
  <r>
    <x v="2"/>
    <x v="1"/>
    <n v="250"/>
    <n v="438"/>
    <d v="2020-12-24T00:00:00"/>
    <s v=""/>
    <s v="Сибирский"/>
    <n v="9880.6500000000015"/>
    <n v="2830.17"/>
  </r>
  <r>
    <x v="2"/>
    <x v="1"/>
    <n v="170.1"/>
    <n v="439"/>
    <d v="2019-08-01T00:00:00"/>
    <s v=""/>
    <s v="Уральский"/>
    <n v="3360.3500000000004"/>
    <n v="2380.21"/>
  </r>
  <r>
    <x v="2"/>
    <x v="1"/>
    <n v="240.7"/>
    <n v="440"/>
    <d v="2019-08-01T00:00:00"/>
    <s v=""/>
    <s v="Сибирский"/>
    <n v="5632.6"/>
    <n v="3254.9300000000003"/>
  </r>
  <r>
    <x v="2"/>
    <x v="2"/>
    <n v="1089"/>
    <n v="379"/>
    <d v="2023-01-30T00:00:00"/>
    <s v=""/>
    <s v="Центральный"/>
    <n v="52881.049999999996"/>
    <n v="829.57"/>
  </r>
  <r>
    <x v="2"/>
    <x v="2"/>
    <n v="357.56"/>
    <n v="380"/>
    <d v="2020-11-27T00:00:00"/>
    <s v=""/>
    <s v="Уральский"/>
    <n v="7502.05"/>
    <n v="1510.18"/>
  </r>
  <r>
    <x v="2"/>
    <x v="2"/>
    <n v="241.7"/>
    <n v="381"/>
    <d v="2019-08-01T00:00:00"/>
    <s v=""/>
    <s v="Приволжский"/>
    <n v="7620.5499999999993"/>
    <n v="183.19"/>
  </r>
  <r>
    <x v="2"/>
    <x v="2"/>
    <n v="275.3"/>
    <n v="382"/>
    <d v="2019-08-01T00:00:00"/>
    <s v=""/>
    <s v="Центральный"/>
    <n v="11912.85"/>
    <n v="1158.08"/>
  </r>
  <r>
    <x v="2"/>
    <x v="2"/>
    <n v="381.9"/>
    <n v="383"/>
    <d v="2019-08-01T00:00:00"/>
    <s v=""/>
    <s v="Северо-Западный"/>
    <n v="11123.65"/>
    <n v="369.32"/>
  </r>
  <r>
    <x v="2"/>
    <x v="2"/>
    <n v="313.3"/>
    <n v="384"/>
    <d v="2020-12-02T00:00:00"/>
    <s v=""/>
    <s v="Приволжский"/>
    <n v="11895.699999999999"/>
    <n v="1457.96"/>
  </r>
  <r>
    <x v="2"/>
    <x v="2"/>
    <n v="214.45"/>
    <n v="385"/>
    <d v="2019-08-01T00:00:00"/>
    <s v=""/>
    <s v="Южный"/>
    <n v="5993.75"/>
    <n v="246.68"/>
  </r>
  <r>
    <x v="2"/>
    <x v="2"/>
    <n v="205.3"/>
    <n v="386"/>
    <d v="2019-08-01T00:00:00"/>
    <s v=""/>
    <s v="Центральный"/>
    <n v="10152.1"/>
    <n v="743.26"/>
  </r>
  <r>
    <x v="2"/>
    <x v="2"/>
    <n v="292.89999999999998"/>
    <n v="387"/>
    <d v="2019-08-01T00:00:00"/>
    <s v=""/>
    <s v="Центральный"/>
    <n v="10198.35"/>
    <n v="115.99000000000001"/>
  </r>
  <r>
    <x v="2"/>
    <x v="2"/>
    <n v="600"/>
    <n v="388"/>
    <d v="2022-10-27T00:00:00"/>
    <s v=""/>
    <s v="Приволжский"/>
    <n v="16128.699999999999"/>
    <n v="859.39"/>
  </r>
  <r>
    <x v="2"/>
    <x v="2"/>
    <n v="185"/>
    <n v="389"/>
    <d v="2021-02-02T00:00:00"/>
    <s v=""/>
    <s v="Уральский"/>
    <n v="7029.6"/>
    <n v="2376.5699999999997"/>
  </r>
  <r>
    <x v="2"/>
    <x v="2"/>
    <n v="260.8"/>
    <n v="390"/>
    <d v="2019-08-01T00:00:00"/>
    <s v="01.08.2023"/>
    <s v="Центральный"/>
    <n v="8529.6"/>
    <n v="185.22"/>
  </r>
  <r>
    <x v="2"/>
    <x v="2"/>
    <n v="441"/>
    <n v="391"/>
    <d v="2019-08-01T00:00:00"/>
    <s v=""/>
    <s v="Северо-Западный"/>
    <n v="11050.4"/>
    <n v="64.259999999999991"/>
  </r>
  <r>
    <x v="2"/>
    <x v="2"/>
    <n v="211.6"/>
    <n v="392"/>
    <d v="2021-03-20T00:00:00"/>
    <s v="20.03.2023"/>
    <s v="Северо-Западный"/>
    <n v="8450.75"/>
    <n v="1465.9399999999998"/>
  </r>
  <r>
    <x v="2"/>
    <x v="2"/>
    <n v="660.1"/>
    <n v="393"/>
    <d v="2023-03-20T00:00:00"/>
    <s v=""/>
    <s v="Северо-Западный"/>
    <n v="10377.299999999999"/>
    <n v="772.94"/>
  </r>
  <r>
    <x v="2"/>
    <x v="2"/>
    <n v="173.4"/>
    <n v="394"/>
    <d v="2019-08-01T00:00:00"/>
    <s v=""/>
    <s v="Северо-Западный"/>
    <n v="8719.5"/>
    <n v="587.65"/>
  </r>
  <r>
    <x v="2"/>
    <x v="2"/>
    <n v="221.5"/>
    <n v="395"/>
    <d v="2019-08-01T00:00:00"/>
    <s v=""/>
    <s v="Центральный"/>
    <n v="10987.550000000001"/>
    <n v="435.96000000000004"/>
  </r>
  <r>
    <x v="2"/>
    <x v="2"/>
    <n v="209.2"/>
    <n v="396"/>
    <d v="2019-08-01T00:00:00"/>
    <s v=""/>
    <s v="Центральный"/>
    <n v="9996.65"/>
    <n v="356.78999999999996"/>
  </r>
  <r>
    <x v="2"/>
    <x v="2"/>
    <n v="386.74"/>
    <n v="397"/>
    <d v="2021-11-28T00:00:00"/>
    <s v=""/>
    <s v="Уральский"/>
    <n v="9880.0499999999993"/>
    <n v="461.44"/>
  </r>
  <r>
    <x v="2"/>
    <x v="2"/>
    <n v="324.3"/>
    <n v="398"/>
    <d v="2019-08-01T00:00:00"/>
    <s v="30.11.2023"/>
    <s v="Центральный"/>
    <n v="6859.6"/>
    <n v="1756.1599999999999"/>
  </r>
  <r>
    <x v="2"/>
    <x v="2"/>
    <n v="650.70000000000005"/>
    <n v="399"/>
    <d v="2022-11-04T00:00:00"/>
    <s v=""/>
    <s v="Центральный"/>
    <n v="20106.05"/>
    <n v="2239.5100000000002"/>
  </r>
  <r>
    <x v="2"/>
    <x v="2"/>
    <n v="266.8"/>
    <n v="400"/>
    <d v="2019-08-01T00:00:00"/>
    <s v=""/>
    <s v="Центральный"/>
    <n v="7058.9"/>
    <n v="272.44"/>
  </r>
  <r>
    <x v="2"/>
    <x v="2"/>
    <n v="233"/>
    <n v="401"/>
    <d v="2019-08-01T00:00:00"/>
    <s v=""/>
    <s v="Южный"/>
    <n v="5963.0499999999993"/>
    <n v="687.96"/>
  </r>
  <r>
    <x v="2"/>
    <x v="2"/>
    <n v="230.74"/>
    <n v="402"/>
    <d v="2019-08-01T00:00:00"/>
    <s v="15.01.2023"/>
    <s v="Северо-Западный"/>
    <m/>
    <n v="168"/>
  </r>
  <r>
    <x v="2"/>
    <x v="2"/>
    <n v="400"/>
    <n v="403"/>
    <d v="2021-12-27T00:00:00"/>
    <s v=""/>
    <s v="Центральный"/>
    <n v="10946.45"/>
    <n v="707.49"/>
  </r>
  <r>
    <x v="2"/>
    <x v="2"/>
    <n v="435.7"/>
    <n v="404"/>
    <d v="2020-06-27T00:00:00"/>
    <s v=""/>
    <s v="Южный"/>
    <n v="9135.85"/>
    <n v="926.44999999999993"/>
  </r>
  <r>
    <x v="2"/>
    <x v="2"/>
    <n v="193.63"/>
    <n v="405"/>
    <d v="2019-08-01T00:00:00"/>
    <s v="31.05.2023"/>
    <s v="Центральный"/>
    <n v="5972.95"/>
    <n v="225.04999999999998"/>
  </r>
  <r>
    <x v="2"/>
    <x v="2"/>
    <n v="410"/>
    <n v="406"/>
    <d v="2019-08-01T00:00:00"/>
    <s v=""/>
    <s v="Центральный"/>
    <n v="17981.900000000001"/>
    <n v="2165.2399999999998"/>
  </r>
  <r>
    <x v="2"/>
    <x v="2"/>
    <n v="248.7"/>
    <n v="407"/>
    <d v="2019-08-01T00:00:00"/>
    <s v=""/>
    <s v="Уральский"/>
    <n v="8360.85"/>
    <n v="241.78"/>
  </r>
  <r>
    <x v="2"/>
    <x v="2"/>
    <n v="347.8"/>
    <n v="408"/>
    <d v="2019-08-01T00:00:00"/>
    <s v=""/>
    <s v="Северо-Западный"/>
    <n v="11135.650000000001"/>
    <n v="3920.63"/>
  </r>
  <r>
    <x v="2"/>
    <x v="2"/>
    <n v="323.11"/>
    <n v="409"/>
    <d v="2019-08-01T00:00:00"/>
    <s v=""/>
    <s v="Центральный"/>
    <n v="10941.949999999999"/>
    <n v="719.04"/>
  </r>
  <r>
    <x v="2"/>
    <x v="2"/>
    <n v="955"/>
    <n v="410"/>
    <d v="2022-12-15T00:00:00"/>
    <s v=""/>
    <s v="Уральский"/>
    <n v="67020.150000000009"/>
    <n v="4532.5"/>
  </r>
  <r>
    <x v="2"/>
    <x v="2"/>
    <n v="222.8"/>
    <n v="411"/>
    <d v="2019-08-01T00:00:00"/>
    <s v=""/>
    <s v="Уральский"/>
    <n v="7005.75"/>
    <n v="539.07000000000005"/>
  </r>
  <r>
    <x v="2"/>
    <x v="2"/>
    <n v="204.5"/>
    <n v="412"/>
    <d v="2019-08-01T00:00:00"/>
    <s v="31.03.2023"/>
    <s v="Приволжский"/>
    <n v="3911.7000000000003"/>
    <n v="947.31000000000006"/>
  </r>
  <r>
    <x v="2"/>
    <x v="2"/>
    <n v="350.7"/>
    <n v="413"/>
    <d v="2019-08-01T00:00:00"/>
    <s v=""/>
    <s v="Центральный"/>
    <n v="9709.6"/>
    <n v="884.94"/>
  </r>
  <r>
    <x v="2"/>
    <x v="2"/>
    <n v="449"/>
    <n v="414"/>
    <d v="2019-08-01T00:00:00"/>
    <s v=""/>
    <s v="Центральный"/>
    <n v="37634.050000000003"/>
    <n v="8836.8700000000008"/>
  </r>
  <r>
    <x v="2"/>
    <x v="2"/>
    <n v="297.57"/>
    <n v="415"/>
    <d v="2021-07-03T00:00:00"/>
    <s v=""/>
    <s v="Центральный"/>
    <n v="13677.5"/>
    <n v="840.35"/>
  </r>
  <r>
    <x v="2"/>
    <x v="2"/>
    <n v="149.04"/>
    <n v="416"/>
    <d v="2022-05-02T00:00:00"/>
    <s v="15.09.2023"/>
    <s v="Северо-Западный"/>
    <n v="7814.55"/>
    <n v="62.370000000000005"/>
  </r>
  <r>
    <x v="2"/>
    <x v="2"/>
    <n v="285.85000000000002"/>
    <n v="417"/>
    <d v="2019-08-01T00:00:00"/>
    <s v=""/>
    <s v="Центральный"/>
    <n v="15394.15"/>
    <n v="1524.04"/>
  </r>
  <r>
    <x v="2"/>
    <x v="2"/>
    <n v="152.5"/>
    <n v="418"/>
    <d v="2019-08-01T00:00:00"/>
    <s v=""/>
    <s v="Уральский"/>
    <n v="5069.3500000000004"/>
    <n v="2109.17"/>
  </r>
  <r>
    <x v="2"/>
    <x v="2"/>
    <n v="871"/>
    <n v="419"/>
    <d v="2023-02-25T00:00:00"/>
    <s v=""/>
    <s v="Северо-Западный"/>
    <n v="50265.100000000006"/>
    <n v="1836.52"/>
  </r>
  <r>
    <x v="2"/>
    <x v="2"/>
    <n v="297"/>
    <n v="420"/>
    <d v="2019-08-01T00:00:00"/>
    <s v="31.08.2023"/>
    <s v="Северо-Западный"/>
    <n v="3192.6"/>
    <n v="965.37"/>
  </r>
  <r>
    <x v="2"/>
    <x v="2"/>
    <n v="403.51"/>
    <n v="421"/>
    <d v="2022-07-01T00:00:00"/>
    <s v=""/>
    <s v="Центральный"/>
    <n v="13404.05"/>
    <n v="1516.48"/>
  </r>
  <r>
    <x v="2"/>
    <x v="2"/>
    <n v="186.2"/>
    <n v="422"/>
    <d v="2019-08-01T00:00:00"/>
    <s v=""/>
    <s v="Приволжский"/>
    <n v="4995.6000000000004"/>
    <n v="732.76"/>
  </r>
  <r>
    <x v="2"/>
    <x v="2"/>
    <n v="377.1"/>
    <n v="423"/>
    <d v="2022-02-15T00:00:00"/>
    <s v=""/>
    <s v="Южный"/>
    <n v="13768.45"/>
    <n v="1491.3500000000001"/>
  </r>
  <r>
    <x v="2"/>
    <x v="2"/>
    <n v="225.39"/>
    <n v="424"/>
    <d v="2020-11-25T00:00:00"/>
    <s v=""/>
    <s v="Сибирский"/>
    <n v="9261.2000000000007"/>
    <n v="571.76"/>
  </r>
  <r>
    <x v="2"/>
    <x v="2"/>
    <n v="314"/>
    <n v="425"/>
    <d v="2019-08-01T00:00:00"/>
    <s v=""/>
    <s v="Центральный"/>
    <n v="13099.6"/>
    <n v="696.5"/>
  </r>
  <r>
    <x v="2"/>
    <x v="2"/>
    <n v="353"/>
    <n v="426"/>
    <d v="2020-11-12T00:00:00"/>
    <s v="10.03.2023"/>
    <s v="Приволжский"/>
    <n v="5095.2"/>
    <n v="733.6"/>
  </r>
  <r>
    <x v="2"/>
    <x v="2"/>
    <n v="700"/>
    <n v="427"/>
    <d v="2023-03-10T00:00:00"/>
    <s v=""/>
    <s v="Приволжский"/>
    <n v="16646.95"/>
    <n v="1405.11"/>
  </r>
  <r>
    <x v="2"/>
    <x v="2"/>
    <n v="417.2"/>
    <n v="428"/>
    <d v="2019-08-01T00:00:00"/>
    <s v=""/>
    <s v="Центральный"/>
    <n v="15634.05"/>
    <n v="857.99"/>
  </r>
  <r>
    <x v="2"/>
    <x v="2"/>
    <n v="329.1"/>
    <n v="429"/>
    <d v="2019-08-01T00:00:00"/>
    <s v=""/>
    <s v="Центральный"/>
    <n v="7930.15"/>
    <n v="2048.69"/>
  </r>
  <r>
    <x v="2"/>
    <x v="2"/>
    <n v="344.5"/>
    <n v="430"/>
    <d v="2019-08-01T00:00:00"/>
    <s v=""/>
    <s v="Приволжский"/>
    <n v="9646.6"/>
    <n v="776.02"/>
  </r>
  <r>
    <x v="2"/>
    <x v="2"/>
    <n v="152.19999999999999"/>
    <n v="431"/>
    <d v="2019-08-01T00:00:00"/>
    <s v=""/>
    <s v="Северо-Западный"/>
    <n v="4800.45"/>
    <n v="533.96"/>
  </r>
  <r>
    <x v="2"/>
    <x v="2"/>
    <n v="256.10000000000002"/>
    <n v="432"/>
    <d v="2019-08-01T00:00:00"/>
    <s v=""/>
    <s v="Северо-Западный"/>
    <n v="7151.9000000000005"/>
    <n v="361.13"/>
  </r>
  <r>
    <x v="2"/>
    <x v="2"/>
    <n v="395.2"/>
    <n v="433"/>
    <d v="2019-08-01T00:00:00"/>
    <s v=""/>
    <s v="Южный"/>
    <n v="10146.900000000001"/>
    <n v="454.65000000000003"/>
  </r>
  <r>
    <x v="2"/>
    <x v="2"/>
    <n v="401.9"/>
    <n v="434"/>
    <d v="2021-03-04T00:00:00"/>
    <s v="21.10.2023"/>
    <s v="Южный"/>
    <n v="16479.45"/>
    <n v="1234.8699999999999"/>
  </r>
  <r>
    <x v="2"/>
    <x v="2"/>
    <n v="152"/>
    <n v="435"/>
    <d v="2019-08-01T00:00:00"/>
    <s v=""/>
    <s v="Северо-Западный"/>
    <n v="6631.25"/>
    <n v="294.83999999999997"/>
  </r>
  <r>
    <x v="2"/>
    <x v="2"/>
    <n v="360.38"/>
    <n v="436"/>
    <d v="2021-03-01T00:00:00"/>
    <s v=""/>
    <s v="Уральский"/>
    <n v="15637.2"/>
    <n v="1474.0600000000002"/>
  </r>
  <r>
    <x v="2"/>
    <x v="2"/>
    <n v="162.9"/>
    <n v="437"/>
    <d v="2019-08-01T00:00:00"/>
    <s v=""/>
    <s v="Центральный"/>
    <n v="9342.35"/>
    <n v="215.74"/>
  </r>
  <r>
    <x v="2"/>
    <x v="2"/>
    <n v="250"/>
    <n v="438"/>
    <d v="2020-12-24T00:00:00"/>
    <s v=""/>
    <s v="Сибирский"/>
    <n v="13404.05"/>
    <n v="59.220000000000006"/>
  </r>
  <r>
    <x v="2"/>
    <x v="2"/>
    <n v="170.1"/>
    <n v="439"/>
    <d v="2019-08-01T00:00:00"/>
    <s v=""/>
    <s v="Уральский"/>
    <n v="4740.75"/>
    <n v="1283.8"/>
  </r>
  <r>
    <x v="2"/>
    <x v="2"/>
    <n v="240.7"/>
    <n v="440"/>
    <d v="2019-08-01T00:00:00"/>
    <s v=""/>
    <s v="Сибирский"/>
    <n v="5577.6"/>
    <n v="2349.83"/>
  </r>
  <r>
    <x v="2"/>
    <x v="3"/>
    <n v="1089"/>
    <n v="379"/>
    <d v="2023-01-30T00:00:00"/>
    <s v=""/>
    <s v="Центральный"/>
    <n v="63801.4"/>
    <n v="13904.17"/>
  </r>
  <r>
    <x v="2"/>
    <x v="3"/>
    <n v="357.56"/>
    <n v="380"/>
    <d v="2020-11-27T00:00:00"/>
    <s v=""/>
    <s v="Уральский"/>
    <n v="8073.35"/>
    <n v="364.42"/>
  </r>
  <r>
    <x v="2"/>
    <x v="3"/>
    <n v="241.7"/>
    <n v="381"/>
    <d v="2019-08-01T00:00:00"/>
    <s v=""/>
    <s v="Приволжский"/>
    <n v="9253.0999999999985"/>
    <n v="1772.47"/>
  </r>
  <r>
    <x v="2"/>
    <x v="3"/>
    <n v="275.3"/>
    <n v="382"/>
    <d v="2019-08-01T00:00:00"/>
    <s v=""/>
    <s v="Центральный"/>
    <n v="15108.65"/>
    <n v="4523.75"/>
  </r>
  <r>
    <x v="2"/>
    <x v="3"/>
    <n v="381.9"/>
    <n v="383"/>
    <d v="2019-08-01T00:00:00"/>
    <s v=""/>
    <s v="Северо-Западный"/>
    <n v="12515.550000000001"/>
    <n v="2152.64"/>
  </r>
  <r>
    <x v="2"/>
    <x v="3"/>
    <n v="313.3"/>
    <n v="384"/>
    <d v="2020-12-02T00:00:00"/>
    <s v=""/>
    <s v="Приволжский"/>
    <n v="13975.2"/>
    <n v="4397.05"/>
  </r>
  <r>
    <x v="2"/>
    <x v="3"/>
    <n v="214.45"/>
    <n v="385"/>
    <d v="2019-08-01T00:00:00"/>
    <s v=""/>
    <s v="Южный"/>
    <n v="7105"/>
    <n v="1320.2"/>
  </r>
  <r>
    <x v="2"/>
    <x v="3"/>
    <n v="205.3"/>
    <n v="386"/>
    <d v="2019-08-01T00:00:00"/>
    <s v=""/>
    <s v="Центральный"/>
    <n v="11065.2"/>
    <n v="2726.99"/>
  </r>
  <r>
    <x v="2"/>
    <x v="3"/>
    <n v="292.89999999999998"/>
    <n v="387"/>
    <d v="2019-08-01T00:00:00"/>
    <s v=""/>
    <s v="Центральный"/>
    <n v="10576.849999999999"/>
    <n v="2084.7399999999998"/>
  </r>
  <r>
    <x v="2"/>
    <x v="3"/>
    <n v="600"/>
    <n v="388"/>
    <d v="2022-10-27T00:00:00"/>
    <s v=""/>
    <s v="Приволжский"/>
    <n v="19459.45"/>
    <n v="4713.59"/>
  </r>
  <r>
    <x v="2"/>
    <x v="3"/>
    <n v="185"/>
    <n v="389"/>
    <d v="2021-02-02T00:00:00"/>
    <s v=""/>
    <s v="Уральский"/>
    <n v="7375.4"/>
    <n v="802.06"/>
  </r>
  <r>
    <x v="2"/>
    <x v="3"/>
    <n v="260.8"/>
    <n v="390"/>
    <d v="2019-08-01T00:00:00"/>
    <s v="01.08.2023"/>
    <s v="Центральный"/>
    <n v="7819.3499999999995"/>
    <n v="1352.1899999999998"/>
  </r>
  <r>
    <x v="2"/>
    <x v="3"/>
    <n v="441"/>
    <n v="391"/>
    <d v="2019-08-01T00:00:00"/>
    <s v=""/>
    <s v="Северо-Западный"/>
    <n v="12827.6"/>
    <n v="2595.5300000000002"/>
  </r>
  <r>
    <x v="2"/>
    <x v="3"/>
    <n v="660.1"/>
    <n v="393"/>
    <d v="2023-03-20T00:00:00"/>
    <s v=""/>
    <s v="Северо-Западный"/>
    <n v="32344.15"/>
    <n v="9153.83"/>
  </r>
  <r>
    <x v="2"/>
    <x v="3"/>
    <n v="173.4"/>
    <n v="394"/>
    <d v="2019-08-01T00:00:00"/>
    <s v=""/>
    <s v="Северо-Западный"/>
    <n v="11860.5"/>
    <n v="2256.0300000000002"/>
  </r>
  <r>
    <x v="2"/>
    <x v="3"/>
    <n v="221.5"/>
    <n v="395"/>
    <d v="2019-08-01T00:00:00"/>
    <s v=""/>
    <s v="Центральный"/>
    <n v="13654.400000000001"/>
    <n v="3422.02"/>
  </r>
  <r>
    <x v="2"/>
    <x v="3"/>
    <n v="209.2"/>
    <n v="396"/>
    <d v="2019-08-01T00:00:00"/>
    <s v=""/>
    <s v="Центральный"/>
    <n v="10898.45"/>
    <n v="2504.25"/>
  </r>
  <r>
    <x v="2"/>
    <x v="3"/>
    <n v="386.74"/>
    <n v="397"/>
    <d v="2021-11-28T00:00:00"/>
    <s v=""/>
    <s v="Уральский"/>
    <n v="11746.05"/>
    <n v="66.850000000000009"/>
  </r>
  <r>
    <x v="2"/>
    <x v="3"/>
    <n v="324.3"/>
    <n v="398"/>
    <d v="2019-08-01T00:00:00"/>
    <s v="30.11.2023"/>
    <s v="Центральный"/>
    <n v="7874.2"/>
    <n v="370.16"/>
  </r>
  <r>
    <x v="2"/>
    <x v="3"/>
    <n v="650.70000000000005"/>
    <n v="399"/>
    <d v="2022-11-04T00:00:00"/>
    <s v=""/>
    <s v="Центральный"/>
    <n v="24258.1"/>
    <n v="6569.57"/>
  </r>
  <r>
    <x v="2"/>
    <x v="3"/>
    <n v="266.8"/>
    <n v="400"/>
    <d v="2019-08-01T00:00:00"/>
    <s v=""/>
    <s v="Центральный"/>
    <n v="8332.9499999999989"/>
    <n v="1305.29"/>
  </r>
  <r>
    <x v="2"/>
    <x v="3"/>
    <n v="233"/>
    <n v="401"/>
    <d v="2019-08-01T00:00:00"/>
    <s v=""/>
    <s v="Южный"/>
    <n v="8744.15"/>
    <n v="1645.8400000000001"/>
  </r>
  <r>
    <x v="2"/>
    <x v="3"/>
    <n v="230.74"/>
    <n v="402"/>
    <d v="2019-08-01T00:00:00"/>
    <s v="15.01.2023"/>
    <s v="Северо-Западный"/>
    <m/>
    <n v="182"/>
  </r>
  <r>
    <x v="2"/>
    <x v="3"/>
    <n v="400"/>
    <n v="403"/>
    <d v="2021-12-27T00:00:00"/>
    <s v=""/>
    <s v="Центральный"/>
    <n v="10931.7"/>
    <n v="1097.04"/>
  </r>
  <r>
    <x v="2"/>
    <x v="3"/>
    <n v="435.7"/>
    <n v="404"/>
    <d v="2020-06-27T00:00:00"/>
    <s v=""/>
    <s v="Южный"/>
    <n v="13136.5"/>
    <n v="2192.0499999999997"/>
  </r>
  <r>
    <x v="2"/>
    <x v="3"/>
    <n v="193.63"/>
    <n v="405"/>
    <d v="2019-08-01T00:00:00"/>
    <s v="31.05.2023"/>
    <s v="Центральный"/>
    <n v="8583.4"/>
    <n v="1281.21"/>
  </r>
  <r>
    <x v="2"/>
    <x v="3"/>
    <n v="410"/>
    <n v="406"/>
    <d v="2019-08-01T00:00:00"/>
    <s v=""/>
    <s v="Центральный"/>
    <n v="19303.650000000001"/>
    <n v="5357.59"/>
  </r>
  <r>
    <x v="2"/>
    <x v="3"/>
    <n v="248.7"/>
    <n v="407"/>
    <d v="2019-08-01T00:00:00"/>
    <s v=""/>
    <s v="Уральский"/>
    <n v="10021.699999999999"/>
    <n v="2166.64"/>
  </r>
  <r>
    <x v="2"/>
    <x v="3"/>
    <n v="347.8"/>
    <n v="408"/>
    <d v="2019-08-01T00:00:00"/>
    <s v=""/>
    <s v="Северо-Западный"/>
    <n v="14547.9"/>
    <n v="532.69999999999993"/>
  </r>
  <r>
    <x v="2"/>
    <x v="3"/>
    <n v="323.11"/>
    <n v="409"/>
    <d v="2019-08-01T00:00:00"/>
    <s v=""/>
    <s v="Центральный"/>
    <n v="9802.4500000000007"/>
    <n v="1931.6499999999999"/>
  </r>
  <r>
    <x v="2"/>
    <x v="3"/>
    <n v="955"/>
    <n v="410"/>
    <d v="2022-12-15T00:00:00"/>
    <s v=""/>
    <s v="Уральский"/>
    <n v="80860.3"/>
    <n v="21661.149999999998"/>
  </r>
  <r>
    <x v="2"/>
    <x v="3"/>
    <n v="222.8"/>
    <n v="411"/>
    <d v="2019-08-01T00:00:00"/>
    <s v=""/>
    <s v="Уральский"/>
    <n v="8627.35"/>
    <n v="1342.32"/>
  </r>
  <r>
    <x v="2"/>
    <x v="3"/>
    <n v="350.7"/>
    <n v="413"/>
    <d v="2019-08-01T00:00:00"/>
    <s v=""/>
    <s v="Центральный"/>
    <n v="12182.15"/>
    <n v="1404.0600000000002"/>
  </r>
  <r>
    <x v="2"/>
    <x v="3"/>
    <n v="449"/>
    <n v="414"/>
    <d v="2019-08-01T00:00:00"/>
    <s v=""/>
    <s v="Центральный"/>
    <n v="53863.3"/>
    <n v="17572.87"/>
  </r>
  <r>
    <x v="2"/>
    <x v="3"/>
    <n v="297.57"/>
    <n v="415"/>
    <d v="2021-07-03T00:00:00"/>
    <s v=""/>
    <s v="Центральный"/>
    <n v="16485.2"/>
    <n v="4781.4900000000007"/>
  </r>
  <r>
    <x v="2"/>
    <x v="3"/>
    <n v="149.04"/>
    <n v="416"/>
    <d v="2022-05-02T00:00:00"/>
    <s v="15.09.2023"/>
    <s v="Северо-Западный"/>
    <n v="9428.3000000000011"/>
    <n v="2059.19"/>
  </r>
  <r>
    <x v="2"/>
    <x v="3"/>
    <n v="285.85000000000002"/>
    <n v="417"/>
    <d v="2019-08-01T00:00:00"/>
    <s v=""/>
    <s v="Центральный"/>
    <n v="18658.25"/>
    <n v="5763.03"/>
  </r>
  <r>
    <x v="2"/>
    <x v="3"/>
    <n v="152.5"/>
    <n v="418"/>
    <d v="2019-08-01T00:00:00"/>
    <s v=""/>
    <s v="Уральский"/>
    <n v="5859.0499999999993"/>
    <n v="891.38"/>
  </r>
  <r>
    <x v="2"/>
    <x v="3"/>
    <n v="871"/>
    <n v="419"/>
    <d v="2023-02-25T00:00:00"/>
    <s v=""/>
    <s v="Северо-Западный"/>
    <n v="60645.25"/>
    <n v="13856.01"/>
  </r>
  <r>
    <x v="2"/>
    <x v="3"/>
    <n v="297"/>
    <n v="420"/>
    <d v="2019-08-01T00:00:00"/>
    <s v="31.08.2023"/>
    <s v="Северо-Западный"/>
    <n v="4113.75"/>
    <n v="217.35"/>
  </r>
  <r>
    <x v="2"/>
    <x v="3"/>
    <n v="403.51"/>
    <n v="421"/>
    <d v="2022-07-01T00:00:00"/>
    <s v=""/>
    <s v="Центральный"/>
    <n v="16172.05"/>
    <n v="4737.25"/>
  </r>
  <r>
    <x v="2"/>
    <x v="3"/>
    <n v="186.2"/>
    <n v="422"/>
    <d v="2019-08-01T00:00:00"/>
    <s v=""/>
    <s v="Приволжский"/>
    <n v="6487.6"/>
    <n v="802.34"/>
  </r>
  <r>
    <x v="2"/>
    <x v="3"/>
    <n v="377.1"/>
    <n v="423"/>
    <d v="2022-02-15T00:00:00"/>
    <s v=""/>
    <s v="Южный"/>
    <n v="14690.050000000001"/>
    <n v="4302.83"/>
  </r>
  <r>
    <x v="2"/>
    <x v="3"/>
    <n v="225.39"/>
    <n v="424"/>
    <d v="2020-11-25T00:00:00"/>
    <s v=""/>
    <s v="Сибирский"/>
    <n v="9139.6"/>
    <n v="2152.7800000000002"/>
  </r>
  <r>
    <x v="2"/>
    <x v="3"/>
    <n v="314"/>
    <n v="425"/>
    <d v="2019-08-01T00:00:00"/>
    <s v=""/>
    <s v="Центральный"/>
    <n v="14979.5"/>
    <n v="1989.0499999999997"/>
  </r>
  <r>
    <x v="2"/>
    <x v="3"/>
    <n v="700"/>
    <n v="427"/>
    <d v="2023-03-10T00:00:00"/>
    <s v=""/>
    <s v="Приволжский"/>
    <n v="28301.100000000002"/>
    <n v="7270.4800000000005"/>
  </r>
  <r>
    <x v="2"/>
    <x v="3"/>
    <n v="417.2"/>
    <n v="428"/>
    <d v="2019-08-01T00:00:00"/>
    <s v=""/>
    <s v="Центральный"/>
    <n v="19412"/>
    <n v="4976.16"/>
  </r>
  <r>
    <x v="2"/>
    <x v="3"/>
    <n v="329.1"/>
    <n v="429"/>
    <d v="2019-08-01T00:00:00"/>
    <s v=""/>
    <s v="Центральный"/>
    <n v="11865.45"/>
    <n v="793.59"/>
  </r>
  <r>
    <x v="2"/>
    <x v="3"/>
    <n v="344.5"/>
    <n v="430"/>
    <d v="2019-08-01T00:00:00"/>
    <s v=""/>
    <s v="Приволжский"/>
    <n v="11835.150000000001"/>
    <n v="2034.6200000000001"/>
  </r>
  <r>
    <x v="2"/>
    <x v="3"/>
    <n v="152.19999999999999"/>
    <n v="431"/>
    <d v="2019-08-01T00:00:00"/>
    <s v=""/>
    <s v="Северо-Западный"/>
    <n v="4546.1000000000004"/>
    <n v="259.7"/>
  </r>
  <r>
    <x v="2"/>
    <x v="3"/>
    <n v="256.10000000000002"/>
    <n v="432"/>
    <d v="2019-08-01T00:00:00"/>
    <s v=""/>
    <s v="Северо-Западный"/>
    <n v="9524.4500000000007"/>
    <n v="1814.19"/>
  </r>
  <r>
    <x v="2"/>
    <x v="3"/>
    <n v="395.2"/>
    <n v="433"/>
    <d v="2019-08-01T00:00:00"/>
    <s v=""/>
    <s v="Южный"/>
    <n v="12205.45"/>
    <n v="2418.36"/>
  </r>
  <r>
    <x v="2"/>
    <x v="3"/>
    <n v="401.9"/>
    <n v="434"/>
    <d v="2021-03-04T00:00:00"/>
    <s v="21.10.2023"/>
    <s v="Южный"/>
    <n v="24052.5"/>
    <n v="6977.18"/>
  </r>
  <r>
    <x v="2"/>
    <x v="3"/>
    <n v="152"/>
    <n v="435"/>
    <d v="2019-08-01T00:00:00"/>
    <s v=""/>
    <s v="Северо-Западный"/>
    <n v="8190.5"/>
    <n v="2080.96"/>
  </r>
  <r>
    <x v="2"/>
    <x v="3"/>
    <n v="360.38"/>
    <n v="436"/>
    <d v="2021-03-01T00:00:00"/>
    <s v=""/>
    <s v="Уральский"/>
    <n v="20363.55"/>
    <n v="7097.58"/>
  </r>
  <r>
    <x v="2"/>
    <x v="3"/>
    <n v="162.9"/>
    <n v="437"/>
    <d v="2019-08-01T00:00:00"/>
    <s v=""/>
    <s v="Центральный"/>
    <n v="11903.150000000001"/>
    <n v="2237.48"/>
  </r>
  <r>
    <x v="2"/>
    <x v="3"/>
    <n v="250"/>
    <n v="438"/>
    <d v="2020-12-24T00:00:00"/>
    <s v=""/>
    <s v="Сибирский"/>
    <n v="16172.05"/>
    <n v="3567.9"/>
  </r>
  <r>
    <x v="2"/>
    <x v="3"/>
    <n v="170.1"/>
    <n v="439"/>
    <d v="2019-08-01T00:00:00"/>
    <s v=""/>
    <s v="Уральский"/>
    <n v="7496.3"/>
    <n v="815.43"/>
  </r>
  <r>
    <x v="2"/>
    <x v="3"/>
    <n v="240.7"/>
    <n v="440"/>
    <d v="2019-08-01T00:00:00"/>
    <s v=""/>
    <s v="Сибирский"/>
    <n v="9880"/>
    <n v="1031.73"/>
  </r>
  <r>
    <x v="2"/>
    <x v="4"/>
    <n v="1089"/>
    <n v="379"/>
    <d v="2023-01-30T00:00:00"/>
    <s v=""/>
    <s v="Центральный"/>
    <n v="79365.75"/>
    <n v="21358.190000000002"/>
  </r>
  <r>
    <x v="2"/>
    <x v="4"/>
    <n v="357.56"/>
    <n v="380"/>
    <d v="2020-11-27T00:00:00"/>
    <s v=""/>
    <s v="Уральский"/>
    <n v="11096.099999999999"/>
    <n v="1263.5"/>
  </r>
  <r>
    <x v="2"/>
    <x v="4"/>
    <n v="241.7"/>
    <n v="381"/>
    <d v="2019-08-01T00:00:00"/>
    <s v=""/>
    <s v="Приволжский"/>
    <n v="10317.700000000001"/>
    <n v="2140.11"/>
  </r>
  <r>
    <x v="2"/>
    <x v="4"/>
    <n v="275.3"/>
    <n v="382"/>
    <d v="2019-08-01T00:00:00"/>
    <s v=""/>
    <s v="Центральный"/>
    <n v="15636.25"/>
    <n v="4661.2299999999996"/>
  </r>
  <r>
    <x v="2"/>
    <x v="4"/>
    <n v="381.9"/>
    <n v="383"/>
    <d v="2019-08-01T00:00:00"/>
    <s v=""/>
    <s v="Северо-Западный"/>
    <n v="14104.349999999999"/>
    <n v="2853.83"/>
  </r>
  <r>
    <x v="2"/>
    <x v="4"/>
    <n v="313.3"/>
    <n v="384"/>
    <d v="2020-12-02T00:00:00"/>
    <s v=""/>
    <s v="Приволжский"/>
    <n v="16208.45"/>
    <n v="5211.8499999999995"/>
  </r>
  <r>
    <x v="2"/>
    <x v="4"/>
    <n v="214.45"/>
    <n v="385"/>
    <d v="2019-08-01T00:00:00"/>
    <s v=""/>
    <s v="Южный"/>
    <n v="10495.9"/>
    <n v="2308.9500000000003"/>
  </r>
  <r>
    <x v="2"/>
    <x v="4"/>
    <n v="205.3"/>
    <n v="386"/>
    <d v="2019-08-01T00:00:00"/>
    <s v=""/>
    <s v="Центральный"/>
    <n v="12430"/>
    <n v="3100.3700000000003"/>
  </r>
  <r>
    <x v="2"/>
    <x v="4"/>
    <n v="292.89999999999998"/>
    <n v="387"/>
    <d v="2019-08-01T00:00:00"/>
    <s v=""/>
    <s v="Центральный"/>
    <n v="13438.95"/>
    <n v="3598"/>
  </r>
  <r>
    <x v="2"/>
    <x v="4"/>
    <n v="600"/>
    <n v="388"/>
    <d v="2022-10-27T00:00:00"/>
    <s v=""/>
    <s v="Приволжский"/>
    <n v="24206.550000000003"/>
    <n v="6434.33"/>
  </r>
  <r>
    <x v="2"/>
    <x v="4"/>
    <n v="185"/>
    <n v="389"/>
    <d v="2021-02-02T00:00:00"/>
    <s v=""/>
    <s v="Уральский"/>
    <n v="9234.5500000000011"/>
    <n v="93.38"/>
  </r>
  <r>
    <x v="2"/>
    <x v="4"/>
    <n v="260.8"/>
    <n v="390"/>
    <d v="2019-08-01T00:00:00"/>
    <s v="01.08.2023"/>
    <s v="Центральный"/>
    <n v="11392.15"/>
    <n v="2809.59"/>
  </r>
  <r>
    <x v="2"/>
    <x v="4"/>
    <n v="441"/>
    <n v="391"/>
    <d v="2019-08-01T00:00:00"/>
    <s v=""/>
    <s v="Северо-Западный"/>
    <n v="16373.3"/>
    <n v="3660.02"/>
  </r>
  <r>
    <x v="2"/>
    <x v="4"/>
    <n v="660.1"/>
    <n v="393"/>
    <d v="2023-03-20T00:00:00"/>
    <s v=""/>
    <s v="Северо-Западный"/>
    <n v="40234.5"/>
    <n v="11695.529999999999"/>
  </r>
  <r>
    <x v="2"/>
    <x v="4"/>
    <n v="173.4"/>
    <n v="394"/>
    <d v="2019-08-01T00:00:00"/>
    <s v=""/>
    <s v="Северо-Западный"/>
    <n v="13890.2"/>
    <n v="3213.0699999999997"/>
  </r>
  <r>
    <x v="2"/>
    <x v="4"/>
    <n v="221.5"/>
    <n v="395"/>
    <d v="2019-08-01T00:00:00"/>
    <s v=""/>
    <s v="Центральный"/>
    <n v="15537.8"/>
    <n v="3883.5299999999997"/>
  </r>
  <r>
    <x v="2"/>
    <x v="4"/>
    <n v="209.2"/>
    <n v="396"/>
    <d v="2019-08-01T00:00:00"/>
    <s v=""/>
    <s v="Центральный"/>
    <n v="13469.1"/>
    <n v="3702.9300000000003"/>
  </r>
  <r>
    <x v="2"/>
    <x v="4"/>
    <n v="386.74"/>
    <n v="397"/>
    <d v="2021-11-28T00:00:00"/>
    <s v=""/>
    <s v="Уральский"/>
    <n v="15095.85"/>
    <n v="1859.3400000000001"/>
  </r>
  <r>
    <x v="2"/>
    <x v="4"/>
    <n v="324.3"/>
    <n v="398"/>
    <d v="2019-08-01T00:00:00"/>
    <s v="30.11.2023"/>
    <s v="Центральный"/>
    <n v="8634"/>
    <n v="133.91"/>
  </r>
  <r>
    <x v="2"/>
    <x v="4"/>
    <n v="650.70000000000005"/>
    <n v="399"/>
    <d v="2022-11-04T00:00:00"/>
    <s v=""/>
    <s v="Центральный"/>
    <n v="30175.85"/>
    <n v="8908.1299999999992"/>
  </r>
  <r>
    <x v="2"/>
    <x v="4"/>
    <n v="266.8"/>
    <n v="400"/>
    <d v="2019-08-01T00:00:00"/>
    <s v=""/>
    <s v="Центральный"/>
    <n v="9113.3000000000011"/>
    <n v="1578.1499999999999"/>
  </r>
  <r>
    <x v="2"/>
    <x v="4"/>
    <n v="233"/>
    <n v="401"/>
    <d v="2019-08-01T00:00:00"/>
    <s v=""/>
    <s v="Южный"/>
    <n v="9516.7999999999993"/>
    <n v="1743.3500000000001"/>
  </r>
  <r>
    <x v="2"/>
    <x v="4"/>
    <n v="230.74"/>
    <n v="402"/>
    <d v="2019-08-01T00:00:00"/>
    <s v="15.01.2023"/>
    <s v="Северо-Западный"/>
    <m/>
    <n v="245"/>
  </r>
  <r>
    <x v="2"/>
    <x v="4"/>
    <n v="400"/>
    <n v="403"/>
    <d v="2021-12-27T00:00:00"/>
    <s v=""/>
    <s v="Центральный"/>
    <n v="13644.349999999999"/>
    <n v="3348.94"/>
  </r>
  <r>
    <x v="2"/>
    <x v="4"/>
    <n v="435.7"/>
    <n v="404"/>
    <d v="2020-06-27T00:00:00"/>
    <s v=""/>
    <s v="Южный"/>
    <n v="14447.349999999999"/>
    <n v="3006.78"/>
  </r>
  <r>
    <x v="2"/>
    <x v="4"/>
    <n v="193.63"/>
    <n v="405"/>
    <d v="2019-08-01T00:00:00"/>
    <s v="31.05.2023"/>
    <s v="Центральный"/>
    <n v="7747.8499999999995"/>
    <n v="1014.3000000000001"/>
  </r>
  <r>
    <x v="2"/>
    <x v="4"/>
    <n v="410"/>
    <n v="406"/>
    <d v="2019-08-01T00:00:00"/>
    <s v=""/>
    <s v="Центральный"/>
    <n v="20078.650000000001"/>
    <n v="5506.41"/>
  </r>
  <r>
    <x v="2"/>
    <x v="4"/>
    <n v="248.7"/>
    <n v="407"/>
    <d v="2019-08-01T00:00:00"/>
    <s v=""/>
    <s v="Уральский"/>
    <n v="10330.85"/>
    <n v="2411.36"/>
  </r>
  <r>
    <x v="2"/>
    <x v="4"/>
    <n v="347.8"/>
    <n v="408"/>
    <d v="2019-08-01T00:00:00"/>
    <s v=""/>
    <s v="Северо-Западный"/>
    <n v="16426"/>
    <n v="380.31"/>
  </r>
  <r>
    <x v="2"/>
    <x v="4"/>
    <n v="323.11"/>
    <n v="409"/>
    <d v="2019-08-01T00:00:00"/>
    <s v=""/>
    <s v="Центральный"/>
    <n v="11161.300000000001"/>
    <n v="2653.77"/>
  </r>
  <r>
    <x v="2"/>
    <x v="4"/>
    <n v="955"/>
    <n v="410"/>
    <d v="2022-12-15T00:00:00"/>
    <s v=""/>
    <s v="Уральский"/>
    <n v="100586.20000000001"/>
    <n v="31333.75"/>
  </r>
  <r>
    <x v="2"/>
    <x v="4"/>
    <n v="222.8"/>
    <n v="411"/>
    <d v="2019-08-01T00:00:00"/>
    <s v=""/>
    <s v="Уральский"/>
    <n v="9441.6"/>
    <n v="1632.12"/>
  </r>
  <r>
    <x v="2"/>
    <x v="4"/>
    <n v="350.7"/>
    <n v="413"/>
    <d v="2019-08-01T00:00:00"/>
    <s v=""/>
    <s v="Центральный"/>
    <n v="13826.75"/>
    <n v="1851.01"/>
  </r>
  <r>
    <x v="2"/>
    <x v="4"/>
    <n v="449"/>
    <n v="414"/>
    <d v="2019-08-01T00:00:00"/>
    <s v=""/>
    <s v="Центральный"/>
    <n v="57261.850000000006"/>
    <n v="20669.39"/>
  </r>
  <r>
    <x v="2"/>
    <x v="4"/>
    <n v="297.57"/>
    <n v="415"/>
    <d v="2021-07-03T00:00:00"/>
    <s v=""/>
    <s v="Центральный"/>
    <n v="19328.849999999999"/>
    <n v="6423.9000000000005"/>
  </r>
  <r>
    <x v="2"/>
    <x v="4"/>
    <n v="149.04"/>
    <n v="416"/>
    <d v="2022-05-02T00:00:00"/>
    <s v="15.09.2023"/>
    <s v="Северо-Западный"/>
    <n v="11728.35"/>
    <n v="3166.3799999999997"/>
  </r>
  <r>
    <x v="2"/>
    <x v="4"/>
    <n v="285.85000000000002"/>
    <n v="417"/>
    <d v="2019-08-01T00:00:00"/>
    <s v=""/>
    <s v="Центральный"/>
    <n v="20862.449999999997"/>
    <n v="6816.18"/>
  </r>
  <r>
    <x v="2"/>
    <x v="4"/>
    <n v="152.5"/>
    <n v="418"/>
    <d v="2019-08-01T00:00:00"/>
    <s v=""/>
    <s v="Уральский"/>
    <n v="8038.55"/>
    <n v="279.85999999999996"/>
  </r>
  <r>
    <x v="2"/>
    <x v="4"/>
    <n v="871"/>
    <n v="419"/>
    <d v="2023-02-25T00:00:00"/>
    <s v=""/>
    <s v="Северо-Западный"/>
    <n v="75439.649999999994"/>
    <n v="20753.18"/>
  </r>
  <r>
    <x v="2"/>
    <x v="4"/>
    <n v="297"/>
    <n v="420"/>
    <d v="2019-08-01T00:00:00"/>
    <s v="31.08.2023"/>
    <s v="Северо-Западный"/>
    <n v="4112.55"/>
    <n v="88.48"/>
  </r>
  <r>
    <x v="2"/>
    <x v="4"/>
    <n v="403.51"/>
    <n v="421"/>
    <d v="2022-07-01T00:00:00"/>
    <s v=""/>
    <s v="Центральный"/>
    <n v="20117.25"/>
    <n v="6171.41"/>
  </r>
  <r>
    <x v="2"/>
    <x v="4"/>
    <n v="186.2"/>
    <n v="422"/>
    <d v="2019-08-01T00:00:00"/>
    <s v=""/>
    <s v="Приволжский"/>
    <n v="7017.1500000000005"/>
    <n v="1101.3100000000002"/>
  </r>
  <r>
    <x v="2"/>
    <x v="4"/>
    <n v="377.1"/>
    <n v="423"/>
    <d v="2022-02-15T00:00:00"/>
    <s v=""/>
    <s v="Южный"/>
    <n v="19412.75"/>
    <n v="6069.28"/>
  </r>
  <r>
    <x v="2"/>
    <x v="4"/>
    <n v="225.39"/>
    <n v="424"/>
    <d v="2020-11-25T00:00:00"/>
    <s v=""/>
    <s v="Сибирский"/>
    <n v="7756.05"/>
    <n v="1767.57"/>
  </r>
  <r>
    <x v="2"/>
    <x v="4"/>
    <n v="314"/>
    <n v="425"/>
    <d v="2019-08-01T00:00:00"/>
    <s v=""/>
    <s v="Центральный"/>
    <n v="16605.400000000001"/>
    <n v="2509.5"/>
  </r>
  <r>
    <x v="2"/>
    <x v="4"/>
    <n v="700"/>
    <n v="427"/>
    <d v="2023-03-10T00:00:00"/>
    <s v=""/>
    <s v="Приволжский"/>
    <n v="35205.15"/>
    <n v="9341.64"/>
  </r>
  <r>
    <x v="2"/>
    <x v="4"/>
    <n v="417.2"/>
    <n v="428"/>
    <d v="2019-08-01T00:00:00"/>
    <s v=""/>
    <s v="Центральный"/>
    <n v="17724.5"/>
    <n v="3927.91"/>
  </r>
  <r>
    <x v="2"/>
    <x v="4"/>
    <n v="329.1"/>
    <n v="429"/>
    <d v="2019-08-01T00:00:00"/>
    <s v=""/>
    <s v="Центральный"/>
    <n v="13197.1"/>
    <n v="1577.03"/>
  </r>
  <r>
    <x v="2"/>
    <x v="4"/>
    <n v="344.5"/>
    <n v="430"/>
    <d v="2019-08-01T00:00:00"/>
    <s v=""/>
    <s v="Приволжский"/>
    <n v="12928.3"/>
    <n v="2556.6800000000003"/>
  </r>
  <r>
    <x v="2"/>
    <x v="4"/>
    <n v="152.19999999999999"/>
    <n v="431"/>
    <d v="2019-08-01T00:00:00"/>
    <s v=""/>
    <s v="Северо-Западный"/>
    <n v="5002.5"/>
    <n v="380.8"/>
  </r>
  <r>
    <x v="2"/>
    <x v="4"/>
    <n v="256.10000000000002"/>
    <n v="432"/>
    <d v="2019-08-01T00:00:00"/>
    <s v=""/>
    <s v="Северо-Западный"/>
    <n v="10507.449999999999"/>
    <n v="2320.29"/>
  </r>
  <r>
    <x v="2"/>
    <x v="4"/>
    <n v="395.2"/>
    <n v="433"/>
    <d v="2019-08-01T00:00:00"/>
    <s v=""/>
    <s v="Южный"/>
    <n v="14975.4"/>
    <n v="3483.48"/>
  </r>
  <r>
    <x v="2"/>
    <x v="4"/>
    <n v="401.9"/>
    <n v="434"/>
    <d v="2021-03-04T00:00:00"/>
    <s v="21.10.2023"/>
    <s v="Южный"/>
    <n v="30690.75"/>
    <n v="9168.11"/>
  </r>
  <r>
    <x v="2"/>
    <x v="4"/>
    <n v="152"/>
    <n v="435"/>
    <d v="2019-08-01T00:00:00"/>
    <s v=""/>
    <s v="Северо-Западный"/>
    <n v="9505.8000000000011"/>
    <n v="2652.58"/>
  </r>
  <r>
    <x v="2"/>
    <x v="4"/>
    <n v="360.38"/>
    <n v="436"/>
    <d v="2021-03-01T00:00:00"/>
    <s v=""/>
    <s v="Уральский"/>
    <n v="24964.050000000003"/>
    <n v="9167.1999999999989"/>
  </r>
  <r>
    <x v="2"/>
    <x v="4"/>
    <n v="162.9"/>
    <n v="437"/>
    <d v="2019-08-01T00:00:00"/>
    <s v=""/>
    <s v="Центральный"/>
    <n v="13060.95"/>
    <n v="2800.84"/>
  </r>
  <r>
    <x v="2"/>
    <x v="4"/>
    <n v="250"/>
    <n v="438"/>
    <d v="2020-12-24T00:00:00"/>
    <s v=""/>
    <s v="Сибирский"/>
    <n v="20117.25"/>
    <n v="5461.54"/>
  </r>
  <r>
    <x v="2"/>
    <x v="4"/>
    <n v="170.1"/>
    <n v="439"/>
    <d v="2019-08-01T00:00:00"/>
    <s v=""/>
    <s v="Уральский"/>
    <n v="6164.25"/>
    <n v="371.07"/>
  </r>
  <r>
    <x v="2"/>
    <x v="4"/>
    <n v="240.7"/>
    <n v="440"/>
    <d v="2019-08-01T00:00:00"/>
    <s v=""/>
    <s v="Сибирский"/>
    <n v="10819.449999999999"/>
    <n v="902.51"/>
  </r>
  <r>
    <x v="2"/>
    <x v="5"/>
    <n v="1089"/>
    <n v="379"/>
    <d v="2023-01-30T00:00:00"/>
    <s v=""/>
    <s v="Центральный"/>
    <n v="79973.25"/>
    <n v="21216.720000000001"/>
  </r>
  <r>
    <x v="2"/>
    <x v="5"/>
    <n v="357.56"/>
    <n v="380"/>
    <d v="2020-11-27T00:00:00"/>
    <s v=""/>
    <s v="Уральский"/>
    <n v="6811.5499999999993"/>
    <n v="470.82000000000005"/>
  </r>
  <r>
    <x v="2"/>
    <x v="5"/>
    <n v="241.7"/>
    <n v="381"/>
    <d v="2019-08-01T00:00:00"/>
    <s v=""/>
    <s v="Приволжский"/>
    <n v="12283.599999999999"/>
    <n v="2708.9300000000003"/>
  </r>
  <r>
    <x v="2"/>
    <x v="5"/>
    <n v="275.3"/>
    <n v="382"/>
    <d v="2019-08-01T00:00:00"/>
    <s v=""/>
    <s v="Центральный"/>
    <n v="16414.2"/>
    <n v="4765.25"/>
  </r>
  <r>
    <x v="2"/>
    <x v="5"/>
    <n v="381.9"/>
    <n v="383"/>
    <d v="2019-08-01T00:00:00"/>
    <s v=""/>
    <s v="Северо-Западный"/>
    <n v="16158.35"/>
    <n v="3267.3199999999997"/>
  </r>
  <r>
    <x v="2"/>
    <x v="5"/>
    <n v="313.3"/>
    <n v="384"/>
    <d v="2020-12-02T00:00:00"/>
    <s v=""/>
    <s v="Приволжский"/>
    <n v="16444.849999999999"/>
    <n v="5176.6399999999994"/>
  </r>
  <r>
    <x v="2"/>
    <x v="5"/>
    <n v="214.45"/>
    <n v="385"/>
    <d v="2019-08-01T00:00:00"/>
    <s v=""/>
    <s v="Южный"/>
    <n v="7312.3"/>
    <n v="1112.3"/>
  </r>
  <r>
    <x v="2"/>
    <x v="5"/>
    <n v="205.3"/>
    <n v="386"/>
    <d v="2019-08-01T00:00:00"/>
    <s v=""/>
    <s v="Центральный"/>
    <n v="14006.55"/>
    <n v="3541.79"/>
  </r>
  <r>
    <x v="2"/>
    <x v="5"/>
    <n v="292.89999999999998"/>
    <n v="387"/>
    <d v="2019-08-01T00:00:00"/>
    <s v=""/>
    <s v="Центральный"/>
    <n v="13522.85"/>
    <n v="3546.06"/>
  </r>
  <r>
    <x v="2"/>
    <x v="5"/>
    <n v="600"/>
    <n v="388"/>
    <d v="2022-10-27T00:00:00"/>
    <s v=""/>
    <s v="Приволжский"/>
    <n v="24391.85"/>
    <n v="6385.05"/>
  </r>
  <r>
    <x v="2"/>
    <x v="5"/>
    <n v="185"/>
    <n v="389"/>
    <d v="2021-02-02T00:00:00"/>
    <s v=""/>
    <s v="Уральский"/>
    <n v="6390.25"/>
    <n v="1054.8999999999999"/>
  </r>
  <r>
    <x v="2"/>
    <x v="5"/>
    <n v="260.8"/>
    <n v="390"/>
    <d v="2019-08-01T00:00:00"/>
    <s v="01.08.2023"/>
    <s v="Центральный"/>
    <n v="10742.650000000001"/>
    <n v="2552.27"/>
  </r>
  <r>
    <x v="2"/>
    <x v="5"/>
    <n v="441"/>
    <n v="391"/>
    <d v="2019-08-01T00:00:00"/>
    <s v=""/>
    <s v="Северо-Западный"/>
    <n v="17567.5"/>
    <n v="3880.3100000000004"/>
  </r>
  <r>
    <x v="2"/>
    <x v="5"/>
    <n v="660.1"/>
    <n v="393"/>
    <d v="2023-03-20T00:00:00"/>
    <s v=""/>
    <s v="Северо-Западный"/>
    <n v="40542.449999999997"/>
    <n v="11580.87"/>
  </r>
  <r>
    <x v="2"/>
    <x v="5"/>
    <n v="173.4"/>
    <n v="394"/>
    <d v="2019-08-01T00:00:00"/>
    <s v=""/>
    <s v="Северо-Западный"/>
    <n v="15123.65"/>
    <n v="3739.75"/>
  </r>
  <r>
    <x v="2"/>
    <x v="5"/>
    <n v="221.5"/>
    <n v="395"/>
    <d v="2019-08-01T00:00:00"/>
    <s v=""/>
    <s v="Центральный"/>
    <n v="16256.199999999999"/>
    <n v="3958.1500000000005"/>
  </r>
  <r>
    <x v="2"/>
    <x v="5"/>
    <n v="209.2"/>
    <n v="396"/>
    <d v="2019-08-01T00:00:00"/>
    <s v=""/>
    <s v="Центральный"/>
    <n v="11959.9"/>
    <n v="2904.09"/>
  </r>
  <r>
    <x v="2"/>
    <x v="5"/>
    <n v="386.74"/>
    <n v="397"/>
    <d v="2021-11-28T00:00:00"/>
    <s v=""/>
    <s v="Уральский"/>
    <n v="13696.099999999999"/>
    <n v="1111.8100000000002"/>
  </r>
  <r>
    <x v="2"/>
    <x v="5"/>
    <n v="324.3"/>
    <n v="398"/>
    <d v="2019-08-01T00:00:00"/>
    <s v="30.11.2023"/>
    <s v="Центральный"/>
    <n v="7721.35"/>
    <n v="212.1"/>
  </r>
  <r>
    <x v="2"/>
    <x v="5"/>
    <n v="650.70000000000005"/>
    <n v="399"/>
    <d v="2022-11-04T00:00:00"/>
    <s v=""/>
    <s v="Центральный"/>
    <n v="30406.85"/>
    <n v="8842.75"/>
  </r>
  <r>
    <x v="2"/>
    <x v="5"/>
    <n v="266.8"/>
    <n v="400"/>
    <d v="2019-08-01T00:00:00"/>
    <s v=""/>
    <s v="Центральный"/>
    <n v="9847.15"/>
    <n v="1736.3500000000001"/>
  </r>
  <r>
    <x v="2"/>
    <x v="5"/>
    <n v="233"/>
    <n v="401"/>
    <d v="2019-08-01T00:00:00"/>
    <s v=""/>
    <s v="Южный"/>
    <n v="9107.65"/>
    <n v="1703.87"/>
  </r>
  <r>
    <x v="2"/>
    <x v="5"/>
    <n v="230.74"/>
    <n v="402"/>
    <d v="2019-08-01T00:00:00"/>
    <s v="15.01.2023"/>
    <s v="Северо-Западный"/>
    <m/>
    <n v="336"/>
  </r>
  <r>
    <x v="2"/>
    <x v="5"/>
    <n v="400"/>
    <n v="403"/>
    <d v="2021-12-27T00:00:00"/>
    <s v=""/>
    <s v="Центральный"/>
    <n v="15777.6"/>
    <n v="3873.4500000000003"/>
  </r>
  <r>
    <x v="2"/>
    <x v="5"/>
    <n v="435.7"/>
    <n v="404"/>
    <d v="2020-06-27T00:00:00"/>
    <s v=""/>
    <s v="Южный"/>
    <n v="13995.5"/>
    <n v="2169.58"/>
  </r>
  <r>
    <x v="2"/>
    <x v="5"/>
    <n v="410"/>
    <n v="406"/>
    <d v="2019-08-01T00:00:00"/>
    <s v=""/>
    <s v="Центральный"/>
    <n v="19812.25"/>
    <n v="5184.41"/>
  </r>
  <r>
    <x v="2"/>
    <x v="5"/>
    <n v="248.7"/>
    <n v="407"/>
    <d v="2019-08-01T00:00:00"/>
    <s v=""/>
    <s v="Уральский"/>
    <n v="9603.0999999999985"/>
    <n v="2069.2000000000003"/>
  </r>
  <r>
    <x v="2"/>
    <x v="5"/>
    <n v="347.8"/>
    <n v="408"/>
    <d v="2019-08-01T00:00:00"/>
    <s v=""/>
    <s v="Северо-Западный"/>
    <n v="17927.5"/>
    <n v="1058.75"/>
  </r>
  <r>
    <x v="2"/>
    <x v="5"/>
    <n v="323.11"/>
    <n v="409"/>
    <d v="2019-08-01T00:00:00"/>
    <s v=""/>
    <s v="Центральный"/>
    <n v="12336.45"/>
    <n v="3038.6299999999997"/>
  </r>
  <r>
    <x v="2"/>
    <x v="5"/>
    <n v="955"/>
    <n v="410"/>
    <d v="2022-12-15T00:00:00"/>
    <s v=""/>
    <s v="Уральский"/>
    <n v="101356.1"/>
    <n v="31121.230000000003"/>
  </r>
  <r>
    <x v="2"/>
    <x v="5"/>
    <n v="222.8"/>
    <n v="411"/>
    <d v="2019-08-01T00:00:00"/>
    <s v=""/>
    <s v="Уральский"/>
    <n v="9202.4"/>
    <n v="1551.83"/>
  </r>
  <r>
    <x v="2"/>
    <x v="5"/>
    <n v="350.7"/>
    <n v="413"/>
    <d v="2019-08-01T00:00:00"/>
    <s v=""/>
    <s v="Центральный"/>
    <n v="15609.400000000001"/>
    <n v="2066.2600000000002"/>
  </r>
  <r>
    <x v="2"/>
    <x v="5"/>
    <n v="449"/>
    <n v="414"/>
    <d v="2019-08-01T00:00:00"/>
    <s v=""/>
    <s v="Центральный"/>
    <n v="59149.5"/>
    <n v="20324.57"/>
  </r>
  <r>
    <x v="2"/>
    <x v="5"/>
    <n v="297.57"/>
    <n v="415"/>
    <d v="2021-07-03T00:00:00"/>
    <s v=""/>
    <s v="Центральный"/>
    <n v="19381.8"/>
    <n v="6245.12"/>
  </r>
  <r>
    <x v="2"/>
    <x v="5"/>
    <n v="149.04"/>
    <n v="416"/>
    <d v="2022-05-02T00:00:00"/>
    <s v="15.09.2023"/>
    <s v="Северо-Западный"/>
    <n v="10922.5"/>
    <n v="2608.83"/>
  </r>
  <r>
    <x v="2"/>
    <x v="5"/>
    <n v="285.85000000000002"/>
    <n v="417"/>
    <d v="2019-08-01T00:00:00"/>
    <s v=""/>
    <s v="Центральный"/>
    <n v="23415.300000000003"/>
    <n v="8073.3799999999992"/>
  </r>
  <r>
    <x v="2"/>
    <x v="5"/>
    <n v="152.5"/>
    <n v="418"/>
    <d v="2019-08-01T00:00:00"/>
    <s v=""/>
    <s v="Уральский"/>
    <n v="6051.8499999999995"/>
    <n v="681.44999999999993"/>
  </r>
  <r>
    <x v="2"/>
    <x v="5"/>
    <n v="871"/>
    <n v="419"/>
    <d v="2023-02-25T00:00:00"/>
    <s v=""/>
    <s v="Северо-Западный"/>
    <n v="76017.05"/>
    <n v="20639.080000000002"/>
  </r>
  <r>
    <x v="2"/>
    <x v="5"/>
    <n v="297"/>
    <n v="420"/>
    <d v="2019-08-01T00:00:00"/>
    <s v="31.08.2023"/>
    <s v="Северо-Западный"/>
    <n v="4371"/>
    <n v="13.719999999999999"/>
  </r>
  <r>
    <x v="2"/>
    <x v="5"/>
    <n v="403.51"/>
    <n v="421"/>
    <d v="2022-07-01T00:00:00"/>
    <s v=""/>
    <s v="Центральный"/>
    <n v="20271.199999999997"/>
    <n v="6141.87"/>
  </r>
  <r>
    <x v="2"/>
    <x v="5"/>
    <n v="186.2"/>
    <n v="422"/>
    <d v="2019-08-01T00:00:00"/>
    <s v=""/>
    <s v="Приволжский"/>
    <n v="8335.0499999999993"/>
    <n v="1580.11"/>
  </r>
  <r>
    <x v="2"/>
    <x v="5"/>
    <n v="377.1"/>
    <n v="423"/>
    <d v="2022-02-15T00:00:00"/>
    <s v=""/>
    <s v="Южный"/>
    <n v="18813.25"/>
    <n v="5644.03"/>
  </r>
  <r>
    <x v="2"/>
    <x v="5"/>
    <n v="225.39"/>
    <n v="424"/>
    <d v="2020-11-25T00:00:00"/>
    <s v=""/>
    <s v="Сибирский"/>
    <n v="4606.8"/>
    <n v="809.96999999999991"/>
  </r>
  <r>
    <x v="2"/>
    <x v="5"/>
    <n v="314"/>
    <n v="425"/>
    <d v="2019-08-01T00:00:00"/>
    <s v=""/>
    <s v="Центральный"/>
    <n v="17032.349999999999"/>
    <n v="2418.15"/>
  </r>
  <r>
    <x v="2"/>
    <x v="5"/>
    <n v="700"/>
    <n v="427"/>
    <d v="2023-03-10T00:00:00"/>
    <s v=""/>
    <s v="Приволжский"/>
    <n v="35474.65"/>
    <n v="9244.9700000000012"/>
  </r>
  <r>
    <x v="2"/>
    <x v="5"/>
    <n v="417.2"/>
    <n v="428"/>
    <d v="2019-08-01T00:00:00"/>
    <s v=""/>
    <s v="Центральный"/>
    <n v="22803.899999999998"/>
    <n v="6484.45"/>
  </r>
  <r>
    <x v="2"/>
    <x v="5"/>
    <n v="329.1"/>
    <n v="429"/>
    <d v="2019-08-01T00:00:00"/>
    <s v=""/>
    <s v="Центральный"/>
    <n v="15799.849999999999"/>
    <n v="2628.85"/>
  </r>
  <r>
    <x v="2"/>
    <x v="5"/>
    <n v="344.5"/>
    <n v="430"/>
    <d v="2019-08-01T00:00:00"/>
    <s v=""/>
    <s v="Приволжский"/>
    <n v="14808.35"/>
    <n v="3346.56"/>
  </r>
  <r>
    <x v="2"/>
    <x v="5"/>
    <n v="152.19999999999999"/>
    <n v="431"/>
    <d v="2019-08-01T00:00:00"/>
    <s v=""/>
    <s v="Северо-Западный"/>
    <n v="3937.3500000000004"/>
    <n v="178.36"/>
  </r>
  <r>
    <x v="2"/>
    <x v="5"/>
    <n v="256.10000000000002"/>
    <n v="432"/>
    <d v="2019-08-01T00:00:00"/>
    <s v=""/>
    <s v="Северо-Западный"/>
    <n v="11551.300000000001"/>
    <n v="2800.42"/>
  </r>
  <r>
    <x v="2"/>
    <x v="5"/>
    <n v="395.2"/>
    <n v="433"/>
    <d v="2019-08-01T00:00:00"/>
    <s v=""/>
    <s v="Южный"/>
    <n v="16552.349999999999"/>
    <n v="3908.4500000000003"/>
  </r>
  <r>
    <x v="2"/>
    <x v="5"/>
    <n v="401.9"/>
    <n v="434"/>
    <d v="2021-03-04T00:00:00"/>
    <s v="21.10.2023"/>
    <s v="Южный"/>
    <n v="27628.699999999997"/>
    <n v="8163.33"/>
  </r>
  <r>
    <x v="2"/>
    <x v="5"/>
    <n v="152"/>
    <n v="435"/>
    <d v="2019-08-01T00:00:00"/>
    <s v=""/>
    <s v="Северо-Западный"/>
    <n v="10859.15"/>
    <n v="3231.97"/>
  </r>
  <r>
    <x v="2"/>
    <x v="5"/>
    <n v="360.38"/>
    <n v="436"/>
    <d v="2021-03-01T00:00:00"/>
    <s v=""/>
    <s v="Уральский"/>
    <n v="25070.85"/>
    <n v="8943.6200000000008"/>
  </r>
  <r>
    <x v="2"/>
    <x v="5"/>
    <n v="162.9"/>
    <n v="437"/>
    <d v="2019-08-01T00:00:00"/>
    <s v=""/>
    <s v="Центральный"/>
    <n v="12819.849999999999"/>
    <n v="2575.23"/>
  </r>
  <r>
    <x v="2"/>
    <x v="5"/>
    <n v="250"/>
    <n v="438"/>
    <d v="2020-12-24T00:00:00"/>
    <s v=""/>
    <s v="Сибирский"/>
    <n v="20271.199999999997"/>
    <n v="5407.8499999999995"/>
  </r>
  <r>
    <x v="2"/>
    <x v="5"/>
    <n v="170.1"/>
    <n v="439"/>
    <d v="2019-08-01T00:00:00"/>
    <s v=""/>
    <s v="Уральский"/>
    <n v="7669.9"/>
    <n v="986.79"/>
  </r>
  <r>
    <x v="2"/>
    <x v="5"/>
    <n v="240.7"/>
    <n v="440"/>
    <d v="2019-08-01T00:00:00"/>
    <s v=""/>
    <s v="Сибирский"/>
    <n v="9365.15"/>
    <n v="886.9"/>
  </r>
  <r>
    <x v="2"/>
    <x v="6"/>
    <n v="1089"/>
    <n v="379"/>
    <d v="2023-01-30T00:00:00"/>
    <s v=""/>
    <s v="Центральный"/>
    <n v="70592.149999999994"/>
    <n v="5682.3899999999994"/>
  </r>
  <r>
    <x v="2"/>
    <x v="6"/>
    <n v="357.56"/>
    <n v="380"/>
    <d v="2020-11-27T00:00:00"/>
    <s v=""/>
    <s v="Уральский"/>
    <n v="8698.1500000000015"/>
    <n v="661.29"/>
  </r>
  <r>
    <x v="2"/>
    <x v="6"/>
    <n v="241.7"/>
    <n v="381"/>
    <d v="2019-08-01T00:00:00"/>
    <s v=""/>
    <s v="Приволжский"/>
    <n v="13239.8"/>
    <n v="1084.93"/>
  </r>
  <r>
    <x v="2"/>
    <x v="6"/>
    <n v="275.3"/>
    <n v="382"/>
    <d v="2019-08-01T00:00:00"/>
    <s v=""/>
    <s v="Центральный"/>
    <n v="16256.5"/>
    <n v="2165.0300000000002"/>
  </r>
  <r>
    <x v="2"/>
    <x v="6"/>
    <n v="381.9"/>
    <n v="383"/>
    <d v="2019-08-01T00:00:00"/>
    <s v=""/>
    <s v="Северо-Западный"/>
    <n v="13396.800000000001"/>
    <n v="272.85999999999996"/>
  </r>
  <r>
    <x v="2"/>
    <x v="6"/>
    <n v="313.3"/>
    <n v="384"/>
    <d v="2020-12-02T00:00:00"/>
    <s v=""/>
    <s v="Приволжский"/>
    <n v="18679.400000000001"/>
    <n v="3230.4300000000003"/>
  </r>
  <r>
    <x v="2"/>
    <x v="6"/>
    <n v="214.45"/>
    <n v="385"/>
    <d v="2019-08-01T00:00:00"/>
    <s v=""/>
    <s v="Южный"/>
    <n v="9790.35"/>
    <n v="645.4"/>
  </r>
  <r>
    <x v="2"/>
    <x v="6"/>
    <n v="205.3"/>
    <n v="386"/>
    <d v="2019-08-01T00:00:00"/>
    <s v=""/>
    <s v="Центральный"/>
    <n v="11874.349999999999"/>
    <n v="943.88"/>
  </r>
  <r>
    <x v="2"/>
    <x v="6"/>
    <n v="292.89999999999998"/>
    <n v="387"/>
    <d v="2019-08-01T00:00:00"/>
    <s v=""/>
    <s v="Центральный"/>
    <n v="12757.85"/>
    <n v="1236.55"/>
  </r>
  <r>
    <x v="2"/>
    <x v="6"/>
    <n v="600"/>
    <n v="388"/>
    <d v="2022-10-27T00:00:00"/>
    <s v=""/>
    <s v="Приволжский"/>
    <n v="21530.6"/>
    <n v="1881.74"/>
  </r>
  <r>
    <x v="2"/>
    <x v="6"/>
    <n v="185"/>
    <n v="389"/>
    <d v="2021-02-02T00:00:00"/>
    <s v=""/>
    <s v="Уральский"/>
    <n v="8388.25"/>
    <n v="46.620000000000005"/>
  </r>
  <r>
    <x v="2"/>
    <x v="6"/>
    <n v="260.8"/>
    <n v="390"/>
    <d v="2019-08-01T00:00:00"/>
    <s v="01.08.2023"/>
    <s v="Центральный"/>
    <n v="11288.55"/>
    <n v="961.44999999999993"/>
  </r>
  <r>
    <x v="2"/>
    <x v="6"/>
    <n v="441"/>
    <n v="391"/>
    <d v="2019-08-01T00:00:00"/>
    <s v=""/>
    <s v="Северо-Западный"/>
    <n v="14531.45"/>
    <n v="842.87"/>
  </r>
  <r>
    <x v="2"/>
    <x v="6"/>
    <n v="660.1"/>
    <n v="393"/>
    <d v="2023-03-20T00:00:00"/>
    <s v=""/>
    <s v="Северо-Западный"/>
    <n v="35786.699999999997"/>
    <n v="4438.7"/>
  </r>
  <r>
    <x v="2"/>
    <x v="6"/>
    <n v="173.4"/>
    <n v="394"/>
    <d v="2019-08-01T00:00:00"/>
    <s v=""/>
    <s v="Северо-Западный"/>
    <n v="11790.2"/>
    <n v="321.16000000000003"/>
  </r>
  <r>
    <x v="2"/>
    <x v="6"/>
    <n v="221.5"/>
    <n v="395"/>
    <d v="2019-08-01T00:00:00"/>
    <s v=""/>
    <s v="Центральный"/>
    <n v="13580.9"/>
    <n v="1113.28"/>
  </r>
  <r>
    <x v="2"/>
    <x v="6"/>
    <n v="209.2"/>
    <n v="396"/>
    <d v="2019-08-01T00:00:00"/>
    <s v=""/>
    <s v="Центральный"/>
    <n v="8768.1500000000015"/>
    <n v="105"/>
  </r>
  <r>
    <x v="2"/>
    <x v="6"/>
    <n v="386.74"/>
    <n v="397"/>
    <d v="2021-11-28T00:00:00"/>
    <s v=""/>
    <s v="Уральский"/>
    <n v="16943.95"/>
    <n v="47.11"/>
  </r>
  <r>
    <x v="2"/>
    <x v="6"/>
    <n v="324.3"/>
    <n v="398"/>
    <d v="2019-08-01T00:00:00"/>
    <s v="30.11.2023"/>
    <s v="Центральный"/>
    <n v="9015.5999999999985"/>
    <n v="1304.24"/>
  </r>
  <r>
    <x v="2"/>
    <x v="6"/>
    <n v="650.70000000000005"/>
    <n v="399"/>
    <d v="2022-11-04T00:00:00"/>
    <s v=""/>
    <s v="Центральный"/>
    <n v="26840"/>
    <n v="3453.1"/>
  </r>
  <r>
    <x v="2"/>
    <x v="6"/>
    <n v="266.8"/>
    <n v="400"/>
    <d v="2019-08-01T00:00:00"/>
    <s v=""/>
    <s v="Центральный"/>
    <n v="8575.4499999999989"/>
    <n v="175.70000000000002"/>
  </r>
  <r>
    <x v="2"/>
    <x v="6"/>
    <n v="233"/>
    <n v="401"/>
    <d v="2019-08-01T00:00:00"/>
    <s v=""/>
    <s v="Южный"/>
    <n v="9678.4500000000007"/>
    <n v="248.84999999999997"/>
  </r>
  <r>
    <x v="2"/>
    <x v="6"/>
    <n v="230.74"/>
    <n v="402"/>
    <d v="2019-08-01T00:00:00"/>
    <s v="15.01.2023"/>
    <s v="Северо-Западный"/>
    <m/>
    <n v="378"/>
  </r>
  <r>
    <x v="2"/>
    <x v="6"/>
    <n v="400"/>
    <n v="403"/>
    <d v="2021-12-27T00:00:00"/>
    <s v=""/>
    <s v="Центральный"/>
    <n v="14035.2"/>
    <n v="996.5200000000001"/>
  </r>
  <r>
    <x v="2"/>
    <x v="6"/>
    <n v="435.7"/>
    <n v="404"/>
    <d v="2020-06-27T00:00:00"/>
    <s v=""/>
    <s v="Южный"/>
    <n v="14876.05"/>
    <n v="175.98000000000002"/>
  </r>
  <r>
    <x v="2"/>
    <x v="6"/>
    <n v="410"/>
    <n v="406"/>
    <d v="2019-08-01T00:00:00"/>
    <s v=""/>
    <s v="Центральный"/>
    <n v="16942.149999999998"/>
    <n v="1772.75"/>
  </r>
  <r>
    <x v="2"/>
    <x v="6"/>
    <n v="248.7"/>
    <n v="407"/>
    <d v="2019-08-01T00:00:00"/>
    <s v=""/>
    <s v="Уральский"/>
    <n v="11575.8"/>
    <n v="1228.1499999999999"/>
  </r>
  <r>
    <x v="2"/>
    <x v="6"/>
    <n v="347.8"/>
    <n v="408"/>
    <d v="2019-08-01T00:00:00"/>
    <s v=""/>
    <s v="Северо-Западный"/>
    <n v="15616.300000000001"/>
    <n v="1861.58"/>
  </r>
  <r>
    <x v="2"/>
    <x v="6"/>
    <n v="323.11"/>
    <n v="409"/>
    <d v="2019-08-01T00:00:00"/>
    <s v=""/>
    <s v="Центральный"/>
    <n v="10380.9"/>
    <n v="439.53"/>
  </r>
  <r>
    <x v="2"/>
    <x v="6"/>
    <n v="955"/>
    <n v="410"/>
    <d v="2022-12-15T00:00:00"/>
    <s v=""/>
    <s v="Уральский"/>
    <n v="89466.75"/>
    <n v="11132.17"/>
  </r>
  <r>
    <x v="2"/>
    <x v="6"/>
    <n v="222.8"/>
    <n v="411"/>
    <d v="2019-08-01T00:00:00"/>
    <s v=""/>
    <s v="Уральский"/>
    <n v="10668.900000000001"/>
    <n v="56.279999999999994"/>
  </r>
  <r>
    <x v="2"/>
    <x v="6"/>
    <n v="350.7"/>
    <n v="413"/>
    <d v="2019-08-01T00:00:00"/>
    <s v=""/>
    <s v="Центральный"/>
    <n v="13912.85"/>
    <n v="469.28000000000003"/>
  </r>
  <r>
    <x v="2"/>
    <x v="6"/>
    <n v="449"/>
    <n v="414"/>
    <d v="2019-08-01T00:00:00"/>
    <s v=""/>
    <s v="Центральный"/>
    <n v="69503.950000000012"/>
    <n v="770.28000000000009"/>
  </r>
  <r>
    <x v="2"/>
    <x v="6"/>
    <n v="297.57"/>
    <n v="415"/>
    <d v="2021-07-03T00:00:00"/>
    <s v=""/>
    <s v="Центральный"/>
    <n v="18536.900000000001"/>
    <n v="2583"/>
  </r>
  <r>
    <x v="2"/>
    <x v="6"/>
    <n v="149.04"/>
    <n v="416"/>
    <d v="2022-05-02T00:00:00"/>
    <s v="15.09.2023"/>
    <s v="Северо-Западный"/>
    <n v="8268.1500000000015"/>
    <n v="135.59"/>
  </r>
  <r>
    <x v="2"/>
    <x v="6"/>
    <n v="285.85000000000002"/>
    <n v="417"/>
    <d v="2019-08-01T00:00:00"/>
    <s v=""/>
    <s v="Центральный"/>
    <n v="18535.650000000001"/>
    <n v="2751"/>
  </r>
  <r>
    <x v="2"/>
    <x v="6"/>
    <n v="152.5"/>
    <n v="418"/>
    <d v="2019-08-01T00:00:00"/>
    <s v=""/>
    <s v="Уральский"/>
    <n v="7410"/>
    <n v="1307.6000000000001"/>
  </r>
  <r>
    <x v="2"/>
    <x v="6"/>
    <n v="871"/>
    <n v="419"/>
    <d v="2023-02-25T00:00:00"/>
    <s v=""/>
    <s v="Северо-Западный"/>
    <n v="67100.05"/>
    <n v="6097.84"/>
  </r>
  <r>
    <x v="2"/>
    <x v="6"/>
    <n v="297"/>
    <n v="420"/>
    <d v="2019-08-01T00:00:00"/>
    <s v="31.08.2023"/>
    <s v="Северо-Западный"/>
    <n v="3942.75"/>
    <n v="652.46999999999991"/>
  </r>
  <r>
    <x v="2"/>
    <x v="6"/>
    <n v="403.51"/>
    <n v="421"/>
    <d v="2022-07-01T00:00:00"/>
    <s v=""/>
    <s v="Центральный"/>
    <n v="18116.349999999999"/>
    <n v="2492"/>
  </r>
  <r>
    <x v="2"/>
    <x v="6"/>
    <n v="186.2"/>
    <n v="422"/>
    <d v="2019-08-01T00:00:00"/>
    <s v=""/>
    <s v="Приволжский"/>
    <n v="7847.55"/>
    <n v="230.72"/>
  </r>
  <r>
    <x v="2"/>
    <x v="6"/>
    <n v="377.1"/>
    <n v="423"/>
    <d v="2022-02-15T00:00:00"/>
    <s v=""/>
    <s v="Южный"/>
    <n v="19279"/>
    <n v="2783.76"/>
  </r>
  <r>
    <x v="2"/>
    <x v="6"/>
    <n v="225.39"/>
    <n v="424"/>
    <d v="2020-11-25T00:00:00"/>
    <s v=""/>
    <s v="Сибирский"/>
    <n v="7136.5"/>
    <n v="428.96000000000004"/>
  </r>
  <r>
    <x v="2"/>
    <x v="6"/>
    <n v="314"/>
    <n v="425"/>
    <d v="2019-08-01T00:00:00"/>
    <s v=""/>
    <s v="Центральный"/>
    <n v="13403.5"/>
    <n v="404.03999999999996"/>
  </r>
  <r>
    <x v="2"/>
    <x v="6"/>
    <n v="700"/>
    <n v="427"/>
    <d v="2023-03-10T00:00:00"/>
    <s v=""/>
    <s v="Приволжский"/>
    <n v="31313.35"/>
    <n v="3091.2000000000003"/>
  </r>
  <r>
    <x v="2"/>
    <x v="6"/>
    <n v="417.2"/>
    <n v="428"/>
    <d v="2019-08-01T00:00:00"/>
    <s v=""/>
    <s v="Центральный"/>
    <n v="19176.45"/>
    <n v="1525.4399999999998"/>
  </r>
  <r>
    <x v="2"/>
    <x v="6"/>
    <n v="329.1"/>
    <n v="429"/>
    <d v="2019-08-01T00:00:00"/>
    <s v=""/>
    <s v="Центральный"/>
    <n v="11664.15"/>
    <n v="815.5"/>
  </r>
  <r>
    <x v="2"/>
    <x v="6"/>
    <n v="344.5"/>
    <n v="430"/>
    <d v="2019-08-01T00:00:00"/>
    <s v=""/>
    <s v="Приволжский"/>
    <n v="16394.2"/>
    <n v="1687.9099999999999"/>
  </r>
  <r>
    <x v="2"/>
    <x v="6"/>
    <n v="152.19999999999999"/>
    <n v="431"/>
    <d v="2019-08-01T00:00:00"/>
    <s v=""/>
    <s v="Северо-Западный"/>
    <n v="2674.5499999999997"/>
    <n v="413.98"/>
  </r>
  <r>
    <x v="2"/>
    <x v="6"/>
    <n v="256.10000000000002"/>
    <n v="432"/>
    <d v="2019-08-01T00:00:00"/>
    <s v=""/>
    <s v="Северо-Западный"/>
    <n v="9970.15"/>
    <n v="401.09999999999997"/>
  </r>
  <r>
    <x v="2"/>
    <x v="6"/>
    <n v="395.2"/>
    <n v="433"/>
    <d v="2019-08-01T00:00:00"/>
    <s v=""/>
    <s v="Южный"/>
    <n v="18282.099999999999"/>
    <n v="1538.04"/>
  </r>
  <r>
    <x v="2"/>
    <x v="6"/>
    <n v="401.9"/>
    <n v="434"/>
    <d v="2021-03-04T00:00:00"/>
    <s v="21.10.2023"/>
    <s v="Южный"/>
    <n v="27407.1"/>
    <n v="4060.21"/>
  </r>
  <r>
    <x v="2"/>
    <x v="6"/>
    <n v="152"/>
    <n v="435"/>
    <d v="2019-08-01T00:00:00"/>
    <s v=""/>
    <s v="Северо-Западный"/>
    <n v="9748.9"/>
    <n v="1245.3699999999999"/>
  </r>
  <r>
    <x v="2"/>
    <x v="6"/>
    <n v="360.38"/>
    <n v="436"/>
    <d v="2021-03-01T00:00:00"/>
    <s v=""/>
    <s v="Уральский"/>
    <n v="28982.649999999998"/>
    <n v="6128.8499999999995"/>
  </r>
  <r>
    <x v="2"/>
    <x v="6"/>
    <n v="162.9"/>
    <n v="437"/>
    <d v="2019-08-01T00:00:00"/>
    <s v=""/>
    <s v="Центральный"/>
    <n v="8380.5499999999993"/>
    <n v="829.15"/>
  </r>
  <r>
    <x v="2"/>
    <x v="6"/>
    <n v="250"/>
    <n v="438"/>
    <d v="2020-12-24T00:00:00"/>
    <s v=""/>
    <s v="Сибирский"/>
    <n v="17893.349999999999"/>
    <n v="1821.9599999999998"/>
  </r>
  <r>
    <x v="2"/>
    <x v="6"/>
    <n v="170.1"/>
    <n v="439"/>
    <d v="2019-08-01T00:00:00"/>
    <s v=""/>
    <s v="Уральский"/>
    <n v="7324"/>
    <n v="406.91"/>
  </r>
  <r>
    <x v="2"/>
    <x v="6"/>
    <n v="240.7"/>
    <n v="440"/>
    <d v="2019-08-01T00:00:00"/>
    <s v=""/>
    <s v="Сибирский"/>
    <n v="6820.5499999999993"/>
    <n v="1713.74"/>
  </r>
  <r>
    <x v="2"/>
    <x v="7"/>
    <n v="1089"/>
    <n v="379"/>
    <d v="2023-01-30T00:00:00"/>
    <s v=""/>
    <s v="Центральный"/>
    <n v="111291.29999999999"/>
    <n v="44611.07"/>
  </r>
  <r>
    <x v="2"/>
    <x v="7"/>
    <n v="357.56"/>
    <n v="380"/>
    <d v="2020-11-27T00:00:00"/>
    <s v=""/>
    <s v="Уральский"/>
    <n v="14912.4"/>
    <n v="3491.25"/>
  </r>
  <r>
    <x v="2"/>
    <x v="7"/>
    <n v="241.7"/>
    <n v="381"/>
    <d v="2019-08-01T00:00:00"/>
    <s v=""/>
    <s v="Приволжский"/>
    <n v="18250.050000000003"/>
    <n v="6605.69"/>
  </r>
  <r>
    <x v="2"/>
    <x v="7"/>
    <n v="275.3"/>
    <n v="382"/>
    <d v="2019-08-01T00:00:00"/>
    <s v=""/>
    <s v="Центральный"/>
    <n v="18644.349999999999"/>
    <n v="7521.71"/>
  </r>
  <r>
    <x v="2"/>
    <x v="7"/>
    <n v="381.9"/>
    <n v="383"/>
    <d v="2019-08-01T00:00:00"/>
    <s v=""/>
    <s v="Северо-Западный"/>
    <n v="20748"/>
    <n v="7028.07"/>
  </r>
  <r>
    <x v="2"/>
    <x v="7"/>
    <n v="313.3"/>
    <n v="384"/>
    <d v="2020-12-02T00:00:00"/>
    <s v=""/>
    <s v="Приволжский"/>
    <n v="27063.4"/>
    <n v="11792.62"/>
  </r>
  <r>
    <x v="2"/>
    <x v="7"/>
    <n v="214.45"/>
    <n v="385"/>
    <d v="2019-08-01T00:00:00"/>
    <s v=""/>
    <s v="Южный"/>
    <n v="18921.95"/>
    <n v="6469.82"/>
  </r>
  <r>
    <x v="2"/>
    <x v="7"/>
    <n v="205.3"/>
    <n v="386"/>
    <d v="2019-08-01T00:00:00"/>
    <s v=""/>
    <s v="Центральный"/>
    <n v="13812.349999999999"/>
    <n v="5009.6899999999996"/>
  </r>
  <r>
    <x v="2"/>
    <x v="7"/>
    <n v="292.89999999999998"/>
    <n v="387"/>
    <d v="2019-08-01T00:00:00"/>
    <s v=""/>
    <s v="Центральный"/>
    <n v="21713.649999999998"/>
    <n v="8642.34"/>
  </r>
  <r>
    <x v="2"/>
    <x v="7"/>
    <n v="600"/>
    <n v="388"/>
    <d v="2022-10-27T00:00:00"/>
    <s v=""/>
    <s v="Приволжский"/>
    <n v="33943.850000000006"/>
    <n v="12221.300000000001"/>
  </r>
  <r>
    <x v="2"/>
    <x v="7"/>
    <n v="185"/>
    <n v="389"/>
    <d v="2021-02-02T00:00:00"/>
    <s v=""/>
    <s v="Уральский"/>
    <n v="20281.849999999999"/>
    <n v="6045.97"/>
  </r>
  <r>
    <x v="2"/>
    <x v="7"/>
    <n v="441"/>
    <n v="391"/>
    <d v="2019-08-01T00:00:00"/>
    <s v=""/>
    <s v="Северо-Западный"/>
    <n v="31927.25"/>
    <n v="11268.67"/>
  </r>
  <r>
    <x v="2"/>
    <x v="7"/>
    <n v="660.1"/>
    <n v="393"/>
    <d v="2023-03-20T00:00:00"/>
    <s v=""/>
    <s v="Северо-Западный"/>
    <n v="56419.1"/>
    <n v="22015"/>
  </r>
  <r>
    <x v="2"/>
    <x v="7"/>
    <n v="173.4"/>
    <n v="394"/>
    <d v="2019-08-01T00:00:00"/>
    <s v=""/>
    <s v="Северо-Западный"/>
    <n v="13877.7"/>
    <n v="4763.9900000000007"/>
  </r>
  <r>
    <x v="2"/>
    <x v="7"/>
    <n v="221.5"/>
    <n v="395"/>
    <d v="2019-08-01T00:00:00"/>
    <s v=""/>
    <s v="Центральный"/>
    <n v="22486.199999999997"/>
    <n v="8097.32"/>
  </r>
  <r>
    <x v="2"/>
    <x v="7"/>
    <n v="209.2"/>
    <n v="396"/>
    <d v="2019-08-01T00:00:00"/>
    <s v=""/>
    <s v="Центральный"/>
    <n v="21366.7"/>
    <n v="8435.91"/>
  </r>
  <r>
    <x v="2"/>
    <x v="7"/>
    <n v="386.74"/>
    <n v="397"/>
    <d v="2021-11-28T00:00:00"/>
    <s v=""/>
    <s v="Уральский"/>
    <n v="33785.15"/>
    <n v="11787.86"/>
  </r>
  <r>
    <x v="2"/>
    <x v="7"/>
    <n v="324.3"/>
    <n v="398"/>
    <d v="2019-08-01T00:00:00"/>
    <s v="30.11.2023"/>
    <s v="Центральный"/>
    <n v="16478.3"/>
    <n v="2123.0300000000002"/>
  </r>
  <r>
    <x v="2"/>
    <x v="7"/>
    <n v="650.70000000000005"/>
    <n v="399"/>
    <d v="2022-11-04T00:00:00"/>
    <s v=""/>
    <s v="Центральный"/>
    <n v="42314.350000000006"/>
    <n v="16939.86"/>
  </r>
  <r>
    <x v="2"/>
    <x v="7"/>
    <n v="266.8"/>
    <n v="400"/>
    <d v="2019-08-01T00:00:00"/>
    <s v=""/>
    <s v="Центральный"/>
    <n v="10786.949999999999"/>
    <n v="3130.75"/>
  </r>
  <r>
    <x v="2"/>
    <x v="7"/>
    <n v="233"/>
    <n v="401"/>
    <d v="2019-08-01T00:00:00"/>
    <s v=""/>
    <s v="Южный"/>
    <n v="12983.800000000001"/>
    <n v="3968.2999999999997"/>
  </r>
  <r>
    <x v="2"/>
    <x v="7"/>
    <n v="400"/>
    <n v="403"/>
    <d v="2021-12-27T00:00:00"/>
    <s v=""/>
    <s v="Центральный"/>
    <n v="21953.899999999998"/>
    <n v="8713.9499999999989"/>
  </r>
  <r>
    <x v="2"/>
    <x v="7"/>
    <n v="435.7"/>
    <n v="404"/>
    <d v="2020-06-27T00:00:00"/>
    <s v=""/>
    <s v="Южный"/>
    <n v="26163.899999999998"/>
    <n v="8375.36"/>
  </r>
  <r>
    <x v="2"/>
    <x v="7"/>
    <n v="410"/>
    <n v="406"/>
    <d v="2019-08-01T00:00:00"/>
    <s v=""/>
    <s v="Центральный"/>
    <n v="34119.450000000004"/>
    <n v="13460.09"/>
  </r>
  <r>
    <x v="2"/>
    <x v="7"/>
    <n v="248.7"/>
    <n v="407"/>
    <d v="2019-08-01T00:00:00"/>
    <s v=""/>
    <s v="Уральский"/>
    <n v="23934.850000000002"/>
    <n v="10671.64"/>
  </r>
  <r>
    <x v="2"/>
    <x v="7"/>
    <n v="347.8"/>
    <n v="408"/>
    <d v="2019-08-01T00:00:00"/>
    <s v=""/>
    <s v="Северо-Западный"/>
    <n v="19985.75"/>
    <n v="4265.7299999999996"/>
  </r>
  <r>
    <x v="2"/>
    <x v="7"/>
    <n v="323.11"/>
    <n v="409"/>
    <d v="2019-08-01T00:00:00"/>
    <s v=""/>
    <s v="Центральный"/>
    <n v="17250.099999999999"/>
    <n v="7261.6600000000008"/>
  </r>
  <r>
    <x v="2"/>
    <x v="7"/>
    <n v="955"/>
    <n v="410"/>
    <d v="2022-12-15T00:00:00"/>
    <s v=""/>
    <s v="Уральский"/>
    <n v="141047.80000000002"/>
    <n v="63194.950000000004"/>
  </r>
  <r>
    <x v="2"/>
    <x v="7"/>
    <n v="222.8"/>
    <n v="411"/>
    <d v="2019-08-01T00:00:00"/>
    <s v=""/>
    <s v="Уральский"/>
    <n v="21631.45"/>
    <n v="6711.88"/>
  </r>
  <r>
    <x v="2"/>
    <x v="7"/>
    <n v="350.7"/>
    <n v="413"/>
    <d v="2019-08-01T00:00:00"/>
    <s v=""/>
    <s v="Центральный"/>
    <n v="21694.65"/>
    <n v="6758.57"/>
  </r>
  <r>
    <x v="2"/>
    <x v="7"/>
    <n v="449"/>
    <n v="414"/>
    <d v="2019-08-01T00:00:00"/>
    <s v=""/>
    <s v="Центральный"/>
    <n v="83076.849999999991"/>
    <n v="36425.200000000004"/>
  </r>
  <r>
    <x v="2"/>
    <x v="7"/>
    <n v="297.57"/>
    <n v="415"/>
    <d v="2021-07-03T00:00:00"/>
    <s v=""/>
    <s v="Центральный"/>
    <n v="40258.800000000003"/>
    <n v="18243.12"/>
  </r>
  <r>
    <x v="2"/>
    <x v="7"/>
    <n v="149.04"/>
    <n v="416"/>
    <d v="2022-05-02T00:00:00"/>
    <s v="15.09.2023"/>
    <s v="Северо-Западный"/>
    <n v="24388.95"/>
    <n v="11039.49"/>
  </r>
  <r>
    <x v="2"/>
    <x v="7"/>
    <n v="285.85000000000002"/>
    <n v="417"/>
    <d v="2019-08-01T00:00:00"/>
    <s v=""/>
    <s v="Центральный"/>
    <n v="20357.75"/>
    <n v="8526"/>
  </r>
  <r>
    <x v="2"/>
    <x v="7"/>
    <n v="152.5"/>
    <n v="418"/>
    <d v="2019-08-01T00:00:00"/>
    <s v=""/>
    <s v="Уральский"/>
    <n v="10530.699999999999"/>
    <n v="1204.42"/>
  </r>
  <r>
    <x v="2"/>
    <x v="7"/>
    <n v="871"/>
    <n v="419"/>
    <d v="2023-02-25T00:00:00"/>
    <s v=""/>
    <s v="Северо-Западный"/>
    <n v="105785.84999999999"/>
    <n v="45182.34"/>
  </r>
  <r>
    <x v="2"/>
    <x v="7"/>
    <n v="297"/>
    <n v="420"/>
    <d v="2019-08-01T00:00:00"/>
    <s v="31.08.2023"/>
    <s v="Северо-Западный"/>
    <n v="6325.85"/>
    <n v="1091.51"/>
  </r>
  <r>
    <x v="2"/>
    <x v="7"/>
    <n v="403.51"/>
    <n v="421"/>
    <d v="2022-07-01T00:00:00"/>
    <s v=""/>
    <s v="Центральный"/>
    <n v="37108.699999999997"/>
    <n v="15490.789999999999"/>
  </r>
  <r>
    <x v="2"/>
    <x v="7"/>
    <n v="186.2"/>
    <n v="422"/>
    <d v="2019-08-01T00:00:00"/>
    <s v=""/>
    <s v="Приволжский"/>
    <n v="8106.5"/>
    <n v="2325.8199999999997"/>
  </r>
  <r>
    <x v="2"/>
    <x v="7"/>
    <n v="377.1"/>
    <n v="423"/>
    <d v="2022-02-15T00:00:00"/>
    <s v=""/>
    <s v="Южный"/>
    <n v="27222.399999999998"/>
    <n v="11253.970000000001"/>
  </r>
  <r>
    <x v="2"/>
    <x v="7"/>
    <n v="225.39"/>
    <n v="424"/>
    <d v="2020-11-25T00:00:00"/>
    <s v=""/>
    <s v="Сибирский"/>
    <n v="21883.699999999997"/>
    <n v="7110.7400000000007"/>
  </r>
  <r>
    <x v="2"/>
    <x v="7"/>
    <n v="314"/>
    <n v="425"/>
    <d v="2019-08-01T00:00:00"/>
    <s v=""/>
    <s v="Центральный"/>
    <n v="20250.5"/>
    <n v="5237.2599999999993"/>
  </r>
  <r>
    <x v="2"/>
    <x v="7"/>
    <n v="700"/>
    <n v="427"/>
    <d v="2023-03-10T00:00:00"/>
    <s v=""/>
    <s v="Приволжский"/>
    <n v="49366.75"/>
    <n v="17977.75"/>
  </r>
  <r>
    <x v="2"/>
    <x v="7"/>
    <n v="417.2"/>
    <n v="428"/>
    <d v="2019-08-01T00:00:00"/>
    <s v=""/>
    <s v="Центральный"/>
    <n v="30028.699999999997"/>
    <n v="12181.82"/>
  </r>
  <r>
    <x v="2"/>
    <x v="7"/>
    <n v="329.1"/>
    <n v="429"/>
    <d v="2019-08-01T00:00:00"/>
    <s v=""/>
    <s v="Центральный"/>
    <n v="15199.949999999999"/>
    <n v="4009.6699999999996"/>
  </r>
  <r>
    <x v="2"/>
    <x v="7"/>
    <n v="344.5"/>
    <n v="430"/>
    <d v="2019-08-01T00:00:00"/>
    <s v=""/>
    <s v="Приволжский"/>
    <n v="18392.099999999999"/>
    <n v="7011.41"/>
  </r>
  <r>
    <x v="2"/>
    <x v="7"/>
    <n v="152.19999999999999"/>
    <n v="431"/>
    <d v="2019-08-01T00:00:00"/>
    <s v=""/>
    <s v="Северо-Западный"/>
    <n v="5449.6500000000005"/>
    <n v="1137.5"/>
  </r>
  <r>
    <x v="2"/>
    <x v="7"/>
    <n v="256.10000000000002"/>
    <n v="432"/>
    <d v="2019-08-01T00:00:00"/>
    <s v=""/>
    <s v="Северо-Западный"/>
    <n v="18086.349999999999"/>
    <n v="7885.57"/>
  </r>
  <r>
    <x v="2"/>
    <x v="7"/>
    <n v="395.2"/>
    <n v="433"/>
    <d v="2019-08-01T00:00:00"/>
    <s v=""/>
    <s v="Южный"/>
    <n v="25416.7"/>
    <n v="9333.31"/>
  </r>
  <r>
    <x v="2"/>
    <x v="7"/>
    <n v="401.9"/>
    <n v="434"/>
    <d v="2021-03-04T00:00:00"/>
    <s v="21.10.2023"/>
    <s v="Южный"/>
    <n v="44799.5"/>
    <n v="18366.11"/>
  </r>
  <r>
    <x v="2"/>
    <x v="7"/>
    <n v="152"/>
    <n v="435"/>
    <d v="2019-08-01T00:00:00"/>
    <s v=""/>
    <s v="Северо-Западный"/>
    <n v="13801.15"/>
    <n v="6171.62"/>
  </r>
  <r>
    <x v="2"/>
    <x v="7"/>
    <n v="360.38"/>
    <n v="436"/>
    <d v="2021-03-01T00:00:00"/>
    <s v=""/>
    <s v="Уральский"/>
    <n v="50963.549999999996"/>
    <n v="24249.75"/>
  </r>
  <r>
    <x v="2"/>
    <x v="7"/>
    <n v="162.9"/>
    <n v="437"/>
    <d v="2019-08-01T00:00:00"/>
    <s v=""/>
    <s v="Центральный"/>
    <n v="11048.85"/>
    <n v="3025.8199999999997"/>
  </r>
  <r>
    <x v="2"/>
    <x v="7"/>
    <n v="250"/>
    <n v="438"/>
    <d v="2020-12-24T00:00:00"/>
    <s v=""/>
    <s v="Сибирский"/>
    <n v="15349.55"/>
    <n v="5421.0099999999993"/>
  </r>
  <r>
    <x v="2"/>
    <x v="7"/>
    <n v="170.1"/>
    <n v="439"/>
    <d v="2019-08-01T00:00:00"/>
    <s v=""/>
    <s v="Уральский"/>
    <n v="8602.5499999999993"/>
    <n v="2303.7000000000003"/>
  </r>
  <r>
    <x v="2"/>
    <x v="7"/>
    <n v="240.7"/>
    <n v="440"/>
    <d v="2019-08-01T00:00:00"/>
    <s v=""/>
    <s v="Сибирский"/>
    <n v="9010.5"/>
    <n v="47.25"/>
  </r>
  <r>
    <x v="2"/>
    <x v="8"/>
    <n v="1089"/>
    <n v="379"/>
    <d v="2023-01-30T00:00:00"/>
    <s v=""/>
    <s v="Центральный"/>
    <n v="84941.25"/>
    <n v="31150.91"/>
  </r>
  <r>
    <x v="2"/>
    <x v="8"/>
    <n v="357.56"/>
    <n v="380"/>
    <d v="2020-11-27T00:00:00"/>
    <s v=""/>
    <s v="Уральский"/>
    <n v="7631.35"/>
    <n v="759.85"/>
  </r>
  <r>
    <x v="2"/>
    <x v="8"/>
    <n v="241.7"/>
    <n v="381"/>
    <d v="2019-08-01T00:00:00"/>
    <s v=""/>
    <s v="Приволжский"/>
    <n v="13973.599999999999"/>
    <n v="4495.96"/>
  </r>
  <r>
    <x v="2"/>
    <x v="8"/>
    <n v="275.3"/>
    <n v="382"/>
    <d v="2019-08-01T00:00:00"/>
    <s v=""/>
    <s v="Центральный"/>
    <n v="18930.55"/>
    <n v="7472.5"/>
  </r>
  <r>
    <x v="2"/>
    <x v="8"/>
    <n v="381.9"/>
    <n v="383"/>
    <d v="2019-08-01T00:00:00"/>
    <s v=""/>
    <s v="Северо-Западный"/>
    <n v="16055.5"/>
    <n v="4946.41"/>
  </r>
  <r>
    <x v="2"/>
    <x v="8"/>
    <n v="313.3"/>
    <n v="384"/>
    <d v="2020-12-02T00:00:00"/>
    <s v=""/>
    <s v="Приволжский"/>
    <n v="20233.599999999999"/>
    <n v="8141.6999999999989"/>
  </r>
  <r>
    <x v="2"/>
    <x v="8"/>
    <n v="214.45"/>
    <n v="385"/>
    <d v="2019-08-01T00:00:00"/>
    <s v=""/>
    <s v="Южный"/>
    <n v="10320.799999999999"/>
    <n v="2728.8799999999997"/>
  </r>
  <r>
    <x v="2"/>
    <x v="8"/>
    <n v="205.3"/>
    <n v="386"/>
    <d v="2019-08-01T00:00:00"/>
    <s v=""/>
    <s v="Центральный"/>
    <n v="14816.7"/>
    <n v="5175.17"/>
  </r>
  <r>
    <x v="2"/>
    <x v="8"/>
    <n v="292.89999999999998"/>
    <n v="387"/>
    <d v="2019-08-01T00:00:00"/>
    <s v=""/>
    <s v="Центральный"/>
    <n v="15551.15"/>
    <n v="5657.12"/>
  </r>
  <r>
    <x v="2"/>
    <x v="8"/>
    <n v="600"/>
    <n v="388"/>
    <d v="2022-10-27T00:00:00"/>
    <s v=""/>
    <s v="Приволжский"/>
    <n v="25907.1"/>
    <n v="8493.94"/>
  </r>
  <r>
    <x v="2"/>
    <x v="8"/>
    <n v="185"/>
    <n v="389"/>
    <d v="2021-02-02T00:00:00"/>
    <s v=""/>
    <s v="Уральский"/>
    <n v="7403.3"/>
    <n v="1442.49"/>
  </r>
  <r>
    <x v="2"/>
    <x v="8"/>
    <n v="441"/>
    <n v="391"/>
    <d v="2019-08-01T00:00:00"/>
    <s v=""/>
    <s v="Северо-Западный"/>
    <n v="18495.45"/>
    <n v="5985"/>
  </r>
  <r>
    <x v="2"/>
    <x v="8"/>
    <n v="660.1"/>
    <n v="393"/>
    <d v="2023-03-20T00:00:00"/>
    <s v=""/>
    <s v="Северо-Западный"/>
    <n v="43060.950000000004"/>
    <n v="16065.56"/>
  </r>
  <r>
    <x v="2"/>
    <x v="8"/>
    <n v="173.4"/>
    <n v="394"/>
    <d v="2019-08-01T00:00:00"/>
    <s v=""/>
    <s v="Северо-Западный"/>
    <n v="14153.4"/>
    <n v="4742.9900000000007"/>
  </r>
  <r>
    <x v="2"/>
    <x v="8"/>
    <n v="221.5"/>
    <n v="395"/>
    <d v="2019-08-01T00:00:00"/>
    <s v=""/>
    <s v="Центральный"/>
    <n v="18673.650000000001"/>
    <n v="6464.92"/>
  </r>
  <r>
    <x v="2"/>
    <x v="8"/>
    <n v="209.2"/>
    <n v="396"/>
    <d v="2019-08-01T00:00:00"/>
    <s v=""/>
    <s v="Центральный"/>
    <n v="12546.15"/>
    <n v="4359.04"/>
  </r>
  <r>
    <x v="2"/>
    <x v="8"/>
    <n v="386.74"/>
    <n v="397"/>
    <d v="2021-11-28T00:00:00"/>
    <s v=""/>
    <s v="Уральский"/>
    <n v="17660.899999999998"/>
    <n v="4409.79"/>
  </r>
  <r>
    <x v="2"/>
    <x v="8"/>
    <n v="324.3"/>
    <n v="398"/>
    <d v="2019-08-01T00:00:00"/>
    <s v="30.11.2023"/>
    <s v="Центральный"/>
    <n v="8506.25"/>
    <n v="370.3"/>
  </r>
  <r>
    <x v="2"/>
    <x v="8"/>
    <n v="650.70000000000005"/>
    <n v="399"/>
    <d v="2022-11-04T00:00:00"/>
    <s v=""/>
    <s v="Центральный"/>
    <n v="32295.75"/>
    <n v="12339.949999999999"/>
  </r>
  <r>
    <x v="2"/>
    <x v="8"/>
    <n v="266.8"/>
    <n v="400"/>
    <d v="2019-08-01T00:00:00"/>
    <s v=""/>
    <s v="Центральный"/>
    <n v="11492.7"/>
    <n v="3094.98"/>
  </r>
  <r>
    <x v="2"/>
    <x v="8"/>
    <n v="233"/>
    <n v="401"/>
    <d v="2019-08-01T00:00:00"/>
    <s v=""/>
    <s v="Южный"/>
    <n v="10706.05"/>
    <n v="2824.99"/>
  </r>
  <r>
    <x v="2"/>
    <x v="8"/>
    <n v="400"/>
    <n v="403"/>
    <d v="2021-12-27T00:00:00"/>
    <s v=""/>
    <s v="Центральный"/>
    <n v="17564.05"/>
    <n v="6190.66"/>
  </r>
  <r>
    <x v="2"/>
    <x v="8"/>
    <n v="435.7"/>
    <n v="404"/>
    <d v="2020-06-27T00:00:00"/>
    <s v=""/>
    <s v="Южный"/>
    <n v="21536.100000000002"/>
    <n v="6112.12"/>
  </r>
  <r>
    <x v="2"/>
    <x v="8"/>
    <n v="410"/>
    <n v="406"/>
    <d v="2019-08-01T00:00:00"/>
    <s v=""/>
    <s v="Центральный"/>
    <n v="23216.45"/>
    <n v="8485.0500000000011"/>
  </r>
  <r>
    <x v="2"/>
    <x v="8"/>
    <n v="248.7"/>
    <n v="407"/>
    <d v="2019-08-01T00:00:00"/>
    <s v=""/>
    <s v="Уральский"/>
    <n v="11757.3"/>
    <n v="3701.88"/>
  </r>
  <r>
    <x v="2"/>
    <x v="8"/>
    <n v="347.8"/>
    <n v="408"/>
    <d v="2019-08-01T00:00:00"/>
    <s v=""/>
    <s v="Северо-Западный"/>
    <n v="18626.300000000003"/>
    <n v="3459.89"/>
  </r>
  <r>
    <x v="2"/>
    <x v="8"/>
    <n v="323.11"/>
    <n v="409"/>
    <d v="2019-08-01T00:00:00"/>
    <s v=""/>
    <s v="Центральный"/>
    <n v="13023.150000000001"/>
    <n v="4631.4799999999996"/>
  </r>
  <r>
    <x v="2"/>
    <x v="8"/>
    <n v="955"/>
    <n v="410"/>
    <d v="2022-12-15T00:00:00"/>
    <s v=""/>
    <s v="Уральский"/>
    <n v="107652.4"/>
    <n v="42638.119999999995"/>
  </r>
  <r>
    <x v="2"/>
    <x v="8"/>
    <n v="222.8"/>
    <n v="411"/>
    <d v="2019-08-01T00:00:00"/>
    <s v=""/>
    <s v="Уральский"/>
    <n v="10429.75"/>
    <n v="2276.4"/>
  </r>
  <r>
    <x v="2"/>
    <x v="8"/>
    <n v="350.7"/>
    <n v="413"/>
    <d v="2019-08-01T00:00:00"/>
    <s v=""/>
    <s v="Центральный"/>
    <n v="20375.150000000001"/>
    <n v="5981.0099999999993"/>
  </r>
  <r>
    <x v="2"/>
    <x v="8"/>
    <n v="449"/>
    <n v="414"/>
    <d v="2019-08-01T00:00:00"/>
    <s v=""/>
    <s v="Центральный"/>
    <n v="71633.45"/>
    <n v="31982.16"/>
  </r>
  <r>
    <x v="2"/>
    <x v="8"/>
    <n v="297.57"/>
    <n v="415"/>
    <d v="2021-07-03T00:00:00"/>
    <s v=""/>
    <s v="Центральный"/>
    <n v="24356.799999999999"/>
    <n v="10465.49"/>
  </r>
  <r>
    <x v="2"/>
    <x v="8"/>
    <n v="149.04"/>
    <n v="416"/>
    <d v="2022-05-02T00:00:00"/>
    <s v="15.09.2023"/>
    <s v="Северо-Западный"/>
    <n v="5526.25"/>
    <n v="1673"/>
  </r>
  <r>
    <x v="2"/>
    <x v="8"/>
    <n v="285.85000000000002"/>
    <n v="417"/>
    <d v="2019-08-01T00:00:00"/>
    <s v=""/>
    <s v="Центральный"/>
    <n v="22362.1"/>
    <n v="9488.36"/>
  </r>
  <r>
    <x v="2"/>
    <x v="8"/>
    <n v="152.5"/>
    <n v="418"/>
    <d v="2019-08-01T00:00:00"/>
    <s v=""/>
    <s v="Уральский"/>
    <n v="6364.9"/>
    <n v="402.92"/>
  </r>
  <r>
    <x v="2"/>
    <x v="8"/>
    <n v="871"/>
    <n v="419"/>
    <d v="2023-02-25T00:00:00"/>
    <s v=""/>
    <s v="Северо-Западный"/>
    <n v="80739.3"/>
    <n v="30080.329999999998"/>
  </r>
  <r>
    <x v="2"/>
    <x v="8"/>
    <n v="403.51"/>
    <n v="421"/>
    <d v="2022-07-01T00:00:00"/>
    <s v=""/>
    <s v="Центральный"/>
    <n v="18332"/>
    <n v="6949.5999999999995"/>
  </r>
  <r>
    <x v="2"/>
    <x v="8"/>
    <n v="186.2"/>
    <n v="422"/>
    <d v="2019-08-01T00:00:00"/>
    <s v=""/>
    <s v="Приволжский"/>
    <n v="8238.0999999999985"/>
    <n v="2058.77"/>
  </r>
  <r>
    <x v="2"/>
    <x v="8"/>
    <n v="377.1"/>
    <n v="423"/>
    <d v="2022-02-15T00:00:00"/>
    <s v=""/>
    <s v="Южный"/>
    <n v="22719.45"/>
    <n v="8914.36"/>
  </r>
  <r>
    <x v="2"/>
    <x v="8"/>
    <n v="225.39"/>
    <n v="424"/>
    <d v="2020-11-25T00:00:00"/>
    <s v=""/>
    <s v="Сибирский"/>
    <n v="6532.3"/>
    <n v="1779.26"/>
  </r>
  <r>
    <x v="2"/>
    <x v="8"/>
    <n v="314"/>
    <n v="425"/>
    <d v="2019-08-01T00:00:00"/>
    <s v=""/>
    <s v="Центральный"/>
    <n v="14720.699999999999"/>
    <n v="3048.08"/>
  </r>
  <r>
    <x v="2"/>
    <x v="8"/>
    <n v="700"/>
    <n v="427"/>
    <d v="2023-03-10T00:00:00"/>
    <s v=""/>
    <s v="Приволжский"/>
    <n v="37678.35"/>
    <n v="13069.769999999999"/>
  </r>
  <r>
    <x v="2"/>
    <x v="8"/>
    <n v="417.2"/>
    <n v="428"/>
    <d v="2019-08-01T00:00:00"/>
    <s v=""/>
    <s v="Центральный"/>
    <n v="22031.25"/>
    <n v="8205.19"/>
  </r>
  <r>
    <x v="2"/>
    <x v="8"/>
    <n v="329.1"/>
    <n v="429"/>
    <d v="2019-08-01T00:00:00"/>
    <s v=""/>
    <s v="Центральный"/>
    <n v="14865.050000000001"/>
    <n v="3393.25"/>
  </r>
  <r>
    <x v="2"/>
    <x v="8"/>
    <n v="344.5"/>
    <n v="430"/>
    <d v="2019-08-01T00:00:00"/>
    <s v=""/>
    <s v="Приволжский"/>
    <n v="15964.400000000001"/>
    <n v="5260.5"/>
  </r>
  <r>
    <x v="2"/>
    <x v="8"/>
    <n v="152.19999999999999"/>
    <n v="431"/>
    <d v="2019-08-01T00:00:00"/>
    <s v=""/>
    <s v="Северо-Западный"/>
    <n v="4172.05"/>
    <n v="609"/>
  </r>
  <r>
    <x v="2"/>
    <x v="8"/>
    <n v="256.10000000000002"/>
    <n v="432"/>
    <d v="2019-08-01T00:00:00"/>
    <s v=""/>
    <s v="Северо-Западный"/>
    <n v="12855.35"/>
    <n v="4855.0600000000004"/>
  </r>
  <r>
    <x v="2"/>
    <x v="8"/>
    <n v="395.2"/>
    <n v="433"/>
    <d v="2019-08-01T00:00:00"/>
    <s v=""/>
    <s v="Южный"/>
    <n v="20936.75"/>
    <n v="6797.77"/>
  </r>
  <r>
    <x v="2"/>
    <x v="8"/>
    <n v="401.9"/>
    <n v="434"/>
    <d v="2021-03-04T00:00:00"/>
    <s v="21.10.2023"/>
    <s v="Южный"/>
    <n v="32472"/>
    <n v="12597.269999999999"/>
  </r>
  <r>
    <x v="2"/>
    <x v="8"/>
    <n v="152"/>
    <n v="435"/>
    <d v="2019-08-01T00:00:00"/>
    <s v=""/>
    <s v="Северо-Западный"/>
    <n v="10145.599999999999"/>
    <n v="3895.9900000000002"/>
  </r>
  <r>
    <x v="2"/>
    <x v="8"/>
    <n v="360.38"/>
    <n v="436"/>
    <d v="2021-03-01T00:00:00"/>
    <s v=""/>
    <s v="Уральский"/>
    <n v="26473.95"/>
    <n v="11678.31"/>
  </r>
  <r>
    <x v="2"/>
    <x v="8"/>
    <n v="162.9"/>
    <n v="437"/>
    <d v="2019-08-01T00:00:00"/>
    <s v=""/>
    <s v="Центральный"/>
    <n v="10122.9"/>
    <n v="2268.4899999999998"/>
  </r>
  <r>
    <x v="2"/>
    <x v="8"/>
    <n v="250"/>
    <n v="438"/>
    <d v="2020-12-24T00:00:00"/>
    <s v=""/>
    <s v="Сибирский"/>
    <n v="12704.8"/>
    <n v="3910.41"/>
  </r>
  <r>
    <x v="2"/>
    <x v="8"/>
    <n v="170.1"/>
    <n v="439"/>
    <d v="2019-08-01T00:00:00"/>
    <s v=""/>
    <s v="Уральский"/>
    <n v="9204.3499999999985"/>
    <n v="2263.3799999999997"/>
  </r>
  <r>
    <x v="2"/>
    <x v="8"/>
    <n v="240.7"/>
    <n v="440"/>
    <d v="2019-08-01T00:00:00"/>
    <s v=""/>
    <s v="Сибирский"/>
    <n v="7272.75"/>
    <n v="602.35"/>
  </r>
  <r>
    <x v="2"/>
    <x v="9"/>
    <n v="1089"/>
    <n v="379"/>
    <d v="2023-01-30T00:00:00"/>
    <s v=""/>
    <s v="Центральный"/>
    <n v="69803.5"/>
    <n v="17696.84"/>
  </r>
  <r>
    <x v="2"/>
    <x v="9"/>
    <n v="357.56"/>
    <n v="380"/>
    <d v="2020-11-27T00:00:00"/>
    <s v=""/>
    <s v="Уральский"/>
    <n v="7405.5499999999993"/>
    <n v="572.32000000000005"/>
  </r>
  <r>
    <x v="2"/>
    <x v="9"/>
    <n v="241.7"/>
    <n v="381"/>
    <d v="2019-08-01T00:00:00"/>
    <s v=""/>
    <s v="Приволжский"/>
    <n v="8043.8"/>
    <n v="1551.62"/>
  </r>
  <r>
    <x v="2"/>
    <x v="9"/>
    <n v="275.3"/>
    <n v="382"/>
    <d v="2019-08-01T00:00:00"/>
    <s v=""/>
    <s v="Центральный"/>
    <n v="17641.8"/>
    <n v="5804.19"/>
  </r>
  <r>
    <x v="2"/>
    <x v="9"/>
    <n v="381.9"/>
    <n v="383"/>
    <d v="2019-08-01T00:00:00"/>
    <s v=""/>
    <s v="Северо-Западный"/>
    <n v="15866.5"/>
    <n v="3682.2799999999997"/>
  </r>
  <r>
    <x v="2"/>
    <x v="9"/>
    <n v="313.3"/>
    <n v="384"/>
    <d v="2020-12-02T00:00:00"/>
    <s v=""/>
    <s v="Приволжский"/>
    <n v="16414.3"/>
    <n v="5554.22"/>
  </r>
  <r>
    <x v="2"/>
    <x v="9"/>
    <n v="214.45"/>
    <n v="385"/>
    <d v="2019-08-01T00:00:00"/>
    <s v=""/>
    <s v="Южный"/>
    <n v="9651.75"/>
    <n v="2299.08"/>
  </r>
  <r>
    <x v="2"/>
    <x v="9"/>
    <n v="205.3"/>
    <n v="386"/>
    <d v="2019-08-01T00:00:00"/>
    <s v=""/>
    <s v="Центральный"/>
    <n v="13974.75"/>
    <n v="3998.0499999999997"/>
  </r>
  <r>
    <x v="2"/>
    <x v="9"/>
    <n v="292.89999999999998"/>
    <n v="387"/>
    <d v="2019-08-01T00:00:00"/>
    <s v=""/>
    <s v="Центральный"/>
    <n v="11765.95"/>
    <n v="2953.3700000000003"/>
  </r>
  <r>
    <x v="2"/>
    <x v="9"/>
    <n v="600"/>
    <n v="388"/>
    <d v="2022-10-27T00:00:00"/>
    <s v=""/>
    <s v="Приволжский"/>
    <n v="21290.050000000003"/>
    <n v="5656.84"/>
  </r>
  <r>
    <x v="2"/>
    <x v="9"/>
    <n v="185"/>
    <n v="389"/>
    <d v="2021-02-02T00:00:00"/>
    <s v=""/>
    <s v="Уральский"/>
    <n v="6932.7"/>
    <n v="1111.3900000000001"/>
  </r>
  <r>
    <x v="2"/>
    <x v="9"/>
    <n v="441"/>
    <n v="391"/>
    <d v="2019-08-01T00:00:00"/>
    <s v=""/>
    <s v="Северо-Западный"/>
    <n v="18820.849999999999"/>
    <n v="4803.75"/>
  </r>
  <r>
    <x v="2"/>
    <x v="9"/>
    <n v="660.1"/>
    <n v="393"/>
    <d v="2023-03-20T00:00:00"/>
    <s v=""/>
    <s v="Северо-Западный"/>
    <n v="35386.9"/>
    <n v="10566.99"/>
  </r>
  <r>
    <x v="2"/>
    <x v="9"/>
    <n v="173.4"/>
    <n v="394"/>
    <d v="2019-08-01T00:00:00"/>
    <s v=""/>
    <s v="Северо-Западный"/>
    <n v="14634.5"/>
    <n v="3976.5600000000004"/>
  </r>
  <r>
    <x v="2"/>
    <x v="9"/>
    <n v="221.5"/>
    <n v="395"/>
    <d v="2019-08-01T00:00:00"/>
    <s v=""/>
    <s v="Центральный"/>
    <n v="14689.400000000001"/>
    <n v="4009.46"/>
  </r>
  <r>
    <x v="2"/>
    <x v="9"/>
    <n v="209.2"/>
    <n v="396"/>
    <d v="2019-08-01T00:00:00"/>
    <s v=""/>
    <s v="Центральный"/>
    <n v="9350.15"/>
    <n v="1854.58"/>
  </r>
  <r>
    <x v="2"/>
    <x v="9"/>
    <n v="386.74"/>
    <n v="397"/>
    <d v="2021-11-28T00:00:00"/>
    <s v=""/>
    <s v="Уральский"/>
    <n v="16147.3"/>
    <n v="4547.55"/>
  </r>
  <r>
    <x v="2"/>
    <x v="9"/>
    <n v="324.3"/>
    <n v="398"/>
    <d v="2019-08-01T00:00:00"/>
    <s v="30.11.2023"/>
    <s v="Центральный"/>
    <n v="8500.75"/>
    <n v="15.61"/>
  </r>
  <r>
    <x v="2"/>
    <x v="9"/>
    <n v="650.70000000000005"/>
    <n v="399"/>
    <d v="2022-11-04T00:00:00"/>
    <s v=""/>
    <s v="Центральный"/>
    <n v="26540.149999999998"/>
    <n v="7951.93"/>
  </r>
  <r>
    <x v="2"/>
    <x v="9"/>
    <n v="266.8"/>
    <n v="400"/>
    <d v="2019-08-01T00:00:00"/>
    <s v=""/>
    <s v="Центральный"/>
    <n v="11788.599999999999"/>
    <n v="2503.34"/>
  </r>
  <r>
    <x v="2"/>
    <x v="9"/>
    <n v="233"/>
    <n v="401"/>
    <d v="2019-08-01T00:00:00"/>
    <s v=""/>
    <s v="Южный"/>
    <n v="11437.05"/>
    <n v="2568.44"/>
  </r>
  <r>
    <x v="2"/>
    <x v="9"/>
    <n v="400"/>
    <n v="403"/>
    <d v="2021-12-27T00:00:00"/>
    <s v=""/>
    <s v="Центральный"/>
    <n v="16499"/>
    <n v="4652.9000000000005"/>
  </r>
  <r>
    <x v="2"/>
    <x v="9"/>
    <n v="435.7"/>
    <n v="404"/>
    <d v="2020-06-27T00:00:00"/>
    <s v=""/>
    <s v="Южный"/>
    <n v="15666.800000000001"/>
    <n v="3008.3199999999997"/>
  </r>
  <r>
    <x v="2"/>
    <x v="9"/>
    <n v="410"/>
    <n v="406"/>
    <d v="2019-08-01T00:00:00"/>
    <s v=""/>
    <s v="Центральный"/>
    <n v="18312.25"/>
    <n v="5228.3"/>
  </r>
  <r>
    <x v="2"/>
    <x v="9"/>
    <n v="248.7"/>
    <n v="407"/>
    <d v="2019-08-01T00:00:00"/>
    <s v=""/>
    <s v="Уральский"/>
    <n v="10025.25"/>
    <n v="2466.8700000000003"/>
  </r>
  <r>
    <x v="2"/>
    <x v="9"/>
    <n v="347.8"/>
    <n v="408"/>
    <d v="2019-08-01T00:00:00"/>
    <s v=""/>
    <s v="Северо-Западный"/>
    <n v="18632.550000000003"/>
    <n v="1980.8600000000001"/>
  </r>
  <r>
    <x v="2"/>
    <x v="9"/>
    <n v="323.11"/>
    <n v="409"/>
    <d v="2019-08-01T00:00:00"/>
    <s v=""/>
    <s v="Центральный"/>
    <n v="13992.8"/>
    <n v="4432.75"/>
  </r>
  <r>
    <x v="2"/>
    <x v="9"/>
    <n v="955"/>
    <n v="410"/>
    <d v="2022-12-15T00:00:00"/>
    <s v=""/>
    <s v="Уральский"/>
    <n v="88467.25"/>
    <n v="26665.17"/>
  </r>
  <r>
    <x v="2"/>
    <x v="9"/>
    <n v="222.8"/>
    <n v="411"/>
    <d v="2019-08-01T00:00:00"/>
    <s v=""/>
    <s v="Уральский"/>
    <n v="9097.9499999999989"/>
    <n v="1646.61"/>
  </r>
  <r>
    <x v="2"/>
    <x v="9"/>
    <n v="350.7"/>
    <n v="413"/>
    <d v="2019-08-01T00:00:00"/>
    <s v=""/>
    <s v="Центральный"/>
    <n v="17068.45"/>
    <n v="3939.5299999999997"/>
  </r>
  <r>
    <x v="2"/>
    <x v="9"/>
    <n v="449"/>
    <n v="414"/>
    <d v="2019-08-01T00:00:00"/>
    <s v=""/>
    <s v="Центральный"/>
    <n v="47187.55"/>
    <n v="16795.100000000002"/>
  </r>
  <r>
    <x v="2"/>
    <x v="9"/>
    <n v="297.57"/>
    <n v="415"/>
    <d v="2021-07-03T00:00:00"/>
    <s v=""/>
    <s v="Центральный"/>
    <n v="18829.649999999998"/>
    <n v="6373.43"/>
  </r>
  <r>
    <x v="2"/>
    <x v="9"/>
    <n v="285.85000000000002"/>
    <n v="417"/>
    <d v="2019-08-01T00:00:00"/>
    <s v=""/>
    <s v="Центральный"/>
    <n v="22571.550000000003"/>
    <n v="8265.5299999999988"/>
  </r>
  <r>
    <x v="2"/>
    <x v="9"/>
    <n v="152.5"/>
    <n v="418"/>
    <d v="2019-08-01T00:00:00"/>
    <s v=""/>
    <s v="Уральский"/>
    <n v="6616.9000000000005"/>
    <n v="461.51000000000005"/>
  </r>
  <r>
    <x v="2"/>
    <x v="9"/>
    <n v="871"/>
    <n v="419"/>
    <d v="2023-02-25T00:00:00"/>
    <s v=""/>
    <s v="Северо-Западный"/>
    <n v="66350.45"/>
    <n v="16581.32"/>
  </r>
  <r>
    <x v="2"/>
    <x v="9"/>
    <n v="403.51"/>
    <n v="421"/>
    <d v="2022-07-01T00:00:00"/>
    <s v=""/>
    <s v="Центральный"/>
    <n v="18505.2"/>
    <n v="5998.3"/>
  </r>
  <r>
    <x v="2"/>
    <x v="9"/>
    <n v="186.2"/>
    <n v="422"/>
    <d v="2019-08-01T00:00:00"/>
    <s v=""/>
    <s v="Приволжский"/>
    <n v="7829.0499999999993"/>
    <n v="1478.3999999999999"/>
  </r>
  <r>
    <x v="2"/>
    <x v="9"/>
    <n v="377.1"/>
    <n v="423"/>
    <d v="2022-02-15T00:00:00"/>
    <s v=""/>
    <s v="Южный"/>
    <n v="19939.599999999999"/>
    <n v="6714.68"/>
  </r>
  <r>
    <x v="2"/>
    <x v="9"/>
    <n v="225.39"/>
    <n v="424"/>
    <d v="2020-11-25T00:00:00"/>
    <s v=""/>
    <s v="Сибирский"/>
    <n v="5457.95"/>
    <n v="1111.53"/>
  </r>
  <r>
    <x v="2"/>
    <x v="9"/>
    <n v="314"/>
    <n v="425"/>
    <d v="2019-08-01T00:00:00"/>
    <s v=""/>
    <s v="Центральный"/>
    <n v="12530.45"/>
    <n v="1721.93"/>
  </r>
  <r>
    <x v="2"/>
    <x v="9"/>
    <n v="700"/>
    <n v="427"/>
    <d v="2023-03-10T00:00:00"/>
    <s v=""/>
    <s v="Приволжский"/>
    <n v="30963.55"/>
    <n v="8424.57"/>
  </r>
  <r>
    <x v="2"/>
    <x v="9"/>
    <n v="417.2"/>
    <n v="428"/>
    <d v="2019-08-01T00:00:00"/>
    <s v=""/>
    <s v="Центральный"/>
    <n v="19540.599999999999"/>
    <n v="5340.23"/>
  </r>
  <r>
    <x v="2"/>
    <x v="9"/>
    <n v="329.1"/>
    <n v="429"/>
    <d v="2019-08-01T00:00:00"/>
    <s v=""/>
    <s v="Центральный"/>
    <n v="14205.550000000001"/>
    <n v="2259.81"/>
  </r>
  <r>
    <x v="2"/>
    <x v="9"/>
    <n v="344.5"/>
    <n v="430"/>
    <d v="2019-08-01T00:00:00"/>
    <s v=""/>
    <s v="Приволжский"/>
    <n v="10495.8"/>
    <n v="1463.77"/>
  </r>
  <r>
    <x v="2"/>
    <x v="9"/>
    <n v="152.19999999999999"/>
    <n v="431"/>
    <d v="2019-08-01T00:00:00"/>
    <s v=""/>
    <s v="Северо-Западный"/>
    <n v="4747.0999999999995"/>
    <n v="445.27"/>
  </r>
  <r>
    <x v="2"/>
    <x v="9"/>
    <n v="256.10000000000002"/>
    <n v="432"/>
    <d v="2019-08-01T00:00:00"/>
    <s v=""/>
    <s v="Северо-Западный"/>
    <n v="12334"/>
    <n v="3608.64"/>
  </r>
  <r>
    <x v="2"/>
    <x v="9"/>
    <n v="395.2"/>
    <n v="433"/>
    <d v="2019-08-01T00:00:00"/>
    <s v=""/>
    <s v="Южный"/>
    <n v="21233.1"/>
    <n v="5934.67"/>
  </r>
  <r>
    <x v="2"/>
    <x v="9"/>
    <n v="401.9"/>
    <n v="434"/>
    <d v="2021-03-04T00:00:00"/>
    <s v="21.10.2023"/>
    <s v="Южный"/>
    <n v="19868.099999999999"/>
    <n v="6964.8600000000006"/>
  </r>
  <r>
    <x v="2"/>
    <x v="9"/>
    <n v="152"/>
    <n v="435"/>
    <d v="2019-08-01T00:00:00"/>
    <s v=""/>
    <s v="Северо-Западный"/>
    <n v="11463.5"/>
    <n v="3911.5999999999995"/>
  </r>
  <r>
    <x v="2"/>
    <x v="9"/>
    <n v="360.38"/>
    <n v="436"/>
    <d v="2021-03-01T00:00:00"/>
    <s v=""/>
    <s v="Уральский"/>
    <n v="23439.15"/>
    <n v="9030.2099999999991"/>
  </r>
  <r>
    <x v="2"/>
    <x v="9"/>
    <n v="162.9"/>
    <n v="437"/>
    <d v="2019-08-01T00:00:00"/>
    <s v=""/>
    <s v="Центральный"/>
    <n v="10858.65"/>
    <n v="2057.58"/>
  </r>
  <r>
    <x v="2"/>
    <x v="9"/>
    <n v="250"/>
    <n v="438"/>
    <d v="2020-12-24T00:00:00"/>
    <s v=""/>
    <s v="Сибирский"/>
    <n v="13288.900000000001"/>
    <n v="3627.0499999999997"/>
  </r>
  <r>
    <x v="2"/>
    <x v="9"/>
    <n v="170.1"/>
    <n v="439"/>
    <d v="2019-08-01T00:00:00"/>
    <s v=""/>
    <s v="Уральский"/>
    <n v="7626.05"/>
    <n v="1037.6099999999999"/>
  </r>
  <r>
    <x v="2"/>
    <x v="9"/>
    <n v="240.7"/>
    <n v="440"/>
    <d v="2019-08-01T00:00:00"/>
    <s v=""/>
    <s v="Сибирский"/>
    <n v="6638.85"/>
    <n v="881.79"/>
  </r>
  <r>
    <x v="2"/>
    <x v="10"/>
    <n v="1089"/>
    <n v="379"/>
    <d v="2023-01-30T00:00:00"/>
    <s v=""/>
    <s v="Центральный"/>
    <n v="60565.85"/>
    <n v="7796.9499999999989"/>
  </r>
  <r>
    <x v="2"/>
    <x v="10"/>
    <n v="357.56"/>
    <n v="380"/>
    <d v="2020-11-27T00:00:00"/>
    <s v=""/>
    <s v="Уральский"/>
    <n v="5910.85"/>
    <n v="93.03"/>
  </r>
  <r>
    <x v="2"/>
    <x v="10"/>
    <n v="241.7"/>
    <n v="381"/>
    <d v="2019-08-01T00:00:00"/>
    <s v=""/>
    <s v="Приволжский"/>
    <n v="8312.7000000000007"/>
    <n v="1164.8"/>
  </r>
  <r>
    <x v="2"/>
    <x v="10"/>
    <n v="275.3"/>
    <n v="382"/>
    <d v="2019-08-01T00:00:00"/>
    <s v=""/>
    <s v="Центральный"/>
    <n v="17270.45"/>
    <n v="4537.1899999999996"/>
  </r>
  <r>
    <x v="2"/>
    <x v="10"/>
    <n v="381.9"/>
    <n v="383"/>
    <d v="2019-08-01T00:00:00"/>
    <s v=""/>
    <s v="Северо-Западный"/>
    <n v="15050.550000000001"/>
    <n v="2405.1299999999997"/>
  </r>
  <r>
    <x v="2"/>
    <x v="10"/>
    <n v="313.3"/>
    <n v="384"/>
    <d v="2020-12-02T00:00:00"/>
    <s v=""/>
    <s v="Приволжский"/>
    <n v="13942.75"/>
    <n v="3658.9000000000005"/>
  </r>
  <r>
    <x v="2"/>
    <x v="10"/>
    <n v="214.45"/>
    <n v="385"/>
    <d v="2019-08-01T00:00:00"/>
    <s v=""/>
    <s v="Южный"/>
    <n v="8761.4500000000007"/>
    <n v="1532.72"/>
  </r>
  <r>
    <x v="2"/>
    <x v="10"/>
    <n v="205.3"/>
    <n v="386"/>
    <d v="2019-08-01T00:00:00"/>
    <s v=""/>
    <s v="Центральный"/>
    <n v="14398.45"/>
    <n v="3226.9300000000003"/>
  </r>
  <r>
    <x v="2"/>
    <x v="10"/>
    <n v="292.89999999999998"/>
    <n v="387"/>
    <d v="2019-08-01T00:00:00"/>
    <s v=""/>
    <s v="Центральный"/>
    <n v="12054.55"/>
    <n v="2355.5"/>
  </r>
  <r>
    <x v="2"/>
    <x v="10"/>
    <n v="600"/>
    <n v="388"/>
    <d v="2022-10-27T00:00:00"/>
    <s v=""/>
    <s v="Приволжский"/>
    <n v="26428.449999999997"/>
    <n v="6133.33"/>
  </r>
  <r>
    <x v="2"/>
    <x v="10"/>
    <n v="185"/>
    <n v="389"/>
    <d v="2021-02-02T00:00:00"/>
    <s v=""/>
    <s v="Уральский"/>
    <n v="5806.25"/>
    <n v="548.17000000000007"/>
  </r>
  <r>
    <x v="2"/>
    <x v="10"/>
    <n v="441"/>
    <n v="391"/>
    <d v="2019-08-01T00:00:00"/>
    <s v=""/>
    <s v="Северо-Западный"/>
    <n v="19176.7"/>
    <n v="3717.77"/>
  </r>
  <r>
    <x v="2"/>
    <x v="10"/>
    <n v="660.1"/>
    <n v="393"/>
    <d v="2023-03-20T00:00:00"/>
    <s v=""/>
    <s v="Северо-Западный"/>
    <n v="30703.850000000002"/>
    <n v="6380.08"/>
  </r>
  <r>
    <x v="2"/>
    <x v="10"/>
    <n v="173.4"/>
    <n v="394"/>
    <d v="2019-08-01T00:00:00"/>
    <s v=""/>
    <s v="Северо-Западный"/>
    <n v="13849.8"/>
    <n v="2677.4300000000003"/>
  </r>
  <r>
    <x v="2"/>
    <x v="10"/>
    <n v="221.5"/>
    <n v="395"/>
    <d v="2019-08-01T00:00:00"/>
    <s v=""/>
    <s v="Центральный"/>
    <n v="17863.900000000001"/>
    <n v="3852.2400000000002"/>
  </r>
  <r>
    <x v="2"/>
    <x v="10"/>
    <n v="209.2"/>
    <n v="396"/>
    <d v="2019-08-01T00:00:00"/>
    <s v=""/>
    <s v="Центральный"/>
    <n v="16416.849999999999"/>
    <n v="3995.88"/>
  </r>
  <r>
    <x v="2"/>
    <x v="10"/>
    <n v="386.74"/>
    <n v="397"/>
    <d v="2021-11-28T00:00:00"/>
    <s v=""/>
    <s v="Уральский"/>
    <n v="15038.900000000001"/>
    <n v="3243.7999999999997"/>
  </r>
  <r>
    <x v="2"/>
    <x v="10"/>
    <n v="324.3"/>
    <n v="398"/>
    <d v="2019-08-01T00:00:00"/>
    <s v="30.11.2023"/>
    <s v="Центральный"/>
    <n v="8120.7000000000007"/>
    <n v="413.98"/>
  </r>
  <r>
    <x v="2"/>
    <x v="10"/>
    <n v="650.70000000000005"/>
    <n v="399"/>
    <d v="2022-11-04T00:00:00"/>
    <s v=""/>
    <s v="Центральный"/>
    <n v="23027.9"/>
    <n v="4387.95"/>
  </r>
  <r>
    <x v="2"/>
    <x v="10"/>
    <n v="266.8"/>
    <n v="400"/>
    <d v="2019-08-01T00:00:00"/>
    <s v=""/>
    <s v="Центральный"/>
    <n v="13432.9"/>
    <n v="2305.7999999999997"/>
  </r>
  <r>
    <x v="2"/>
    <x v="10"/>
    <n v="233"/>
    <n v="401"/>
    <d v="2019-08-01T00:00:00"/>
    <s v=""/>
    <s v="Южный"/>
    <n v="9179.75"/>
    <n v="1380.82"/>
  </r>
  <r>
    <x v="2"/>
    <x v="10"/>
    <n v="400"/>
    <n v="403"/>
    <d v="2021-12-27T00:00:00"/>
    <s v=""/>
    <s v="Центральный"/>
    <n v="16110.650000000001"/>
    <n v="3425.17"/>
  </r>
  <r>
    <x v="2"/>
    <x v="10"/>
    <n v="435.7"/>
    <n v="404"/>
    <d v="2020-06-27T00:00:00"/>
    <s v=""/>
    <s v="Южный"/>
    <n v="13363.900000000001"/>
    <n v="1420.4399999999998"/>
  </r>
  <r>
    <x v="2"/>
    <x v="10"/>
    <n v="410"/>
    <n v="406"/>
    <d v="2019-08-01T00:00:00"/>
    <s v=""/>
    <s v="Центральный"/>
    <n v="24655.949999999997"/>
    <n v="5912.2"/>
  </r>
  <r>
    <x v="2"/>
    <x v="10"/>
    <n v="248.7"/>
    <n v="407"/>
    <d v="2019-08-01T00:00:00"/>
    <s v=""/>
    <s v="Уральский"/>
    <n v="11917.15"/>
    <n v="2694.51"/>
  </r>
  <r>
    <x v="2"/>
    <x v="10"/>
    <n v="347.8"/>
    <n v="408"/>
    <d v="2019-08-01T00:00:00"/>
    <s v=""/>
    <s v="Северо-Западный"/>
    <n v="17391.900000000001"/>
    <n v="312.13"/>
  </r>
  <r>
    <x v="2"/>
    <x v="10"/>
    <n v="323.11"/>
    <n v="409"/>
    <d v="2019-08-01T00:00:00"/>
    <s v=""/>
    <s v="Центральный"/>
    <n v="12648.3"/>
    <n v="2895.76"/>
  </r>
  <r>
    <x v="2"/>
    <x v="10"/>
    <n v="955"/>
    <n v="410"/>
    <d v="2022-12-15T00:00:00"/>
    <s v=""/>
    <s v="Уральский"/>
    <n v="76759.7"/>
    <n v="14183.61"/>
  </r>
  <r>
    <x v="2"/>
    <x v="10"/>
    <n v="222.8"/>
    <n v="411"/>
    <d v="2019-08-01T00:00:00"/>
    <s v=""/>
    <s v="Уральский"/>
    <n v="7529.55"/>
    <n v="672.69999999999993"/>
  </r>
  <r>
    <x v="2"/>
    <x v="10"/>
    <n v="350.7"/>
    <n v="413"/>
    <d v="2019-08-01T00:00:00"/>
    <s v=""/>
    <s v="Центральный"/>
    <n v="20503.75"/>
    <n v="3820.7400000000002"/>
  </r>
  <r>
    <x v="2"/>
    <x v="10"/>
    <n v="449"/>
    <n v="414"/>
    <d v="2019-08-01T00:00:00"/>
    <s v=""/>
    <s v="Центральный"/>
    <n v="53941.149999999994"/>
    <n v="15015.84"/>
  </r>
  <r>
    <x v="2"/>
    <x v="10"/>
    <n v="297.57"/>
    <n v="415"/>
    <d v="2021-07-03T00:00:00"/>
    <s v=""/>
    <s v="Центральный"/>
    <n v="22168.3"/>
    <n v="6446.79"/>
  </r>
  <r>
    <x v="2"/>
    <x v="10"/>
    <n v="285.85000000000002"/>
    <n v="417"/>
    <d v="2019-08-01T00:00:00"/>
    <s v=""/>
    <s v="Центральный"/>
    <n v="24692.199999999997"/>
    <n v="7802.5500000000011"/>
  </r>
  <r>
    <x v="2"/>
    <x v="10"/>
    <n v="152.5"/>
    <n v="418"/>
    <d v="2019-08-01T00:00:00"/>
    <s v=""/>
    <s v="Уральский"/>
    <n v="5343.5"/>
    <n v="1042.23"/>
  </r>
  <r>
    <x v="2"/>
    <x v="10"/>
    <n v="871"/>
    <n v="419"/>
    <d v="2023-02-25T00:00:00"/>
    <s v=""/>
    <s v="Северо-Западный"/>
    <n v="57569.75"/>
    <n v="7115.29"/>
  </r>
  <r>
    <x v="2"/>
    <x v="10"/>
    <n v="403.51"/>
    <n v="421"/>
    <d v="2022-07-01T00:00:00"/>
    <s v=""/>
    <s v="Центральный"/>
    <n v="17229.45"/>
    <n v="4510.7299999999996"/>
  </r>
  <r>
    <x v="2"/>
    <x v="10"/>
    <n v="186.2"/>
    <n v="422"/>
    <d v="2019-08-01T00:00:00"/>
    <s v=""/>
    <s v="Приволжский"/>
    <n v="5109.8500000000004"/>
    <n v="68.53"/>
  </r>
  <r>
    <x v="2"/>
    <x v="10"/>
    <n v="377.1"/>
    <n v="423"/>
    <d v="2022-02-15T00:00:00"/>
    <s v=""/>
    <s v="Южный"/>
    <n v="18533.650000000001"/>
    <n v="4973.92"/>
  </r>
  <r>
    <x v="2"/>
    <x v="10"/>
    <n v="225.39"/>
    <n v="424"/>
    <d v="2020-11-25T00:00:00"/>
    <s v=""/>
    <s v="Сибирский"/>
    <n v="3625.3500000000004"/>
    <n v="324.87"/>
  </r>
  <r>
    <x v="2"/>
    <x v="10"/>
    <n v="314"/>
    <n v="425"/>
    <d v="2019-08-01T00:00:00"/>
    <s v=""/>
    <s v="Центральный"/>
    <n v="15495.150000000001"/>
    <n v="1598.73"/>
  </r>
  <r>
    <x v="2"/>
    <x v="10"/>
    <n v="700"/>
    <n v="427"/>
    <d v="2023-03-10T00:00:00"/>
    <s v=""/>
    <s v="Приволжский"/>
    <n v="26865.9"/>
    <n v="4895.9399999999996"/>
  </r>
  <r>
    <x v="2"/>
    <x v="10"/>
    <n v="417.2"/>
    <n v="428"/>
    <d v="2019-08-01T00:00:00"/>
    <s v=""/>
    <s v="Центральный"/>
    <n v="23401.75"/>
    <n v="5787.67"/>
  </r>
  <r>
    <x v="2"/>
    <x v="10"/>
    <n v="329.1"/>
    <n v="429"/>
    <d v="2019-08-01T00:00:00"/>
    <s v=""/>
    <s v="Центральный"/>
    <n v="15216.65"/>
    <n v="1909.32"/>
  </r>
  <r>
    <x v="2"/>
    <x v="10"/>
    <n v="344.5"/>
    <n v="430"/>
    <d v="2019-08-01T00:00:00"/>
    <s v=""/>
    <s v="Приволжский"/>
    <n v="11226.05"/>
    <n v="1169.28"/>
  </r>
  <r>
    <x v="2"/>
    <x v="10"/>
    <n v="152.19999999999999"/>
    <n v="431"/>
    <d v="2019-08-01T00:00:00"/>
    <s v=""/>
    <s v="Северо-Западный"/>
    <n v="4698.6000000000004"/>
    <n v="229.67000000000002"/>
  </r>
  <r>
    <x v="2"/>
    <x v="10"/>
    <n v="256.10000000000002"/>
    <n v="432"/>
    <d v="2019-08-01T00:00:00"/>
    <s v=""/>
    <s v="Северо-Западный"/>
    <n v="12721.900000000001"/>
    <n v="2983.89"/>
  </r>
  <r>
    <x v="2"/>
    <x v="10"/>
    <n v="395.2"/>
    <n v="433"/>
    <d v="2019-08-01T00:00:00"/>
    <s v=""/>
    <s v="Южный"/>
    <n v="14301.400000000001"/>
    <n v="2441.67"/>
  </r>
  <r>
    <x v="2"/>
    <x v="10"/>
    <n v="152"/>
    <n v="435"/>
    <d v="2019-08-01T00:00:00"/>
    <s v=""/>
    <s v="Северо-Западный"/>
    <n v="11671.45"/>
    <n v="3279.99"/>
  </r>
  <r>
    <x v="2"/>
    <x v="10"/>
    <n v="360.38"/>
    <n v="436"/>
    <d v="2021-03-01T00:00:00"/>
    <s v=""/>
    <s v="Уральский"/>
    <n v="17951.900000000001"/>
    <n v="4700.43"/>
  </r>
  <r>
    <x v="2"/>
    <x v="10"/>
    <n v="162.9"/>
    <n v="437"/>
    <d v="2019-08-01T00:00:00"/>
    <s v=""/>
    <s v="Центральный"/>
    <n v="10795.050000000001"/>
    <n v="1375.71"/>
  </r>
  <r>
    <x v="2"/>
    <x v="10"/>
    <n v="250"/>
    <n v="438"/>
    <d v="2020-12-24T00:00:00"/>
    <s v=""/>
    <s v="Сибирский"/>
    <n v="12376.75"/>
    <n v="2415.7000000000003"/>
  </r>
  <r>
    <x v="2"/>
    <x v="10"/>
    <n v="170.1"/>
    <n v="439"/>
    <d v="2019-08-01T00:00:00"/>
    <s v=""/>
    <s v="Уральский"/>
    <n v="7226.75"/>
    <n v="474.25"/>
  </r>
  <r>
    <x v="2"/>
    <x v="10"/>
    <n v="240.7"/>
    <n v="440"/>
    <d v="2019-08-01T00:00:00"/>
    <s v=""/>
    <s v="Сибирский"/>
    <n v="5242.7"/>
    <n v="1108.3100000000002"/>
  </r>
  <r>
    <x v="2"/>
    <x v="11"/>
    <n v="1089"/>
    <n v="379"/>
    <d v="2023-01-30T00:00:00"/>
    <s v=""/>
    <s v="Центральный"/>
    <n v="61708.950000000004"/>
    <n v="8166.6900000000005"/>
  </r>
  <r>
    <x v="2"/>
    <x v="11"/>
    <n v="357.56"/>
    <n v="380"/>
    <d v="2020-11-27T00:00:00"/>
    <s v=""/>
    <s v="Уральский"/>
    <n v="6803.6"/>
    <n v="6.72"/>
  </r>
  <r>
    <x v="2"/>
    <x v="11"/>
    <n v="241.7"/>
    <n v="381"/>
    <d v="2019-08-01T00:00:00"/>
    <s v=""/>
    <s v="Приволжский"/>
    <n v="7601.5"/>
    <n v="823.82999999999993"/>
  </r>
  <r>
    <x v="2"/>
    <x v="11"/>
    <n v="275.3"/>
    <n v="382"/>
    <d v="2019-08-01T00:00:00"/>
    <s v=""/>
    <s v="Центральный"/>
    <n v="12535"/>
    <n v="2703.75"/>
  </r>
  <r>
    <x v="2"/>
    <x v="11"/>
    <n v="381.9"/>
    <n v="383"/>
    <d v="2019-08-01T00:00:00"/>
    <s v=""/>
    <s v="Северо-Западный"/>
    <n v="9735.9"/>
    <n v="69.3"/>
  </r>
  <r>
    <x v="2"/>
    <x v="11"/>
    <n v="313.3"/>
    <n v="384"/>
    <d v="2020-12-02T00:00:00"/>
    <s v=""/>
    <s v="Приволжский"/>
    <n v="12718.800000000001"/>
    <n v="3091.6200000000003"/>
  </r>
  <r>
    <x v="2"/>
    <x v="11"/>
    <n v="214.45"/>
    <n v="385"/>
    <d v="2019-08-01T00:00:00"/>
    <s v=""/>
    <s v="Южный"/>
    <n v="5888"/>
    <n v="497.34999999999997"/>
  </r>
  <r>
    <x v="2"/>
    <x v="11"/>
    <n v="205.3"/>
    <n v="386"/>
    <d v="2019-08-01T00:00:00"/>
    <s v=""/>
    <s v="Центральный"/>
    <n v="10547.3"/>
    <n v="1853.32"/>
  </r>
  <r>
    <x v="2"/>
    <x v="11"/>
    <n v="292.89999999999998"/>
    <n v="387"/>
    <d v="2019-08-01T00:00:00"/>
    <s v=""/>
    <s v="Центральный"/>
    <n v="9299.65"/>
    <n v="921.4799999999999"/>
  </r>
  <r>
    <x v="2"/>
    <x v="11"/>
    <n v="600"/>
    <n v="388"/>
    <d v="2022-10-27T00:00:00"/>
    <s v=""/>
    <s v="Приволжский"/>
    <n v="22767"/>
    <n v="4304.3"/>
  </r>
  <r>
    <x v="2"/>
    <x v="11"/>
    <n v="185"/>
    <n v="389"/>
    <d v="2021-02-02T00:00:00"/>
    <s v=""/>
    <s v="Уральский"/>
    <n v="6033.4500000000007"/>
    <n v="423.28999999999996"/>
  </r>
  <r>
    <x v="2"/>
    <x v="11"/>
    <n v="441"/>
    <n v="391"/>
    <d v="2019-08-01T00:00:00"/>
    <s v=""/>
    <s v="Северо-Западный"/>
    <n v="11600"/>
    <n v="1258.46"/>
  </r>
  <r>
    <x v="2"/>
    <x v="11"/>
    <n v="660.1"/>
    <n v="393"/>
    <d v="2023-03-20T00:00:00"/>
    <s v=""/>
    <s v="Северо-Западный"/>
    <n v="31283.35"/>
    <n v="6534.22"/>
  </r>
  <r>
    <x v="2"/>
    <x v="11"/>
    <n v="173.4"/>
    <n v="394"/>
    <d v="2019-08-01T00:00:00"/>
    <s v=""/>
    <s v="Северо-Западный"/>
    <n v="9720.0499999999993"/>
    <n v="529.27"/>
  </r>
  <r>
    <x v="2"/>
    <x v="11"/>
    <n v="221.5"/>
    <n v="395"/>
    <d v="2019-08-01T00:00:00"/>
    <s v=""/>
    <s v="Центральный"/>
    <n v="13878.25"/>
    <n v="2602.6"/>
  </r>
  <r>
    <x v="2"/>
    <x v="11"/>
    <n v="209.2"/>
    <n v="396"/>
    <d v="2019-08-01T00:00:00"/>
    <s v=""/>
    <s v="Центральный"/>
    <n v="10741.849999999999"/>
    <n v="1711.57"/>
  </r>
  <r>
    <x v="2"/>
    <x v="11"/>
    <n v="386.74"/>
    <n v="397"/>
    <d v="2021-11-28T00:00:00"/>
    <s v=""/>
    <s v="Уральский"/>
    <n v="7132.95"/>
    <n v="258.44"/>
  </r>
  <r>
    <x v="2"/>
    <x v="11"/>
    <n v="650.70000000000005"/>
    <n v="399"/>
    <d v="2022-11-04T00:00:00"/>
    <s v=""/>
    <s v="Центральный"/>
    <n v="27370.149999999998"/>
    <n v="5974.22"/>
  </r>
  <r>
    <x v="2"/>
    <x v="11"/>
    <n v="266.8"/>
    <n v="400"/>
    <d v="2019-08-01T00:00:00"/>
    <s v=""/>
    <s v="Центральный"/>
    <n v="8945"/>
    <n v="1064.21"/>
  </r>
  <r>
    <x v="2"/>
    <x v="11"/>
    <n v="233"/>
    <n v="401"/>
    <d v="2019-08-01T00:00:00"/>
    <s v=""/>
    <s v="Южный"/>
    <n v="5833.0499999999993"/>
    <n v="379.47"/>
  </r>
  <r>
    <x v="2"/>
    <x v="11"/>
    <n v="400"/>
    <n v="403"/>
    <d v="2021-12-27T00:00:00"/>
    <s v=""/>
    <s v="Центральный"/>
    <n v="13472.95"/>
    <n v="2247.77"/>
  </r>
  <r>
    <x v="2"/>
    <x v="11"/>
    <n v="435.7"/>
    <n v="404"/>
    <d v="2020-06-27T00:00:00"/>
    <s v=""/>
    <s v="Южный"/>
    <n v="9565"/>
    <n v="280.34999999999997"/>
  </r>
  <r>
    <x v="2"/>
    <x v="11"/>
    <n v="410"/>
    <n v="406"/>
    <d v="2019-08-01T00:00:00"/>
    <s v=""/>
    <s v="Центральный"/>
    <n v="14560.4"/>
    <n v="2736.86"/>
  </r>
  <r>
    <x v="2"/>
    <x v="11"/>
    <n v="248.7"/>
    <n v="407"/>
    <d v="2019-08-01T00:00:00"/>
    <s v=""/>
    <s v="Уральский"/>
    <n v="8930.35"/>
    <n v="1283.45"/>
  </r>
  <r>
    <x v="2"/>
    <x v="11"/>
    <n v="347.8"/>
    <n v="408"/>
    <d v="2019-08-01T00:00:00"/>
    <s v=""/>
    <s v="Северо-Западный"/>
    <n v="11173.800000000001"/>
    <n v="2597.42"/>
  </r>
  <r>
    <x v="2"/>
    <x v="11"/>
    <n v="323.11"/>
    <n v="409"/>
    <d v="2019-08-01T00:00:00"/>
    <s v=""/>
    <s v="Центральный"/>
    <n v="10011.15"/>
    <n v="1513.61"/>
  </r>
  <r>
    <x v="2"/>
    <x v="11"/>
    <n v="955"/>
    <n v="410"/>
    <d v="2022-12-15T00:00:00"/>
    <s v=""/>
    <s v="Уральский"/>
    <n v="78208.350000000006"/>
    <n v="14612.36"/>
  </r>
  <r>
    <x v="2"/>
    <x v="11"/>
    <n v="222.8"/>
    <n v="411"/>
    <d v="2019-08-01T00:00:00"/>
    <s v=""/>
    <s v="Уральский"/>
    <n v="8126.9500000000007"/>
    <n v="697.41"/>
  </r>
  <r>
    <x v="2"/>
    <x v="11"/>
    <n v="350.7"/>
    <n v="413"/>
    <d v="2019-08-01T00:00:00"/>
    <s v=""/>
    <s v="Центральный"/>
    <n v="14114.449999999999"/>
    <n v="2000.4599999999998"/>
  </r>
  <r>
    <x v="2"/>
    <x v="11"/>
    <n v="449"/>
    <n v="414"/>
    <d v="2019-08-01T00:00:00"/>
    <s v=""/>
    <s v="Центральный"/>
    <n v="67395.75"/>
    <n v="1595.37"/>
  </r>
  <r>
    <x v="2"/>
    <x v="11"/>
    <n v="297.57"/>
    <n v="415"/>
    <d v="2021-07-03T00:00:00"/>
    <s v=""/>
    <s v="Центральный"/>
    <n v="20899.650000000001"/>
    <n v="5747.98"/>
  </r>
  <r>
    <x v="2"/>
    <x v="11"/>
    <n v="285.85000000000002"/>
    <n v="417"/>
    <d v="2019-08-01T00:00:00"/>
    <s v=""/>
    <s v="Центральный"/>
    <n v="18409.05"/>
    <n v="4421.7599999999993"/>
  </r>
  <r>
    <x v="2"/>
    <x v="11"/>
    <n v="152.5"/>
    <n v="418"/>
    <d v="2019-08-01T00:00:00"/>
    <s v=""/>
    <s v="Уральский"/>
    <n v="6060.7000000000007"/>
    <n v="1108.6599999999999"/>
  </r>
  <r>
    <x v="2"/>
    <x v="11"/>
    <n v="871"/>
    <n v="419"/>
    <d v="2023-02-25T00:00:00"/>
    <s v=""/>
    <s v="Северо-Западный"/>
    <n v="58656.3"/>
    <n v="7462.6299999999992"/>
  </r>
  <r>
    <x v="2"/>
    <x v="11"/>
    <n v="403.51"/>
    <n v="421"/>
    <d v="2022-07-01T00:00:00"/>
    <s v=""/>
    <s v="Центральный"/>
    <n v="15161.800000000001"/>
    <n v="3382.61"/>
  </r>
  <r>
    <x v="2"/>
    <x v="11"/>
    <n v="186.2"/>
    <n v="422"/>
    <d v="2019-08-01T00:00:00"/>
    <s v=""/>
    <s v="Приволжский"/>
    <n v="5227.8999999999996"/>
    <n v="12.950000000000001"/>
  </r>
  <r>
    <x v="2"/>
    <x v="11"/>
    <n v="377.1"/>
    <n v="423"/>
    <d v="2022-02-15T00:00:00"/>
    <s v=""/>
    <s v="Южный"/>
    <n v="16268.25"/>
    <n v="3918.46"/>
  </r>
  <r>
    <x v="2"/>
    <x v="11"/>
    <n v="225.39"/>
    <n v="424"/>
    <d v="2020-11-25T00:00:00"/>
    <s v=""/>
    <s v="Сибирский"/>
    <n v="4336.95"/>
    <n v="469.28000000000003"/>
  </r>
  <r>
    <x v="2"/>
    <x v="11"/>
    <n v="314"/>
    <n v="425"/>
    <d v="2019-08-01T00:00:00"/>
    <s v=""/>
    <s v="Центральный"/>
    <n v="11212.650000000001"/>
    <n v="554.12"/>
  </r>
  <r>
    <x v="2"/>
    <x v="11"/>
    <n v="700"/>
    <n v="427"/>
    <d v="2023-03-10T00:00:00"/>
    <s v=""/>
    <s v="Приволжский"/>
    <n v="27372.95"/>
    <n v="5055.6100000000006"/>
  </r>
  <r>
    <x v="2"/>
    <x v="11"/>
    <n v="417.2"/>
    <n v="428"/>
    <d v="2019-08-01T00:00:00"/>
    <s v=""/>
    <s v="Центральный"/>
    <n v="18925.25"/>
    <n v="3208.8700000000003"/>
  </r>
  <r>
    <x v="2"/>
    <x v="11"/>
    <n v="329.1"/>
    <n v="429"/>
    <d v="2019-08-01T00:00:00"/>
    <s v=""/>
    <s v="Центральный"/>
    <n v="10207.85"/>
    <n v="351.12"/>
  </r>
  <r>
    <x v="2"/>
    <x v="11"/>
    <n v="344.5"/>
    <n v="430"/>
    <d v="2019-08-01T00:00:00"/>
    <s v=""/>
    <s v="Приволжский"/>
    <n v="11189.15"/>
    <n v="951.72"/>
  </r>
  <r>
    <x v="2"/>
    <x v="11"/>
    <n v="152.19999999999999"/>
    <n v="431"/>
    <d v="2019-08-01T00:00:00"/>
    <s v=""/>
    <s v="Северо-Западный"/>
    <n v="3973"/>
    <n v="35.28"/>
  </r>
  <r>
    <x v="2"/>
    <x v="11"/>
    <n v="256.10000000000002"/>
    <n v="432"/>
    <d v="2019-08-01T00:00:00"/>
    <s v=""/>
    <s v="Северо-Западный"/>
    <n v="8193.35"/>
    <n v="552.44000000000005"/>
  </r>
  <r>
    <x v="2"/>
    <x v="11"/>
    <n v="395.2"/>
    <n v="433"/>
    <d v="2019-08-01T00:00:00"/>
    <s v=""/>
    <s v="Южный"/>
    <n v="11811.900000000001"/>
    <n v="1593.97"/>
  </r>
  <r>
    <x v="2"/>
    <x v="11"/>
    <n v="152"/>
    <n v="435"/>
    <d v="2019-08-01T00:00:00"/>
    <s v=""/>
    <s v="Северо-Западный"/>
    <n v="7699.6"/>
    <n v="1312.29"/>
  </r>
  <r>
    <x v="2"/>
    <x v="11"/>
    <n v="360.38"/>
    <n v="436"/>
    <d v="2021-03-01T00:00:00"/>
    <s v=""/>
    <s v="Уральский"/>
    <n v="19338.55"/>
    <n v="5283.7400000000007"/>
  </r>
  <r>
    <x v="2"/>
    <x v="11"/>
    <n v="162.9"/>
    <n v="437"/>
    <d v="2019-08-01T00:00:00"/>
    <s v=""/>
    <s v="Центральный"/>
    <n v="8500.15"/>
    <n v="132.29999999999998"/>
  </r>
  <r>
    <x v="2"/>
    <x v="11"/>
    <n v="250"/>
    <n v="438"/>
    <d v="2020-12-24T00:00:00"/>
    <s v=""/>
    <s v="Сибирский"/>
    <n v="10350.35"/>
    <n v="1140.6499999999999"/>
  </r>
  <r>
    <x v="2"/>
    <x v="11"/>
    <n v="170.1"/>
    <n v="439"/>
    <d v="2019-08-01T00:00:00"/>
    <s v=""/>
    <s v="Уральский"/>
    <n v="6720.9500000000007"/>
    <n v="79.38"/>
  </r>
  <r>
    <x v="2"/>
    <x v="11"/>
    <n v="240.7"/>
    <n v="440"/>
    <d v="2019-08-01T00:00:00"/>
    <s v=""/>
    <s v="Сибирский"/>
    <n v="4800.75"/>
    <n v="1235.6400000000001"/>
  </r>
  <r>
    <x v="3"/>
    <x v="0"/>
    <n v="177.4"/>
    <n v="545"/>
    <d v="2013-12-21T00:00:00"/>
    <s v="09.02.2023"/>
    <s v="Северо-Западный"/>
    <n v="8398.5499999999993"/>
    <n v="1365"/>
  </r>
  <r>
    <x v="3"/>
    <x v="0"/>
    <n v="331.42"/>
    <n v="546"/>
    <d v="2015-12-26T00:00:00"/>
    <s v="28.09.2023"/>
    <s v="Центральный"/>
    <n v="35569.4"/>
    <n v="944.30000000000007"/>
  </r>
  <r>
    <x v="3"/>
    <x v="0"/>
    <n v="254.96"/>
    <n v="547"/>
    <d v="2020-11-27T00:00:00"/>
    <s v=""/>
    <s v="Уральский"/>
    <n v="7377.1500000000005"/>
    <n v="1679.93"/>
  </r>
  <r>
    <x v="3"/>
    <x v="0"/>
    <n v="295.39999999999998"/>
    <n v="548"/>
    <d v="2022-06-05T00:00:00"/>
    <s v=""/>
    <s v="Приволжский"/>
    <n v="8281.6"/>
    <n v="1.61"/>
  </r>
  <r>
    <x v="3"/>
    <x v="0"/>
    <n v="156.69999999999999"/>
    <n v="549"/>
    <d v="2015-02-16T00:00:00"/>
    <s v=""/>
    <s v="Северо-Западный"/>
    <n v="7143.95"/>
    <n v="66.009999999999991"/>
  </r>
  <r>
    <x v="3"/>
    <x v="0"/>
    <n v="278"/>
    <n v="550"/>
    <d v="2022-06-17T00:00:00"/>
    <s v=""/>
    <s v="Южный"/>
    <n v="14095"/>
    <n v="1457.47"/>
  </r>
  <r>
    <x v="3"/>
    <x v="0"/>
    <n v="229.6"/>
    <n v="551"/>
    <d v="2021-06-01T00:00:00"/>
    <s v=""/>
    <s v="Центральный"/>
    <n v="10198.049999999999"/>
    <n v="800.1"/>
  </r>
  <r>
    <x v="3"/>
    <x v="0"/>
    <n v="312.75"/>
    <n v="552"/>
    <d v="2020-12-19T00:00:00"/>
    <s v=""/>
    <s v="Приволжский"/>
    <n v="13337.349999999999"/>
    <n v="495.46000000000004"/>
  </r>
  <r>
    <x v="3"/>
    <x v="0"/>
    <n v="307.89999999999998"/>
    <n v="553"/>
    <d v="2018-08-17T00:00:00"/>
    <s v="20.09.2023"/>
    <s v="Центральный"/>
    <n v="26855.65"/>
    <n v="252.28"/>
  </r>
  <r>
    <x v="3"/>
    <x v="0"/>
    <n v="305.89999999999998"/>
    <n v="554"/>
    <d v="2017-03-14T00:00:00"/>
    <s v=""/>
    <s v="Приволжский"/>
    <n v="7255.25"/>
    <n v="545.37"/>
  </r>
  <r>
    <x v="3"/>
    <x v="0"/>
    <n v="256.3"/>
    <n v="555"/>
    <d v="2016-04-09T00:00:00"/>
    <s v=""/>
    <s v="Северо-Западный"/>
    <n v="16418.849999999999"/>
    <n v="1202.95"/>
  </r>
  <r>
    <x v="3"/>
    <x v="0"/>
    <n v="317.2"/>
    <n v="556"/>
    <d v="2022-05-08T00:00:00"/>
    <s v=""/>
    <s v="Приволжский"/>
    <n v="14722.3"/>
    <n v="302.89000000000004"/>
  </r>
  <r>
    <x v="3"/>
    <x v="0"/>
    <n v="376"/>
    <n v="557"/>
    <d v="2022-02-26T00:00:00"/>
    <s v=""/>
    <s v="Северо-Западный"/>
    <n v="12777.9"/>
    <n v="61.18"/>
  </r>
  <r>
    <x v="3"/>
    <x v="0"/>
    <n v="149.9"/>
    <n v="558"/>
    <d v="2013-11-27T00:00:00"/>
    <s v=""/>
    <s v="Центральный"/>
    <n v="5967.45"/>
    <n v="426.3"/>
  </r>
  <r>
    <x v="3"/>
    <x v="0"/>
    <n v="369.35"/>
    <n v="559"/>
    <d v="2021-12-28T00:00:00"/>
    <s v=""/>
    <s v="Южный"/>
    <n v="12243"/>
    <n v="763.49"/>
  </r>
  <r>
    <x v="3"/>
    <x v="0"/>
    <n v="319"/>
    <n v="560"/>
    <d v="2021-11-20T00:00:00"/>
    <s v=""/>
    <s v="Южный"/>
    <n v="13224.2"/>
    <n v="401.24"/>
  </r>
  <r>
    <x v="3"/>
    <x v="0"/>
    <n v="313"/>
    <n v="561"/>
    <d v="2021-10-11T00:00:00"/>
    <s v=""/>
    <s v="Дальневосточный"/>
    <n v="14032.449999999999"/>
    <n v="794.99"/>
  </r>
  <r>
    <x v="3"/>
    <x v="0"/>
    <n v="595"/>
    <n v="562"/>
    <d v="2022-12-10T00:00:00"/>
    <s v=""/>
    <s v="Уральский"/>
    <n v="28658.95"/>
    <n v="2366.7000000000003"/>
  </r>
  <r>
    <x v="3"/>
    <x v="0"/>
    <n v="312.3"/>
    <n v="563"/>
    <d v="2020-08-24T00:00:00"/>
    <s v=""/>
    <s v="Центральный"/>
    <n v="9829.0499999999993"/>
    <n v="9.94"/>
  </r>
  <r>
    <x v="3"/>
    <x v="0"/>
    <n v="262.39999999999998"/>
    <n v="564"/>
    <d v="2021-12-04T00:00:00"/>
    <s v=""/>
    <s v="Сибирский"/>
    <n v="16804.3"/>
    <n v="4610.55"/>
  </r>
  <r>
    <x v="3"/>
    <x v="0"/>
    <n v="682"/>
    <n v="565"/>
    <d v="2022-12-24T00:00:00"/>
    <s v=""/>
    <s v="Приволжский"/>
    <n v="22290.300000000003"/>
    <n v="1785.7"/>
  </r>
  <r>
    <x v="3"/>
    <x v="0"/>
    <n v="314.3"/>
    <n v="566"/>
    <d v="2022-03-07T00:00:00"/>
    <s v=""/>
    <s v="Центральный"/>
    <n v="10196"/>
    <n v="146.29999999999998"/>
  </r>
  <r>
    <x v="3"/>
    <x v="0"/>
    <n v="298"/>
    <n v="567"/>
    <d v="2015-11-14T00:00:00"/>
    <s v=""/>
    <s v="Северо-Западный"/>
    <n v="15567.8"/>
    <n v="1162.3500000000001"/>
  </r>
  <r>
    <x v="3"/>
    <x v="0"/>
    <n v="161.80000000000001"/>
    <n v="568"/>
    <d v="2013-12-07T00:00:00"/>
    <s v="25.04.2023"/>
    <s v="Центральный"/>
    <n v="6511.7999999999993"/>
    <n v="890.68"/>
  </r>
  <r>
    <x v="3"/>
    <x v="0"/>
    <n v="339"/>
    <n v="569"/>
    <d v="2017-12-22T00:00:00"/>
    <s v=""/>
    <s v="Сибирский"/>
    <n v="17534.599999999999"/>
    <n v="4254.95"/>
  </r>
  <r>
    <x v="3"/>
    <x v="0"/>
    <n v="268"/>
    <n v="570"/>
    <d v="2019-11-16T00:00:00"/>
    <s v="28.07.2023"/>
    <s v="Уральский"/>
    <n v="14231.45"/>
    <n v="613.82999999999993"/>
  </r>
  <r>
    <x v="3"/>
    <x v="0"/>
    <n v="292.3"/>
    <n v="571"/>
    <d v="2018-04-28T00:00:00"/>
    <s v=""/>
    <s v="Северо-Западный"/>
    <n v="16358.4"/>
    <n v="1143.1000000000001"/>
  </r>
  <r>
    <x v="3"/>
    <x v="0"/>
    <n v="299.89999999999998"/>
    <n v="572"/>
    <d v="2020-12-22T00:00:00"/>
    <s v=""/>
    <s v="Северо-Западный"/>
    <n v="17170.400000000001"/>
    <n v="1254.3999999999999"/>
  </r>
  <r>
    <x v="3"/>
    <x v="0"/>
    <n v="838.5"/>
    <n v="573"/>
    <d v="2022-12-28T00:00:00"/>
    <s v=""/>
    <s v="Дальневосточный"/>
    <n v="22290.300000000003"/>
    <n v="2438.73"/>
  </r>
  <r>
    <x v="3"/>
    <x v="0"/>
    <n v="195.9"/>
    <n v="574"/>
    <d v="2015-08-19T00:00:00"/>
    <s v=""/>
    <s v="Центральный"/>
    <n v="20709.150000000001"/>
    <n v="2992.64"/>
  </r>
  <r>
    <x v="3"/>
    <x v="0"/>
    <n v="320.2"/>
    <n v="575"/>
    <d v="2018-04-26T00:00:00"/>
    <s v=""/>
    <s v="Центральный"/>
    <n v="11680.3"/>
    <n v="156.51999999999998"/>
  </r>
  <r>
    <x v="3"/>
    <x v="0"/>
    <n v="354.8"/>
    <n v="576"/>
    <d v="2019-07-13T00:00:00"/>
    <s v=""/>
    <s v="Центральный"/>
    <n v="10686.099999999999"/>
    <n v="2219.14"/>
  </r>
  <r>
    <x v="3"/>
    <x v="0"/>
    <n v="289.10000000000002"/>
    <n v="577"/>
    <d v="2021-06-01T00:00:00"/>
    <s v=""/>
    <s v="Уральский"/>
    <n v="17297.05"/>
    <n v="883.68"/>
  </r>
  <r>
    <x v="3"/>
    <x v="0"/>
    <n v="134.1"/>
    <n v="578"/>
    <d v="2012-10-13T00:00:00"/>
    <s v=""/>
    <s v="Центральный"/>
    <n v="5686.1"/>
    <n v="463.96000000000004"/>
  </r>
  <r>
    <x v="3"/>
    <x v="0"/>
    <n v="676"/>
    <n v="579"/>
    <d v="2022-12-26T00:00:00"/>
    <s v=""/>
    <s v="Центральный"/>
    <n v="19105.95"/>
    <n v="182.70000000000002"/>
  </r>
  <r>
    <x v="3"/>
    <x v="0"/>
    <n v="451"/>
    <n v="580"/>
    <d v="2022-12-17T00:00:00"/>
    <s v=""/>
    <s v="Центральный"/>
    <n v="11145.150000000001"/>
    <n v="1058.68"/>
  </r>
  <r>
    <x v="3"/>
    <x v="0"/>
    <n v="187.4"/>
    <n v="581"/>
    <d v="2015-12-26T00:00:00"/>
    <s v=""/>
    <s v="Центральный"/>
    <n v="9824.9"/>
    <n v="323.47000000000003"/>
  </r>
  <r>
    <x v="3"/>
    <x v="0"/>
    <n v="343"/>
    <n v="582"/>
    <d v="2021-05-19T00:00:00"/>
    <s v=""/>
    <s v="Южный"/>
    <n v="10357.75"/>
    <n v="241.43"/>
  </r>
  <r>
    <x v="3"/>
    <x v="0"/>
    <n v="243.1"/>
    <n v="583"/>
    <d v="2018-03-16T00:00:00"/>
    <s v=""/>
    <s v="Уральский"/>
    <n v="18800.650000000001"/>
    <n v="2012.3600000000001"/>
  </r>
  <r>
    <x v="3"/>
    <x v="0"/>
    <n v="998"/>
    <n v="584"/>
    <d v="2023-02-22T00:00:00"/>
    <s v=""/>
    <s v="Уральский"/>
    <m/>
    <n v="1920.5900000000001"/>
  </r>
  <r>
    <x v="3"/>
    <x v="0"/>
    <n v="300"/>
    <n v="585"/>
    <d v="2020-06-25T00:00:00"/>
    <s v=""/>
    <s v="Центральный"/>
    <n v="10295.1"/>
    <n v="42.91"/>
  </r>
  <r>
    <x v="3"/>
    <x v="0"/>
    <n v="311.7"/>
    <n v="586"/>
    <d v="2020-11-22T00:00:00"/>
    <s v=""/>
    <s v="Сибирский"/>
    <n v="11491.65"/>
    <n v="220.99"/>
  </r>
  <r>
    <x v="3"/>
    <x v="0"/>
    <n v="742"/>
    <n v="587"/>
    <d v="2023-03-25T00:00:00"/>
    <s v=""/>
    <s v="Сибирский"/>
    <m/>
    <n v="1050"/>
  </r>
  <r>
    <x v="3"/>
    <x v="0"/>
    <n v="155.6"/>
    <n v="588"/>
    <d v="2014-12-25T00:00:00"/>
    <s v="20.09.2023"/>
    <s v="Сибирский"/>
    <n v="12607.3"/>
    <n v="672.35"/>
  </r>
  <r>
    <x v="3"/>
    <x v="0"/>
    <n v="410.85"/>
    <n v="589"/>
    <d v="2017-11-15T00:00:00"/>
    <s v="10.12.2023"/>
    <s v="Северо-Западный"/>
    <n v="41703.699999999997"/>
    <n v="2879.94"/>
  </r>
  <r>
    <x v="3"/>
    <x v="0"/>
    <n v="348.5"/>
    <n v="590"/>
    <d v="2017-02-10T00:00:00"/>
    <s v="20.08.2023"/>
    <s v="Центральный"/>
    <n v="16551.650000000001"/>
    <n v="1347.92"/>
  </r>
  <r>
    <x v="3"/>
    <x v="0"/>
    <n v="288.10000000000002"/>
    <n v="591"/>
    <d v="2019-04-06T00:00:00"/>
    <s v="25.07.2023"/>
    <s v="Южный"/>
    <n v="14207.4"/>
    <n v="1035.79"/>
  </r>
  <r>
    <x v="3"/>
    <x v="0"/>
    <n v="311"/>
    <n v="592"/>
    <d v="2021-12-02T00:00:00"/>
    <s v=""/>
    <s v="Центральный"/>
    <n v="9812.2000000000007"/>
    <n v="492.80000000000007"/>
  </r>
  <r>
    <x v="3"/>
    <x v="0"/>
    <n v="388"/>
    <n v="593"/>
    <d v="2022-11-12T00:00:00"/>
    <s v=""/>
    <s v="Центральный"/>
    <n v="11145.150000000001"/>
    <n v="819.63"/>
  </r>
  <r>
    <x v="3"/>
    <x v="0"/>
    <n v="537.1"/>
    <n v="594"/>
    <d v="2022-12-02T00:00:00"/>
    <s v=""/>
    <s v="Центральный"/>
    <n v="20698.150000000001"/>
    <n v="108.29"/>
  </r>
  <r>
    <x v="3"/>
    <x v="0"/>
    <n v="270.66000000000003"/>
    <n v="595"/>
    <d v="2022-09-20T00:00:00"/>
    <s v=""/>
    <s v="Сибирский"/>
    <n v="9553"/>
    <n v="556.36"/>
  </r>
  <r>
    <x v="3"/>
    <x v="0"/>
    <n v="800"/>
    <n v="596"/>
    <d v="2022-12-28T00:00:00"/>
    <s v=""/>
    <s v="Уральский"/>
    <n v="47764.95"/>
    <n v="526.96"/>
  </r>
  <r>
    <x v="3"/>
    <x v="0"/>
    <n v="175.4"/>
    <n v="597"/>
    <d v="2017-06-08T00:00:00"/>
    <s v=""/>
    <s v="Центральный"/>
    <n v="4079.6"/>
    <n v="636.02"/>
  </r>
  <r>
    <x v="3"/>
    <x v="0"/>
    <n v="288"/>
    <n v="598"/>
    <d v="2017-12-15T00:00:00"/>
    <s v=""/>
    <s v="Приволжский"/>
    <n v="6101.5"/>
    <n v="760.55000000000007"/>
  </r>
  <r>
    <x v="3"/>
    <x v="0"/>
    <n v="325.5"/>
    <n v="599"/>
    <d v="2019-03-12T00:00:00"/>
    <s v=""/>
    <s v="Приволжский"/>
    <n v="12832.5"/>
    <n v="1288.6300000000001"/>
  </r>
  <r>
    <x v="3"/>
    <x v="0"/>
    <n v="273.3"/>
    <n v="600"/>
    <d v="2022-03-26T00:00:00"/>
    <s v=""/>
    <s v="Центральный"/>
    <n v="7839.15"/>
    <n v="506.73"/>
  </r>
  <r>
    <x v="3"/>
    <x v="0"/>
    <n v="310"/>
    <n v="601"/>
    <d v="2020-11-30T00:00:00"/>
    <s v=""/>
    <s v="Уральский"/>
    <n v="10602.85"/>
    <n v="1104.04"/>
  </r>
  <r>
    <x v="3"/>
    <x v="0"/>
    <n v="121.3"/>
    <n v="602"/>
    <d v="2009-07-10T00:00:00"/>
    <s v="30.03.2023"/>
    <s v="Центральный"/>
    <n v="8391.8499999999985"/>
    <n v="311.01"/>
  </r>
  <r>
    <x v="3"/>
    <x v="0"/>
    <n v="586"/>
    <n v="603"/>
    <d v="2023-03-30T00:00:00"/>
    <s v=""/>
    <s v="Центральный"/>
    <m/>
    <n v="350"/>
  </r>
  <r>
    <x v="3"/>
    <x v="0"/>
    <n v="370.5"/>
    <n v="604"/>
    <d v="2019-05-31T00:00:00"/>
    <s v=""/>
    <s v="Центральный"/>
    <n v="8961.25"/>
    <n v="317.09999999999997"/>
  </r>
  <r>
    <x v="3"/>
    <x v="0"/>
    <n v="318.61"/>
    <n v="605"/>
    <d v="2021-06-03T00:00:00"/>
    <s v=""/>
    <s v="Центральный"/>
    <n v="18356.150000000001"/>
    <n v="664.93"/>
  </r>
  <r>
    <x v="3"/>
    <x v="0"/>
    <n v="164.4"/>
    <n v="606"/>
    <d v="2014-10-23T00:00:00"/>
    <s v="20.10.2023"/>
    <s v="Северо-Западный"/>
    <n v="11714.05"/>
    <n v="1611.05"/>
  </r>
  <r>
    <x v="3"/>
    <x v="0"/>
    <n v="181.1"/>
    <n v="607"/>
    <d v="2018-05-24T00:00:00"/>
    <s v=""/>
    <s v="Центральный"/>
    <n v="11123.5"/>
    <n v="2769.41"/>
  </r>
  <r>
    <x v="3"/>
    <x v="0"/>
    <n v="278.20999999999998"/>
    <n v="608"/>
    <d v="2015-11-12T00:00:00"/>
    <s v=""/>
    <s v="Приволжский"/>
    <n v="11963.55"/>
    <n v="804.71999999999991"/>
  </r>
  <r>
    <x v="3"/>
    <x v="0"/>
    <n v="284.89999999999998"/>
    <n v="609"/>
    <d v="2022-02-28T00:00:00"/>
    <s v=""/>
    <s v="Уральский"/>
    <n v="9406.0499999999993"/>
    <n v="973.9799999999999"/>
  </r>
  <r>
    <x v="3"/>
    <x v="0"/>
    <n v="355"/>
    <n v="610"/>
    <d v="2017-04-12T00:00:00"/>
    <s v=""/>
    <s v="Северо-Западный"/>
    <n v="21349.8"/>
    <n v="893.69"/>
  </r>
  <r>
    <x v="3"/>
    <x v="0"/>
    <n v="187.9"/>
    <n v="611"/>
    <d v="2014-02-20T00:00:00"/>
    <s v=""/>
    <s v="Северо-Западный"/>
    <n v="8157.55"/>
    <n v="92.05"/>
  </r>
  <r>
    <x v="3"/>
    <x v="0"/>
    <n v="162.44999999999999"/>
    <n v="612"/>
    <d v="2010-05-15T00:00:00"/>
    <s v=""/>
    <s v="Центральный"/>
    <n v="5415.5499999999993"/>
    <n v="494.06"/>
  </r>
  <r>
    <x v="3"/>
    <x v="0"/>
    <n v="383.13"/>
    <n v="613"/>
    <d v="2021-10-21T00:00:00"/>
    <s v=""/>
    <s v="Центральный"/>
    <n v="14815.5"/>
    <n v="964.81000000000006"/>
  </r>
  <r>
    <x v="3"/>
    <x v="0"/>
    <n v="278.39999999999998"/>
    <n v="614"/>
    <d v="2016-07-09T00:00:00"/>
    <s v=""/>
    <s v="Южный"/>
    <n v="10479.1"/>
    <n v="418.03999999999996"/>
  </r>
  <r>
    <x v="3"/>
    <x v="0"/>
    <n v="259.87"/>
    <n v="615"/>
    <d v="2020-12-13T00:00:00"/>
    <s v=""/>
    <s v="Сибирский"/>
    <n v="14192.4"/>
    <n v="1214.29"/>
  </r>
  <r>
    <x v="3"/>
    <x v="0"/>
    <n v="321"/>
    <n v="616"/>
    <d v="2020-06-25T00:00:00"/>
    <s v=""/>
    <s v="Центральный"/>
    <n v="7895.2999999999993"/>
    <n v="1785.28"/>
  </r>
  <r>
    <x v="3"/>
    <x v="0"/>
    <n v="240.77"/>
    <n v="617"/>
    <d v="2020-02-22T00:00:00"/>
    <s v=""/>
    <s v="Центральный"/>
    <n v="8904.3499999999985"/>
    <n v="161.63"/>
  </r>
  <r>
    <x v="3"/>
    <x v="0"/>
    <n v="312"/>
    <n v="618"/>
    <d v="2020-11-12T00:00:00"/>
    <s v=""/>
    <s v="Приволжский"/>
    <n v="16763.099999999999"/>
    <n v="348.03999999999996"/>
  </r>
  <r>
    <x v="3"/>
    <x v="0"/>
    <n v="204.5"/>
    <n v="619"/>
    <d v="2018-09-15T00:00:00"/>
    <s v="15.04.2023"/>
    <s v="Центральный"/>
    <n v="10355.150000000001"/>
    <n v="3017.7000000000003"/>
  </r>
  <r>
    <x v="3"/>
    <x v="0"/>
    <n v="311.06"/>
    <n v="620"/>
    <d v="2019-02-28T00:00:00"/>
    <s v="20.04.2023"/>
    <s v="Дальневосточный"/>
    <n v="23325.050000000003"/>
    <n v="1493.73"/>
  </r>
  <r>
    <x v="3"/>
    <x v="0"/>
    <n v="119"/>
    <n v="621"/>
    <d v="2013-03-16T00:00:00"/>
    <s v="20.03.2023"/>
    <s v="Северо-Западный"/>
    <n v="5179.2"/>
    <n v="738.71"/>
  </r>
  <r>
    <x v="3"/>
    <x v="0"/>
    <n v="264.75"/>
    <n v="622"/>
    <d v="2019-04-12T00:00:00"/>
    <s v=""/>
    <s v="Сибирский"/>
    <n v="14268.3"/>
    <n v="318.15000000000003"/>
  </r>
  <r>
    <x v="3"/>
    <x v="0"/>
    <n v="287"/>
    <n v="623"/>
    <d v="2021-04-29T00:00:00"/>
    <s v=""/>
    <s v="Центральный"/>
    <n v="13429.9"/>
    <n v="752.85"/>
  </r>
  <r>
    <x v="3"/>
    <x v="0"/>
    <n v="288.39999999999998"/>
    <n v="624"/>
    <d v="2018-03-17T00:00:00"/>
    <s v=""/>
    <s v="Северо-Западный"/>
    <n v="17220.25"/>
    <n v="674.24"/>
  </r>
  <r>
    <x v="3"/>
    <x v="0"/>
    <n v="314.22000000000003"/>
    <n v="625"/>
    <d v="2022-02-26T00:00:00"/>
    <s v=""/>
    <s v="Центральный"/>
    <n v="5680.8"/>
    <n v="1034.8100000000002"/>
  </r>
  <r>
    <x v="3"/>
    <x v="1"/>
    <n v="177.4"/>
    <n v="545"/>
    <d v="2013-12-21T00:00:00"/>
    <s v="09.02.2023"/>
    <s v="Северо-Западный"/>
    <n v="1537.25"/>
    <n v="1403.22"/>
  </r>
  <r>
    <x v="3"/>
    <x v="1"/>
    <n v="331.42"/>
    <n v="546"/>
    <d v="2015-12-26T00:00:00"/>
    <s v="28.09.2023"/>
    <s v="Центральный"/>
    <n v="23928.75"/>
    <n v="4742.92"/>
  </r>
  <r>
    <x v="3"/>
    <x v="1"/>
    <n v="254.96"/>
    <n v="547"/>
    <d v="2020-11-27T00:00:00"/>
    <s v=""/>
    <s v="Уральский"/>
    <n v="7145.5499999999993"/>
    <n v="1931.23"/>
  </r>
  <r>
    <x v="3"/>
    <x v="1"/>
    <n v="295.39999999999998"/>
    <n v="548"/>
    <d v="2022-06-05T00:00:00"/>
    <s v=""/>
    <s v="Приволжский"/>
    <n v="5571.3"/>
    <n v="827.82"/>
  </r>
  <r>
    <x v="3"/>
    <x v="1"/>
    <n v="156.69999999999999"/>
    <n v="549"/>
    <d v="2015-02-16T00:00:00"/>
    <s v=""/>
    <s v="Северо-Западный"/>
    <n v="3460.55"/>
    <n v="242.82999999999998"/>
  </r>
  <r>
    <x v="3"/>
    <x v="1"/>
    <n v="278"/>
    <n v="550"/>
    <d v="2022-06-17T00:00:00"/>
    <s v=""/>
    <s v="Южный"/>
    <n v="9482.2000000000007"/>
    <n v="619.5"/>
  </r>
  <r>
    <x v="3"/>
    <x v="1"/>
    <n v="229.6"/>
    <n v="551"/>
    <d v="2021-06-01T00:00:00"/>
    <s v=""/>
    <s v="Центральный"/>
    <n v="7123.9"/>
    <n v="1616.37"/>
  </r>
  <r>
    <x v="3"/>
    <x v="1"/>
    <n v="312.75"/>
    <n v="552"/>
    <d v="2020-12-19T00:00:00"/>
    <s v=""/>
    <s v="Приволжский"/>
    <n v="9378.25"/>
    <n v="1550.78"/>
  </r>
  <r>
    <x v="3"/>
    <x v="1"/>
    <n v="307.89999999999998"/>
    <n v="553"/>
    <d v="2018-08-17T00:00:00"/>
    <s v="20.09.2023"/>
    <s v="Центральный"/>
    <n v="25629.699999999997"/>
    <n v="65.589999999999989"/>
  </r>
  <r>
    <x v="3"/>
    <x v="1"/>
    <n v="305.89999999999998"/>
    <n v="554"/>
    <d v="2017-03-14T00:00:00"/>
    <s v=""/>
    <s v="Приволжский"/>
    <n v="4909"/>
    <n v="718.48"/>
  </r>
  <r>
    <x v="3"/>
    <x v="1"/>
    <n v="256.3"/>
    <n v="555"/>
    <d v="2016-04-09T00:00:00"/>
    <s v=""/>
    <s v="Северо-Западный"/>
    <n v="12515.95"/>
    <n v="2274.79"/>
  </r>
  <r>
    <x v="3"/>
    <x v="1"/>
    <n v="317.2"/>
    <n v="556"/>
    <d v="2022-05-08T00:00:00"/>
    <s v=""/>
    <s v="Приволжский"/>
    <n v="9904.1999999999989"/>
    <n v="1066.8699999999999"/>
  </r>
  <r>
    <x v="3"/>
    <x v="1"/>
    <n v="376"/>
    <n v="557"/>
    <d v="2022-02-26T00:00:00"/>
    <s v=""/>
    <s v="Северо-Западный"/>
    <n v="8596.15"/>
    <n v="1259.58"/>
  </r>
  <r>
    <x v="3"/>
    <x v="1"/>
    <n v="149.9"/>
    <n v="558"/>
    <d v="2013-11-27T00:00:00"/>
    <s v=""/>
    <s v="Центральный"/>
    <n v="3337.2000000000003"/>
    <n v="795.69"/>
  </r>
  <r>
    <x v="3"/>
    <x v="1"/>
    <n v="369.35"/>
    <n v="559"/>
    <d v="2021-12-28T00:00:00"/>
    <s v=""/>
    <s v="Южный"/>
    <n v="8047.5"/>
    <n v="445.06"/>
  </r>
  <r>
    <x v="3"/>
    <x v="1"/>
    <n v="319"/>
    <n v="560"/>
    <d v="2021-11-20T00:00:00"/>
    <s v=""/>
    <s v="Южный"/>
    <n v="10389.75"/>
    <n v="1175.58"/>
  </r>
  <r>
    <x v="3"/>
    <x v="1"/>
    <n v="313"/>
    <n v="561"/>
    <d v="2021-10-11T00:00:00"/>
    <s v=""/>
    <s v="Дальневосточный"/>
    <n v="11252.4"/>
    <n v="1869.8400000000001"/>
  </r>
  <r>
    <x v="3"/>
    <x v="1"/>
    <n v="595"/>
    <n v="562"/>
    <d v="2022-12-10T00:00:00"/>
    <s v=""/>
    <s v="Уральский"/>
    <n v="19279.849999999999"/>
    <n v="726.46"/>
  </r>
  <r>
    <x v="3"/>
    <x v="1"/>
    <n v="312.3"/>
    <n v="563"/>
    <d v="2020-08-24T00:00:00"/>
    <s v=""/>
    <s v="Центральный"/>
    <n v="6359.15"/>
    <n v="713.65"/>
  </r>
  <r>
    <x v="3"/>
    <x v="1"/>
    <n v="262.39999999999998"/>
    <n v="564"/>
    <d v="2021-12-04T00:00:00"/>
    <s v=""/>
    <s v="Сибирский"/>
    <n v="13164.05"/>
    <n v="6747.44"/>
  </r>
  <r>
    <x v="3"/>
    <x v="1"/>
    <n v="682"/>
    <n v="565"/>
    <d v="2022-12-24T00:00:00"/>
    <s v=""/>
    <s v="Приволжский"/>
    <n v="14995.45"/>
    <n v="1178.8699999999999"/>
  </r>
  <r>
    <x v="3"/>
    <x v="1"/>
    <n v="314.3"/>
    <n v="566"/>
    <d v="2022-03-07T00:00:00"/>
    <s v=""/>
    <s v="Центральный"/>
    <n v="6859.2"/>
    <n v="1051.75"/>
  </r>
  <r>
    <x v="3"/>
    <x v="1"/>
    <n v="298"/>
    <n v="567"/>
    <d v="2015-11-14T00:00:00"/>
    <s v=""/>
    <s v="Северо-Западный"/>
    <n v="13436.300000000001"/>
    <n v="1576.96"/>
  </r>
  <r>
    <x v="3"/>
    <x v="1"/>
    <n v="161.80000000000001"/>
    <n v="568"/>
    <d v="2013-12-07T00:00:00"/>
    <s v="25.04.2023"/>
    <s v="Центральный"/>
    <n v="4908.95"/>
    <n v="1342.88"/>
  </r>
  <r>
    <x v="3"/>
    <x v="1"/>
    <n v="339"/>
    <n v="569"/>
    <d v="2017-12-22T00:00:00"/>
    <s v=""/>
    <s v="Сибирский"/>
    <n v="13227.550000000001"/>
    <n v="5604.83"/>
  </r>
  <r>
    <x v="3"/>
    <x v="1"/>
    <n v="268"/>
    <n v="570"/>
    <d v="2019-11-16T00:00:00"/>
    <s v="28.07.2023"/>
    <s v="Уральский"/>
    <n v="11209.1"/>
    <n v="1486.73"/>
  </r>
  <r>
    <x v="3"/>
    <x v="1"/>
    <n v="292.3"/>
    <n v="571"/>
    <d v="2018-04-28T00:00:00"/>
    <s v=""/>
    <s v="Северо-Западный"/>
    <n v="11523.75"/>
    <n v="2508.73"/>
  </r>
  <r>
    <x v="3"/>
    <x v="1"/>
    <n v="299.89999999999998"/>
    <n v="572"/>
    <d v="2020-12-22T00:00:00"/>
    <s v=""/>
    <s v="Северо-Западный"/>
    <n v="13678.199999999999"/>
    <n v="759.15"/>
  </r>
  <r>
    <x v="3"/>
    <x v="1"/>
    <n v="838.5"/>
    <n v="573"/>
    <d v="2022-12-28T00:00:00"/>
    <s v=""/>
    <s v="Дальневосточный"/>
    <n v="14995.45"/>
    <n v="4192.3"/>
  </r>
  <r>
    <x v="3"/>
    <x v="1"/>
    <n v="195.9"/>
    <n v="574"/>
    <d v="2015-08-19T00:00:00"/>
    <s v=""/>
    <s v="Центральный"/>
    <n v="17620.400000000001"/>
    <n v="3753.4000000000005"/>
  </r>
  <r>
    <x v="3"/>
    <x v="1"/>
    <n v="320.2"/>
    <n v="575"/>
    <d v="2018-04-26T00:00:00"/>
    <s v=""/>
    <s v="Центральный"/>
    <n v="9748.7999999999993"/>
    <n v="571.41"/>
  </r>
  <r>
    <x v="3"/>
    <x v="1"/>
    <n v="354.8"/>
    <n v="576"/>
    <d v="2019-07-13T00:00:00"/>
    <s v=""/>
    <s v="Центральный"/>
    <n v="9162.35"/>
    <n v="2623.81"/>
  </r>
  <r>
    <x v="3"/>
    <x v="1"/>
    <n v="289.10000000000002"/>
    <n v="577"/>
    <d v="2021-06-01T00:00:00"/>
    <s v=""/>
    <s v="Уральский"/>
    <n v="10265.5"/>
    <n v="1225.5600000000002"/>
  </r>
  <r>
    <x v="3"/>
    <x v="1"/>
    <n v="134.1"/>
    <n v="578"/>
    <d v="2012-10-13T00:00:00"/>
    <s v=""/>
    <s v="Центральный"/>
    <n v="3396.75"/>
    <n v="994.28"/>
  </r>
  <r>
    <x v="3"/>
    <x v="1"/>
    <n v="676"/>
    <n v="579"/>
    <d v="2022-12-26T00:00:00"/>
    <s v=""/>
    <s v="Центральный"/>
    <n v="12853.25"/>
    <n v="1774.1499999999999"/>
  </r>
  <r>
    <x v="3"/>
    <x v="1"/>
    <n v="451"/>
    <n v="580"/>
    <d v="2022-12-17T00:00:00"/>
    <s v=""/>
    <s v="Центральный"/>
    <n v="7497.75"/>
    <n v="670.94999999999993"/>
  </r>
  <r>
    <x v="3"/>
    <x v="1"/>
    <n v="187.4"/>
    <n v="581"/>
    <d v="2015-12-26T00:00:00"/>
    <s v=""/>
    <s v="Центральный"/>
    <n v="7364.6"/>
    <n v="931.63"/>
  </r>
  <r>
    <x v="3"/>
    <x v="1"/>
    <n v="343"/>
    <n v="582"/>
    <d v="2021-05-19T00:00:00"/>
    <s v=""/>
    <s v="Южный"/>
    <n v="7941.9500000000007"/>
    <n v="876.19"/>
  </r>
  <r>
    <x v="3"/>
    <x v="1"/>
    <n v="243.1"/>
    <n v="583"/>
    <d v="2018-03-16T00:00:00"/>
    <s v=""/>
    <s v="Уральский"/>
    <n v="9586.9000000000015"/>
    <n v="562.80000000000007"/>
  </r>
  <r>
    <x v="3"/>
    <x v="1"/>
    <n v="998"/>
    <n v="584"/>
    <d v="2023-02-22T00:00:00"/>
    <s v=""/>
    <s v="Уральский"/>
    <n v="5891.05"/>
    <n v="2699.06"/>
  </r>
  <r>
    <x v="3"/>
    <x v="1"/>
    <n v="300"/>
    <n v="585"/>
    <d v="2020-06-25T00:00:00"/>
    <s v=""/>
    <s v="Центральный"/>
    <n v="10333.950000000001"/>
    <n v="114.52"/>
  </r>
  <r>
    <x v="3"/>
    <x v="1"/>
    <n v="311.7"/>
    <n v="586"/>
    <d v="2020-11-22T00:00:00"/>
    <s v=""/>
    <s v="Сибирский"/>
    <n v="10271.049999999999"/>
    <n v="217.70000000000002"/>
  </r>
  <r>
    <x v="3"/>
    <x v="1"/>
    <n v="742"/>
    <n v="587"/>
    <d v="2023-03-25T00:00:00"/>
    <s v=""/>
    <s v="Сибирский"/>
    <m/>
    <n v="1050"/>
  </r>
  <r>
    <x v="3"/>
    <x v="1"/>
    <n v="155.6"/>
    <n v="588"/>
    <d v="2014-12-25T00:00:00"/>
    <s v="20.09.2023"/>
    <s v="Сибирский"/>
    <n v="8322.75"/>
    <n v="2138.5699999999997"/>
  </r>
  <r>
    <x v="3"/>
    <x v="1"/>
    <n v="410.85"/>
    <n v="589"/>
    <d v="2017-11-15T00:00:00"/>
    <s v="10.12.2023"/>
    <s v="Северо-Западный"/>
    <n v="34292.5"/>
    <n v="3322.06"/>
  </r>
  <r>
    <x v="3"/>
    <x v="1"/>
    <n v="348.5"/>
    <n v="590"/>
    <d v="2017-02-10T00:00:00"/>
    <s v="20.08.2023"/>
    <s v="Центральный"/>
    <n v="10780.95"/>
    <n v="2973.1800000000003"/>
  </r>
  <r>
    <x v="3"/>
    <x v="1"/>
    <n v="288.10000000000002"/>
    <n v="591"/>
    <d v="2019-04-06T00:00:00"/>
    <s v="25.07.2023"/>
    <s v="Южный"/>
    <n v="7948.25"/>
    <n v="1356.8100000000002"/>
  </r>
  <r>
    <x v="3"/>
    <x v="1"/>
    <n v="311"/>
    <n v="592"/>
    <d v="2021-12-02T00:00:00"/>
    <s v=""/>
    <s v="Центральный"/>
    <n v="6947.3"/>
    <n v="1203.79"/>
  </r>
  <r>
    <x v="3"/>
    <x v="1"/>
    <n v="388"/>
    <n v="593"/>
    <d v="2022-11-12T00:00:00"/>
    <s v=""/>
    <s v="Центральный"/>
    <n v="7497.75"/>
    <n v="13.86"/>
  </r>
  <r>
    <x v="3"/>
    <x v="1"/>
    <n v="537.1"/>
    <n v="594"/>
    <d v="2022-12-02T00:00:00"/>
    <s v=""/>
    <s v="Центральный"/>
    <n v="13924.349999999999"/>
    <n v="1849.33"/>
  </r>
  <r>
    <x v="3"/>
    <x v="1"/>
    <n v="270.66000000000003"/>
    <n v="595"/>
    <d v="2022-09-20T00:00:00"/>
    <s v=""/>
    <s v="Сибирский"/>
    <n v="6426.5999999999995"/>
    <n v="126.49000000000001"/>
  </r>
  <r>
    <x v="3"/>
    <x v="1"/>
    <n v="800"/>
    <n v="596"/>
    <d v="2022-12-28T00:00:00"/>
    <s v=""/>
    <s v="Уральский"/>
    <n v="32133.1"/>
    <n v="3458.35"/>
  </r>
  <r>
    <x v="3"/>
    <x v="1"/>
    <n v="175.4"/>
    <n v="597"/>
    <d v="2017-06-08T00:00:00"/>
    <s v=""/>
    <s v="Центральный"/>
    <n v="3287.3"/>
    <n v="748.71999999999991"/>
  </r>
  <r>
    <x v="3"/>
    <x v="1"/>
    <n v="288"/>
    <n v="598"/>
    <d v="2017-12-15T00:00:00"/>
    <s v=""/>
    <s v="Приволжский"/>
    <n v="4906.8500000000004"/>
    <n v="857.15"/>
  </r>
  <r>
    <x v="3"/>
    <x v="1"/>
    <n v="325.5"/>
    <n v="599"/>
    <d v="2019-03-12T00:00:00"/>
    <s v=""/>
    <s v="Приволжский"/>
    <n v="7378.85"/>
    <n v="262.5"/>
  </r>
  <r>
    <x v="3"/>
    <x v="1"/>
    <n v="273.3"/>
    <n v="600"/>
    <d v="2022-03-26T00:00:00"/>
    <s v=""/>
    <s v="Центральный"/>
    <n v="5273.65"/>
    <n v="1154.8599999999999"/>
  </r>
  <r>
    <x v="3"/>
    <x v="1"/>
    <n v="310"/>
    <n v="601"/>
    <d v="2020-11-30T00:00:00"/>
    <s v=""/>
    <s v="Уральский"/>
    <n v="7893.35"/>
    <n v="1834.3500000000001"/>
  </r>
  <r>
    <x v="3"/>
    <x v="1"/>
    <n v="121.3"/>
    <n v="602"/>
    <d v="2009-07-10T00:00:00"/>
    <s v="30.03.2023"/>
    <s v="Центральный"/>
    <n v="5994.55"/>
    <n v="521.78000000000009"/>
  </r>
  <r>
    <x v="3"/>
    <x v="1"/>
    <n v="586"/>
    <n v="603"/>
    <d v="2023-03-30T00:00:00"/>
    <s v=""/>
    <s v="Центральный"/>
    <m/>
    <n v="350"/>
  </r>
  <r>
    <x v="3"/>
    <x v="1"/>
    <n v="370.5"/>
    <n v="604"/>
    <d v="2019-05-31T00:00:00"/>
    <s v=""/>
    <s v="Центральный"/>
    <n v="6783.9"/>
    <n v="467.46000000000004"/>
  </r>
  <r>
    <x v="3"/>
    <x v="1"/>
    <n v="318.61"/>
    <n v="605"/>
    <d v="2021-06-03T00:00:00"/>
    <s v=""/>
    <s v="Центральный"/>
    <n v="14912.75"/>
    <n v="195.37"/>
  </r>
  <r>
    <x v="3"/>
    <x v="1"/>
    <n v="164.4"/>
    <n v="606"/>
    <d v="2014-10-23T00:00:00"/>
    <s v="20.10.2023"/>
    <s v="Северо-Западный"/>
    <n v="6800.25"/>
    <n v="3140.48"/>
  </r>
  <r>
    <x v="3"/>
    <x v="1"/>
    <n v="181.1"/>
    <n v="607"/>
    <d v="2018-05-24T00:00:00"/>
    <s v=""/>
    <s v="Центральный"/>
    <n v="8809.1"/>
    <n v="3410.0499999999997"/>
  </r>
  <r>
    <x v="3"/>
    <x v="1"/>
    <n v="278.20999999999998"/>
    <n v="608"/>
    <d v="2015-11-12T00:00:00"/>
    <s v=""/>
    <s v="Приволжский"/>
    <n v="8716.4"/>
    <n v="1859.8999999999999"/>
  </r>
  <r>
    <x v="3"/>
    <x v="1"/>
    <n v="284.89999999999998"/>
    <n v="609"/>
    <d v="2022-02-28T00:00:00"/>
    <s v=""/>
    <s v="Уральский"/>
    <n v="6327.75"/>
    <n v="1935.2199999999998"/>
  </r>
  <r>
    <x v="3"/>
    <x v="1"/>
    <n v="355"/>
    <n v="610"/>
    <d v="2017-04-12T00:00:00"/>
    <s v=""/>
    <s v="Северо-Западный"/>
    <n v="16747.400000000001"/>
    <n v="185.42999999999998"/>
  </r>
  <r>
    <x v="3"/>
    <x v="1"/>
    <n v="187.9"/>
    <n v="611"/>
    <d v="2014-02-20T00:00:00"/>
    <s v=""/>
    <s v="Северо-Западный"/>
    <n v="4720.55"/>
    <n v="331.73"/>
  </r>
  <r>
    <x v="3"/>
    <x v="1"/>
    <n v="162.44999999999999"/>
    <n v="612"/>
    <d v="2010-05-15T00:00:00"/>
    <s v=""/>
    <s v="Центральный"/>
    <n v="4500.9500000000007"/>
    <n v="604.17000000000007"/>
  </r>
  <r>
    <x v="3"/>
    <x v="1"/>
    <n v="383.13"/>
    <n v="613"/>
    <d v="2021-10-21T00:00:00"/>
    <s v=""/>
    <s v="Центральный"/>
    <n v="11361.15"/>
    <n v="137.76"/>
  </r>
  <r>
    <x v="3"/>
    <x v="1"/>
    <n v="278.39999999999998"/>
    <n v="614"/>
    <d v="2016-07-09T00:00:00"/>
    <s v=""/>
    <s v="Южный"/>
    <n v="7577.1500000000005"/>
    <n v="126.84"/>
  </r>
  <r>
    <x v="3"/>
    <x v="1"/>
    <n v="259.87"/>
    <n v="615"/>
    <d v="2020-12-13T00:00:00"/>
    <s v=""/>
    <s v="Сибирский"/>
    <n v="9849.1999999999989"/>
    <n v="616.07000000000005"/>
  </r>
  <r>
    <x v="3"/>
    <x v="1"/>
    <n v="321"/>
    <n v="616"/>
    <d v="2020-06-25T00:00:00"/>
    <s v=""/>
    <s v="Центральный"/>
    <n v="6811.5999999999995"/>
    <n v="2138.2199999999998"/>
  </r>
  <r>
    <x v="3"/>
    <x v="1"/>
    <n v="240.77"/>
    <n v="617"/>
    <d v="2020-02-22T00:00:00"/>
    <s v=""/>
    <s v="Центральный"/>
    <n v="6499.5"/>
    <n v="907.41"/>
  </r>
  <r>
    <x v="3"/>
    <x v="1"/>
    <n v="312"/>
    <n v="618"/>
    <d v="2020-11-12T00:00:00"/>
    <s v=""/>
    <s v="Приволжский"/>
    <n v="11513.4"/>
    <n v="1208.6899999999998"/>
  </r>
  <r>
    <x v="3"/>
    <x v="1"/>
    <n v="204.5"/>
    <n v="619"/>
    <d v="2018-09-15T00:00:00"/>
    <s v="15.04.2023"/>
    <s v="Центральный"/>
    <n v="8864.5"/>
    <n v="3385.83"/>
  </r>
  <r>
    <x v="3"/>
    <x v="1"/>
    <n v="311.06"/>
    <n v="620"/>
    <d v="2019-02-28T00:00:00"/>
    <s v="20.04.2023"/>
    <s v="Дальневосточный"/>
    <n v="22867.399999999998"/>
    <n v="1779.54"/>
  </r>
  <r>
    <x v="3"/>
    <x v="1"/>
    <n v="119"/>
    <n v="621"/>
    <d v="2013-03-16T00:00:00"/>
    <s v="20.03.2023"/>
    <s v="Северо-Западный"/>
    <n v="3889.0499999999997"/>
    <n v="1061.6899999999998"/>
  </r>
  <r>
    <x v="3"/>
    <x v="1"/>
    <n v="264.75"/>
    <n v="622"/>
    <d v="2019-04-12T00:00:00"/>
    <s v=""/>
    <s v="Сибирский"/>
    <n v="12322.5"/>
    <n v="148.47"/>
  </r>
  <r>
    <x v="3"/>
    <x v="1"/>
    <n v="287"/>
    <n v="623"/>
    <d v="2021-04-29T00:00:00"/>
    <s v=""/>
    <s v="Центральный"/>
    <n v="9837.25"/>
    <n v="400.12"/>
  </r>
  <r>
    <x v="3"/>
    <x v="1"/>
    <n v="288.39999999999998"/>
    <n v="624"/>
    <d v="2018-03-17T00:00:00"/>
    <s v=""/>
    <s v="Северо-Западный"/>
    <n v="14825.9"/>
    <n v="1308.93"/>
  </r>
  <r>
    <x v="3"/>
    <x v="1"/>
    <n v="314.22000000000003"/>
    <n v="625"/>
    <d v="2022-02-26T00:00:00"/>
    <s v=""/>
    <s v="Центральный"/>
    <n v="3821.65"/>
    <n v="1571.08"/>
  </r>
  <r>
    <x v="3"/>
    <x v="2"/>
    <n v="331.42"/>
    <n v="546"/>
    <d v="2015-12-26T00:00:00"/>
    <s v="28.09.2023"/>
    <s v="Центральный"/>
    <n v="45881.850000000006"/>
    <n v="13965.56"/>
  </r>
  <r>
    <x v="3"/>
    <x v="2"/>
    <n v="254.96"/>
    <n v="547"/>
    <d v="2020-11-27T00:00:00"/>
    <s v=""/>
    <s v="Уральский"/>
    <n v="9924.15"/>
    <n v="1064.28"/>
  </r>
  <r>
    <x v="3"/>
    <x v="2"/>
    <n v="295.39999999999998"/>
    <n v="548"/>
    <d v="2022-06-05T00:00:00"/>
    <s v=""/>
    <s v="Приволжский"/>
    <n v="9419.4500000000007"/>
    <n v="2526.02"/>
  </r>
  <r>
    <x v="3"/>
    <x v="2"/>
    <n v="156.69999999999999"/>
    <n v="549"/>
    <d v="2015-02-16T00:00:00"/>
    <s v=""/>
    <s v="Северо-Западный"/>
    <n v="7913.4500000000007"/>
    <n v="1929.1299999999999"/>
  </r>
  <r>
    <x v="3"/>
    <x v="2"/>
    <n v="278"/>
    <n v="550"/>
    <d v="2022-06-17T00:00:00"/>
    <s v=""/>
    <s v="Южный"/>
    <n v="16031.6"/>
    <n v="5688.34"/>
  </r>
  <r>
    <x v="3"/>
    <x v="2"/>
    <n v="229.6"/>
    <n v="551"/>
    <d v="2021-06-01T00:00:00"/>
    <s v=""/>
    <s v="Центральный"/>
    <n v="9665.2999999999993"/>
    <n v="1325.1000000000001"/>
  </r>
  <r>
    <x v="3"/>
    <x v="2"/>
    <n v="312.75"/>
    <n v="552"/>
    <d v="2020-12-19T00:00:00"/>
    <s v=""/>
    <s v="Приволжский"/>
    <n v="12218.25"/>
    <n v="2059.0499999999997"/>
  </r>
  <r>
    <x v="3"/>
    <x v="2"/>
    <n v="307.89999999999998"/>
    <n v="553"/>
    <d v="2018-08-17T00:00:00"/>
    <s v="20.09.2023"/>
    <s v="Центральный"/>
    <n v="43332.299999999996"/>
    <n v="16734.690000000002"/>
  </r>
  <r>
    <x v="3"/>
    <x v="2"/>
    <n v="305.89999999999998"/>
    <n v="554"/>
    <d v="2017-03-14T00:00:00"/>
    <s v=""/>
    <s v="Приволжский"/>
    <n v="10280.1"/>
    <n v="2147.46"/>
  </r>
  <r>
    <x v="3"/>
    <x v="2"/>
    <n v="256.3"/>
    <n v="555"/>
    <d v="2016-04-09T00:00:00"/>
    <s v=""/>
    <s v="Северо-Западный"/>
    <n v="26034.2"/>
    <n v="7980.5599999999995"/>
  </r>
  <r>
    <x v="3"/>
    <x v="2"/>
    <n v="317.2"/>
    <n v="556"/>
    <d v="2022-05-08T00:00:00"/>
    <s v=""/>
    <s v="Приволжский"/>
    <n v="16745.050000000003"/>
    <n v="4276.3"/>
  </r>
  <r>
    <x v="3"/>
    <x v="2"/>
    <n v="376"/>
    <n v="557"/>
    <d v="2022-02-26T00:00:00"/>
    <s v=""/>
    <s v="Северо-Западный"/>
    <n v="16299.949999999999"/>
    <n v="4719.54"/>
  </r>
  <r>
    <x v="3"/>
    <x v="2"/>
    <n v="149.9"/>
    <n v="558"/>
    <d v="2013-11-27T00:00:00"/>
    <s v=""/>
    <s v="Центральный"/>
    <n v="5632.2000000000007"/>
    <n v="826"/>
  </r>
  <r>
    <x v="3"/>
    <x v="2"/>
    <n v="369.35"/>
    <n v="559"/>
    <d v="2021-12-28T00:00:00"/>
    <s v=""/>
    <s v="Южный"/>
    <n v="13412.95"/>
    <n v="3803.9399999999996"/>
  </r>
  <r>
    <x v="3"/>
    <x v="2"/>
    <n v="319"/>
    <n v="560"/>
    <d v="2021-11-20T00:00:00"/>
    <s v=""/>
    <s v="Южный"/>
    <n v="11155.699999999999"/>
    <n v="1425.3400000000001"/>
  </r>
  <r>
    <x v="3"/>
    <x v="2"/>
    <n v="313"/>
    <n v="561"/>
    <d v="2021-10-11T00:00:00"/>
    <s v=""/>
    <s v="Дальневосточный"/>
    <n v="24372.15"/>
    <n v="6850.97"/>
  </r>
  <r>
    <x v="3"/>
    <x v="2"/>
    <n v="595"/>
    <n v="562"/>
    <d v="2022-12-10T00:00:00"/>
    <s v=""/>
    <s v="Уральский"/>
    <n v="32596.6"/>
    <n v="11296.81"/>
  </r>
  <r>
    <x v="3"/>
    <x v="2"/>
    <n v="312.3"/>
    <n v="563"/>
    <d v="2020-08-24T00:00:00"/>
    <s v=""/>
    <s v="Центральный"/>
    <n v="10524.400000000001"/>
    <n v="2514.0499999999997"/>
  </r>
  <r>
    <x v="3"/>
    <x v="2"/>
    <n v="262.39999999999998"/>
    <n v="564"/>
    <d v="2021-12-04T00:00:00"/>
    <s v=""/>
    <s v="Сибирский"/>
    <n v="18004.7"/>
    <n v="931.63"/>
  </r>
  <r>
    <x v="3"/>
    <x v="2"/>
    <n v="682"/>
    <n v="565"/>
    <d v="2022-12-24T00:00:00"/>
    <s v=""/>
    <s v="Приволжский"/>
    <n v="25352.9"/>
    <n v="8273.16"/>
  </r>
  <r>
    <x v="3"/>
    <x v="2"/>
    <n v="314.3"/>
    <n v="566"/>
    <d v="2022-03-07T00:00:00"/>
    <s v=""/>
    <s v="Центральный"/>
    <n v="11596.849999999999"/>
    <n v="2912.28"/>
  </r>
  <r>
    <x v="3"/>
    <x v="2"/>
    <n v="298"/>
    <n v="567"/>
    <d v="2015-11-14T00:00:00"/>
    <s v=""/>
    <s v="Северо-Западный"/>
    <n v="24292.1"/>
    <n v="7625.6600000000008"/>
  </r>
  <r>
    <x v="3"/>
    <x v="2"/>
    <n v="161.80000000000001"/>
    <n v="568"/>
    <d v="2013-12-07T00:00:00"/>
    <s v="25.04.2023"/>
    <s v="Центральный"/>
    <n v="9236.1"/>
    <n v="2187.36"/>
  </r>
  <r>
    <x v="3"/>
    <x v="2"/>
    <n v="339"/>
    <n v="569"/>
    <d v="2017-12-22T00:00:00"/>
    <s v=""/>
    <s v="Сибирский"/>
    <n v="25645.599999999999"/>
    <n v="4515.5600000000004"/>
  </r>
  <r>
    <x v="3"/>
    <x v="2"/>
    <n v="268"/>
    <n v="570"/>
    <d v="2019-11-16T00:00:00"/>
    <s v="28.07.2023"/>
    <s v="Уральский"/>
    <n v="18039.849999999999"/>
    <n v="5017.32"/>
  </r>
  <r>
    <x v="3"/>
    <x v="2"/>
    <n v="292.3"/>
    <n v="571"/>
    <d v="2018-04-28T00:00:00"/>
    <s v=""/>
    <s v="Северо-Западный"/>
    <n v="22693.850000000002"/>
    <n v="6562.9900000000007"/>
  </r>
  <r>
    <x v="3"/>
    <x v="2"/>
    <n v="299.89999999999998"/>
    <n v="572"/>
    <d v="2020-12-22T00:00:00"/>
    <s v=""/>
    <s v="Северо-Западный"/>
    <n v="20406.45"/>
    <n v="6532.33"/>
  </r>
  <r>
    <x v="3"/>
    <x v="2"/>
    <n v="838.5"/>
    <n v="573"/>
    <d v="2022-12-28T00:00:00"/>
    <s v=""/>
    <s v="Дальневосточный"/>
    <n v="25352.9"/>
    <n v="4382.4900000000007"/>
  </r>
  <r>
    <x v="3"/>
    <x v="2"/>
    <n v="195.9"/>
    <n v="574"/>
    <d v="2015-08-19T00:00:00"/>
    <s v=""/>
    <s v="Центральный"/>
    <n v="30404.699999999997"/>
    <n v="8022.8399999999992"/>
  </r>
  <r>
    <x v="3"/>
    <x v="2"/>
    <n v="320.2"/>
    <n v="575"/>
    <d v="2018-04-26T00:00:00"/>
    <s v=""/>
    <s v="Центральный"/>
    <n v="15263.900000000001"/>
    <n v="4029.34"/>
  </r>
  <r>
    <x v="3"/>
    <x v="2"/>
    <n v="354.8"/>
    <n v="576"/>
    <d v="2019-07-13T00:00:00"/>
    <s v=""/>
    <s v="Центральный"/>
    <n v="15825.1"/>
    <n v="3051.23"/>
  </r>
  <r>
    <x v="3"/>
    <x v="2"/>
    <n v="289.10000000000002"/>
    <n v="577"/>
    <d v="2021-06-01T00:00:00"/>
    <s v=""/>
    <s v="Уральский"/>
    <n v="13848.800000000001"/>
    <n v="2976.8199999999997"/>
  </r>
  <r>
    <x v="3"/>
    <x v="2"/>
    <n v="134.1"/>
    <n v="578"/>
    <d v="2012-10-13T00:00:00"/>
    <s v=""/>
    <s v="Центральный"/>
    <n v="5515.25"/>
    <n v="817.25"/>
  </r>
  <r>
    <x v="3"/>
    <x v="2"/>
    <n v="676"/>
    <n v="579"/>
    <d v="2022-12-26T00:00:00"/>
    <s v=""/>
    <s v="Центральный"/>
    <n v="21731.05"/>
    <n v="5853.47"/>
  </r>
  <r>
    <x v="3"/>
    <x v="2"/>
    <n v="451"/>
    <n v="580"/>
    <d v="2022-12-17T00:00:00"/>
    <s v=""/>
    <s v="Центральный"/>
    <n v="12676.45"/>
    <n v="4313.2599999999993"/>
  </r>
  <r>
    <x v="3"/>
    <x v="2"/>
    <n v="187.4"/>
    <n v="581"/>
    <d v="2015-12-26T00:00:00"/>
    <s v=""/>
    <s v="Центральный"/>
    <n v="12662.25"/>
    <n v="3118.29"/>
  </r>
  <r>
    <x v="3"/>
    <x v="2"/>
    <n v="343"/>
    <n v="582"/>
    <d v="2021-05-19T00:00:00"/>
    <s v=""/>
    <s v="Южный"/>
    <n v="8124.95"/>
    <n v="810.53000000000009"/>
  </r>
  <r>
    <x v="3"/>
    <x v="2"/>
    <n v="998"/>
    <n v="584"/>
    <d v="2023-02-22T00:00:00"/>
    <s v=""/>
    <s v="Уральский"/>
    <n v="39840.25"/>
    <n v="13702.5"/>
  </r>
  <r>
    <x v="3"/>
    <x v="2"/>
    <n v="300"/>
    <n v="585"/>
    <d v="2020-06-25T00:00:00"/>
    <s v=""/>
    <s v="Центральный"/>
    <n v="14408.95"/>
    <n v="4270.7"/>
  </r>
  <r>
    <x v="3"/>
    <x v="2"/>
    <n v="311.7"/>
    <n v="586"/>
    <d v="2020-11-22T00:00:00"/>
    <s v=""/>
    <s v="Сибирский"/>
    <n v="15869.1"/>
    <n v="4760.4900000000007"/>
  </r>
  <r>
    <x v="3"/>
    <x v="2"/>
    <n v="742"/>
    <n v="587"/>
    <d v="2023-03-25T00:00:00"/>
    <s v=""/>
    <s v="Сибирский"/>
    <n v="5486.05"/>
    <n v="614.39"/>
  </r>
  <r>
    <x v="3"/>
    <x v="2"/>
    <n v="155.6"/>
    <n v="588"/>
    <d v="2014-12-25T00:00:00"/>
    <s v="20.09.2023"/>
    <s v="Сибирский"/>
    <n v="19980.599999999999"/>
    <n v="6308.96"/>
  </r>
  <r>
    <x v="3"/>
    <x v="2"/>
    <n v="410.85"/>
    <n v="589"/>
    <d v="2017-11-15T00:00:00"/>
    <s v="10.12.2023"/>
    <s v="Северо-Западный"/>
    <n v="86407.75"/>
    <n v="30817.43"/>
  </r>
  <r>
    <x v="3"/>
    <x v="2"/>
    <n v="348.5"/>
    <n v="590"/>
    <d v="2017-02-10T00:00:00"/>
    <s v="20.08.2023"/>
    <s v="Центральный"/>
    <n v="19986.75"/>
    <n v="4473.3499999999995"/>
  </r>
  <r>
    <x v="3"/>
    <x v="2"/>
    <n v="288.10000000000002"/>
    <n v="591"/>
    <d v="2019-04-06T00:00:00"/>
    <s v="25.07.2023"/>
    <s v="Южный"/>
    <n v="17423.5"/>
    <n v="3343.6200000000003"/>
  </r>
  <r>
    <x v="3"/>
    <x v="2"/>
    <n v="311"/>
    <n v="592"/>
    <d v="2021-12-02T00:00:00"/>
    <s v=""/>
    <s v="Центральный"/>
    <n v="8398.4500000000007"/>
    <n v="1111.25"/>
  </r>
  <r>
    <x v="3"/>
    <x v="2"/>
    <n v="388"/>
    <n v="593"/>
    <d v="2022-11-12T00:00:00"/>
    <s v=""/>
    <s v="Центральный"/>
    <n v="12676.45"/>
    <n v="4085.8300000000004"/>
  </r>
  <r>
    <x v="3"/>
    <x v="2"/>
    <n v="537.1"/>
    <n v="594"/>
    <d v="2022-12-02T00:00:00"/>
    <s v=""/>
    <s v="Центральный"/>
    <n v="23541.95"/>
    <n v="6538.4900000000007"/>
  </r>
  <r>
    <x v="3"/>
    <x v="2"/>
    <n v="270.66000000000003"/>
    <n v="595"/>
    <d v="2022-09-20T00:00:00"/>
    <s v=""/>
    <s v="Сибирский"/>
    <n v="10865.550000000001"/>
    <n v="3392.34"/>
  </r>
  <r>
    <x v="3"/>
    <x v="2"/>
    <n v="800"/>
    <n v="596"/>
    <d v="2022-12-28T00:00:00"/>
    <s v=""/>
    <s v="Уральский"/>
    <n v="54327.65"/>
    <n v="15917.23"/>
  </r>
  <r>
    <x v="3"/>
    <x v="2"/>
    <n v="175.4"/>
    <n v="597"/>
    <d v="2017-06-08T00:00:00"/>
    <s v=""/>
    <s v="Центральный"/>
    <n v="6577.8499999999995"/>
    <n v="1073.3100000000002"/>
  </r>
  <r>
    <x v="3"/>
    <x v="2"/>
    <n v="288"/>
    <n v="598"/>
    <d v="2017-12-15T00:00:00"/>
    <s v=""/>
    <s v="Приволжский"/>
    <n v="8149.9"/>
    <n v="1575.42"/>
  </r>
  <r>
    <x v="3"/>
    <x v="2"/>
    <n v="325.5"/>
    <n v="599"/>
    <d v="2019-03-12T00:00:00"/>
    <s v=""/>
    <s v="Приволжский"/>
    <n v="11325.4"/>
    <n v="3407.46"/>
  </r>
  <r>
    <x v="3"/>
    <x v="2"/>
    <n v="273.3"/>
    <n v="600"/>
    <d v="2022-03-26T00:00:00"/>
    <s v=""/>
    <s v="Центральный"/>
    <n v="8916.2000000000007"/>
    <n v="1555.1899999999998"/>
  </r>
  <r>
    <x v="3"/>
    <x v="2"/>
    <n v="310"/>
    <n v="601"/>
    <d v="2020-11-30T00:00:00"/>
    <s v=""/>
    <s v="Уральский"/>
    <n v="9828.3000000000011"/>
    <n v="843.64"/>
  </r>
  <r>
    <x v="3"/>
    <x v="2"/>
    <n v="121.3"/>
    <n v="602"/>
    <d v="2009-07-10T00:00:00"/>
    <s v="30.03.2023"/>
    <s v="Центральный"/>
    <n v="11804"/>
    <n v="2794.61"/>
  </r>
  <r>
    <x v="3"/>
    <x v="2"/>
    <n v="586"/>
    <n v="603"/>
    <d v="2023-03-30T00:00:00"/>
    <s v=""/>
    <s v="Центральный"/>
    <n v="1402"/>
    <n v="909.30000000000007"/>
  </r>
  <r>
    <x v="3"/>
    <x v="2"/>
    <n v="370.5"/>
    <n v="604"/>
    <d v="2019-05-31T00:00:00"/>
    <s v=""/>
    <s v="Центральный"/>
    <n v="8958.7999999999993"/>
    <n v="1604.82"/>
  </r>
  <r>
    <x v="3"/>
    <x v="2"/>
    <n v="318.61"/>
    <n v="605"/>
    <d v="2021-06-03T00:00:00"/>
    <s v=""/>
    <s v="Центральный"/>
    <n v="28576.6"/>
    <n v="10212.370000000001"/>
  </r>
  <r>
    <x v="3"/>
    <x v="2"/>
    <n v="164.4"/>
    <n v="606"/>
    <d v="2014-10-23T00:00:00"/>
    <s v="20.10.2023"/>
    <s v="Северо-Западный"/>
    <n v="23693.15"/>
    <n v="8599.2900000000009"/>
  </r>
  <r>
    <x v="3"/>
    <x v="2"/>
    <n v="181.1"/>
    <n v="607"/>
    <d v="2018-05-24T00:00:00"/>
    <s v=""/>
    <s v="Центральный"/>
    <n v="14902.7"/>
    <n v="2095.66"/>
  </r>
  <r>
    <x v="3"/>
    <x v="2"/>
    <n v="278.20999999999998"/>
    <n v="608"/>
    <d v="2015-11-12T00:00:00"/>
    <s v=""/>
    <s v="Приволжский"/>
    <n v="11168.4"/>
    <n v="1279.25"/>
  </r>
  <r>
    <x v="3"/>
    <x v="2"/>
    <n v="284.89999999999998"/>
    <n v="609"/>
    <d v="2022-02-28T00:00:00"/>
    <s v=""/>
    <s v="Уральский"/>
    <n v="16479.25"/>
    <n v="4738.72"/>
  </r>
  <r>
    <x v="3"/>
    <x v="2"/>
    <n v="355"/>
    <n v="610"/>
    <d v="2017-04-12T00:00:00"/>
    <s v=""/>
    <s v="Северо-Западный"/>
    <n v="35075.25"/>
    <n v="12844.44"/>
  </r>
  <r>
    <x v="3"/>
    <x v="2"/>
    <n v="187.9"/>
    <n v="611"/>
    <d v="2014-02-20T00:00:00"/>
    <s v=""/>
    <s v="Северо-Западный"/>
    <n v="8312.1"/>
    <n v="1908.2000000000003"/>
  </r>
  <r>
    <x v="3"/>
    <x v="2"/>
    <n v="162.44999999999999"/>
    <n v="612"/>
    <d v="2010-05-15T00:00:00"/>
    <s v=""/>
    <s v="Центральный"/>
    <n v="9473.4"/>
    <n v="1880.1299999999999"/>
  </r>
  <r>
    <x v="3"/>
    <x v="2"/>
    <n v="383.13"/>
    <n v="613"/>
    <d v="2021-10-21T00:00:00"/>
    <s v=""/>
    <s v="Центральный"/>
    <n v="17240.599999999999"/>
    <n v="5729.1500000000005"/>
  </r>
  <r>
    <x v="3"/>
    <x v="2"/>
    <n v="278.39999999999998"/>
    <n v="614"/>
    <d v="2016-07-09T00:00:00"/>
    <s v=""/>
    <s v="Южный"/>
    <n v="12406.949999999999"/>
    <n v="3549.35"/>
  </r>
  <r>
    <x v="3"/>
    <x v="2"/>
    <n v="259.87"/>
    <n v="615"/>
    <d v="2020-12-13T00:00:00"/>
    <s v=""/>
    <s v="Сибирский"/>
    <n v="14182.25"/>
    <n v="4561.2"/>
  </r>
  <r>
    <x v="3"/>
    <x v="2"/>
    <n v="321"/>
    <n v="616"/>
    <d v="2020-06-25T00:00:00"/>
    <s v=""/>
    <s v="Центральный"/>
    <n v="9373.4"/>
    <n v="673.19"/>
  </r>
  <r>
    <x v="3"/>
    <x v="2"/>
    <n v="240.77"/>
    <n v="617"/>
    <d v="2020-02-22T00:00:00"/>
    <s v=""/>
    <s v="Центральный"/>
    <n v="8992.9499999999989"/>
    <n v="1896.93"/>
  </r>
  <r>
    <x v="3"/>
    <x v="2"/>
    <n v="312"/>
    <n v="618"/>
    <d v="2020-11-12T00:00:00"/>
    <s v=""/>
    <s v="Приволжский"/>
    <n v="18429.649999999998"/>
    <n v="5304.3899999999994"/>
  </r>
  <r>
    <x v="3"/>
    <x v="2"/>
    <n v="204.5"/>
    <n v="619"/>
    <d v="2018-09-15T00:00:00"/>
    <s v="15.04.2023"/>
    <s v="Центральный"/>
    <n v="17790.3"/>
    <n v="3665.13"/>
  </r>
  <r>
    <x v="3"/>
    <x v="2"/>
    <n v="311.06"/>
    <n v="620"/>
    <d v="2019-02-28T00:00:00"/>
    <s v="20.04.2023"/>
    <s v="Дальневосточный"/>
    <n v="44885"/>
    <n v="14025.76"/>
  </r>
  <r>
    <x v="3"/>
    <x v="2"/>
    <n v="119"/>
    <n v="621"/>
    <d v="2013-03-16T00:00:00"/>
    <s v="20.03.2023"/>
    <s v="Северо-Западный"/>
    <n v="3389.95"/>
    <n v="6.23"/>
  </r>
  <r>
    <x v="3"/>
    <x v="2"/>
    <n v="264.75"/>
    <n v="622"/>
    <d v="2019-04-12T00:00:00"/>
    <s v=""/>
    <s v="Сибирский"/>
    <n v="19931.7"/>
    <n v="6929.16"/>
  </r>
  <r>
    <x v="3"/>
    <x v="2"/>
    <n v="287"/>
    <n v="623"/>
    <d v="2021-04-29T00:00:00"/>
    <s v=""/>
    <s v="Центральный"/>
    <n v="13113.699999999999"/>
    <n v="4007.1500000000005"/>
  </r>
  <r>
    <x v="3"/>
    <x v="2"/>
    <n v="288.39999999999998"/>
    <n v="624"/>
    <d v="2018-03-17T00:00:00"/>
    <s v=""/>
    <s v="Северо-Западный"/>
    <n v="22401.65"/>
    <n v="5216.1899999999996"/>
  </r>
  <r>
    <x v="3"/>
    <x v="2"/>
    <n v="314.22000000000003"/>
    <n v="625"/>
    <d v="2022-02-26T00:00:00"/>
    <s v=""/>
    <s v="Центральный"/>
    <n v="9583.3000000000011"/>
    <n v="1849.3999999999999"/>
  </r>
  <r>
    <x v="3"/>
    <x v="3"/>
    <n v="331.42"/>
    <n v="546"/>
    <d v="2015-12-26T00:00:00"/>
    <s v="28.09.2023"/>
    <s v="Центральный"/>
    <n v="49291.149999999994"/>
    <n v="18921.7"/>
  </r>
  <r>
    <x v="3"/>
    <x v="3"/>
    <n v="254.96"/>
    <n v="547"/>
    <d v="2020-11-27T00:00:00"/>
    <s v=""/>
    <s v="Уральский"/>
    <n v="10385.599999999999"/>
    <n v="2519.65"/>
  </r>
  <r>
    <x v="3"/>
    <x v="3"/>
    <n v="295.39999999999998"/>
    <n v="548"/>
    <d v="2022-06-05T00:00:00"/>
    <s v=""/>
    <s v="Приволжский"/>
    <n v="11587.5"/>
    <n v="4945.6399999999994"/>
  </r>
  <r>
    <x v="3"/>
    <x v="3"/>
    <n v="156.69999999999999"/>
    <n v="549"/>
    <d v="2015-02-16T00:00:00"/>
    <s v=""/>
    <s v="Северо-Западный"/>
    <n v="9322.2000000000007"/>
    <n v="3269.84"/>
  </r>
  <r>
    <x v="3"/>
    <x v="3"/>
    <n v="278"/>
    <n v="550"/>
    <d v="2022-06-17T00:00:00"/>
    <s v=""/>
    <s v="Южный"/>
    <n v="19721.55"/>
    <n v="8866.69"/>
  </r>
  <r>
    <x v="3"/>
    <x v="3"/>
    <n v="229.6"/>
    <n v="551"/>
    <d v="2021-06-01T00:00:00"/>
    <s v=""/>
    <s v="Центральный"/>
    <n v="13779.25"/>
    <n v="4469.43"/>
  </r>
  <r>
    <x v="3"/>
    <x v="3"/>
    <n v="312.75"/>
    <n v="552"/>
    <d v="2020-12-19T00:00:00"/>
    <s v=""/>
    <s v="Приволжский"/>
    <n v="13372.349999999999"/>
    <n v="4024.16"/>
  </r>
  <r>
    <x v="3"/>
    <x v="3"/>
    <n v="307.89999999999998"/>
    <n v="553"/>
    <d v="2018-08-17T00:00:00"/>
    <s v="20.09.2023"/>
    <s v="Центральный"/>
    <n v="57291.3"/>
    <n v="27237.14"/>
  </r>
  <r>
    <x v="3"/>
    <x v="3"/>
    <n v="305.89999999999998"/>
    <n v="554"/>
    <d v="2017-03-14T00:00:00"/>
    <s v=""/>
    <s v="Приволжский"/>
    <n v="13609.849999999999"/>
    <n v="4484.83"/>
  </r>
  <r>
    <x v="3"/>
    <x v="3"/>
    <n v="256.3"/>
    <n v="555"/>
    <d v="2016-04-09T00:00:00"/>
    <s v=""/>
    <s v="Северо-Западный"/>
    <n v="27300.400000000001"/>
    <n v="10488.38"/>
  </r>
  <r>
    <x v="3"/>
    <x v="3"/>
    <n v="317.2"/>
    <n v="556"/>
    <d v="2022-05-08T00:00:00"/>
    <s v=""/>
    <s v="Приволжский"/>
    <n v="20599.25"/>
    <n v="8166.4100000000008"/>
  </r>
  <r>
    <x v="3"/>
    <x v="3"/>
    <n v="376"/>
    <n v="557"/>
    <d v="2022-02-26T00:00:00"/>
    <s v=""/>
    <s v="Северо-Западный"/>
    <n v="18085.150000000001"/>
    <n v="7241.08"/>
  </r>
  <r>
    <x v="3"/>
    <x v="3"/>
    <n v="149.9"/>
    <n v="558"/>
    <d v="2013-11-27T00:00:00"/>
    <s v=""/>
    <s v="Центральный"/>
    <n v="5461.25"/>
    <n v="1456.14"/>
  </r>
  <r>
    <x v="3"/>
    <x v="3"/>
    <n v="369.35"/>
    <n v="559"/>
    <d v="2021-12-28T00:00:00"/>
    <s v=""/>
    <s v="Южный"/>
    <n v="14264.15"/>
    <n v="5801.95"/>
  </r>
  <r>
    <x v="3"/>
    <x v="3"/>
    <n v="319"/>
    <n v="560"/>
    <d v="2021-11-20T00:00:00"/>
    <s v=""/>
    <s v="Южный"/>
    <n v="13738.95"/>
    <n v="4325.37"/>
  </r>
  <r>
    <x v="3"/>
    <x v="3"/>
    <n v="313"/>
    <n v="561"/>
    <d v="2021-10-11T00:00:00"/>
    <s v=""/>
    <s v="Дальневосточный"/>
    <n v="23164.799999999999"/>
    <n v="8931.09"/>
  </r>
  <r>
    <x v="3"/>
    <x v="3"/>
    <n v="595"/>
    <n v="562"/>
    <d v="2022-12-10T00:00:00"/>
    <s v=""/>
    <s v="Уральский"/>
    <n v="40099.25"/>
    <n v="17617.809999999998"/>
  </r>
  <r>
    <x v="3"/>
    <x v="3"/>
    <n v="312.3"/>
    <n v="563"/>
    <d v="2020-08-24T00:00:00"/>
    <s v=""/>
    <s v="Центральный"/>
    <n v="12245.3"/>
    <n v="4278.75"/>
  </r>
  <r>
    <x v="3"/>
    <x v="3"/>
    <n v="262.39999999999998"/>
    <n v="564"/>
    <d v="2021-12-04T00:00:00"/>
    <s v=""/>
    <s v="Сибирский"/>
    <n v="30155.55"/>
    <n v="9297.9599999999991"/>
  </r>
  <r>
    <x v="3"/>
    <x v="3"/>
    <n v="682"/>
    <n v="565"/>
    <d v="2022-12-24T00:00:00"/>
    <s v=""/>
    <s v="Приволжский"/>
    <n v="31188.3"/>
    <n v="13236.86"/>
  </r>
  <r>
    <x v="3"/>
    <x v="3"/>
    <n v="314.3"/>
    <n v="566"/>
    <d v="2022-03-07T00:00:00"/>
    <s v=""/>
    <s v="Центральный"/>
    <n v="11856.55"/>
    <n v="4298.42"/>
  </r>
  <r>
    <x v="3"/>
    <x v="3"/>
    <n v="298"/>
    <n v="567"/>
    <d v="2015-11-14T00:00:00"/>
    <s v=""/>
    <s v="Северо-Западный"/>
    <n v="26489.25"/>
    <n v="10922.31"/>
  </r>
  <r>
    <x v="3"/>
    <x v="3"/>
    <n v="161.80000000000001"/>
    <n v="568"/>
    <d v="2013-12-07T00:00:00"/>
    <s v="25.04.2023"/>
    <s v="Центральный"/>
    <n v="8764.1999999999989"/>
    <n v="3129"/>
  </r>
  <r>
    <x v="3"/>
    <x v="3"/>
    <n v="339"/>
    <n v="569"/>
    <d v="2017-12-22T00:00:00"/>
    <s v=""/>
    <s v="Сибирский"/>
    <n v="28008.55"/>
    <n v="8418.1299999999992"/>
  </r>
  <r>
    <x v="3"/>
    <x v="3"/>
    <n v="268"/>
    <n v="570"/>
    <d v="2019-11-16T00:00:00"/>
    <s v="28.07.2023"/>
    <s v="Уральский"/>
    <n v="20234.55"/>
    <n v="8133.51"/>
  </r>
  <r>
    <x v="3"/>
    <x v="3"/>
    <n v="292.3"/>
    <n v="571"/>
    <d v="2018-04-28T00:00:00"/>
    <s v=""/>
    <s v="Северо-Западный"/>
    <n v="25674.6"/>
    <n v="10210.76"/>
  </r>
  <r>
    <x v="3"/>
    <x v="3"/>
    <n v="299.89999999999998"/>
    <n v="572"/>
    <d v="2020-12-22T00:00:00"/>
    <s v=""/>
    <s v="Северо-Западный"/>
    <n v="18659.900000000001"/>
    <n v="7410.9000000000005"/>
  </r>
  <r>
    <x v="3"/>
    <x v="3"/>
    <n v="838.5"/>
    <n v="573"/>
    <d v="2022-12-28T00:00:00"/>
    <s v=""/>
    <s v="Дальневосточный"/>
    <n v="31188.3"/>
    <n v="10489.43"/>
  </r>
  <r>
    <x v="3"/>
    <x v="3"/>
    <n v="195.9"/>
    <n v="574"/>
    <d v="2015-08-19T00:00:00"/>
    <s v=""/>
    <s v="Центральный"/>
    <n v="33638.15"/>
    <n v="12453.42"/>
  </r>
  <r>
    <x v="3"/>
    <x v="3"/>
    <n v="320.2"/>
    <n v="575"/>
    <d v="2018-04-26T00:00:00"/>
    <s v=""/>
    <s v="Центральный"/>
    <n v="15939.65"/>
    <n v="5771.43"/>
  </r>
  <r>
    <x v="3"/>
    <x v="3"/>
    <n v="354.8"/>
    <n v="576"/>
    <d v="2019-07-13T00:00:00"/>
    <s v=""/>
    <s v="Центральный"/>
    <n v="18162.900000000001"/>
    <n v="5922.42"/>
  </r>
  <r>
    <x v="3"/>
    <x v="3"/>
    <n v="289.10000000000002"/>
    <n v="577"/>
    <d v="2021-06-01T00:00:00"/>
    <s v=""/>
    <s v="Уральский"/>
    <n v="16733.5"/>
    <n v="6149.1500000000005"/>
  </r>
  <r>
    <x v="3"/>
    <x v="3"/>
    <n v="134.1"/>
    <n v="578"/>
    <d v="2012-10-13T00:00:00"/>
    <s v=""/>
    <s v="Центральный"/>
    <n v="7096.4"/>
    <n v="2285.15"/>
  </r>
  <r>
    <x v="3"/>
    <x v="3"/>
    <n v="676"/>
    <n v="579"/>
    <d v="2022-12-26T00:00:00"/>
    <s v=""/>
    <s v="Центральный"/>
    <n v="26732.85"/>
    <n v="10926.79"/>
  </r>
  <r>
    <x v="3"/>
    <x v="3"/>
    <n v="451"/>
    <n v="580"/>
    <d v="2022-12-17T00:00:00"/>
    <s v=""/>
    <s v="Центральный"/>
    <n v="15594.15"/>
    <n v="6935.81"/>
  </r>
  <r>
    <x v="3"/>
    <x v="3"/>
    <n v="187.4"/>
    <n v="581"/>
    <d v="2015-12-26T00:00:00"/>
    <s v=""/>
    <s v="Центральный"/>
    <n v="14832"/>
    <n v="5646.06"/>
  </r>
  <r>
    <x v="3"/>
    <x v="3"/>
    <n v="343"/>
    <n v="582"/>
    <d v="2021-05-19T00:00:00"/>
    <s v=""/>
    <s v="Южный"/>
    <n v="8415.7000000000007"/>
    <n v="1976.31"/>
  </r>
  <r>
    <x v="3"/>
    <x v="3"/>
    <n v="998"/>
    <n v="584"/>
    <d v="2023-02-22T00:00:00"/>
    <s v=""/>
    <s v="Уральский"/>
    <n v="49010.200000000004"/>
    <n v="22585.710000000003"/>
  </r>
  <r>
    <x v="3"/>
    <x v="3"/>
    <n v="300"/>
    <n v="585"/>
    <d v="2020-06-25T00:00:00"/>
    <s v=""/>
    <s v="Центральный"/>
    <n v="15001.900000000001"/>
    <n v="5851.3"/>
  </r>
  <r>
    <x v="3"/>
    <x v="3"/>
    <n v="311.7"/>
    <n v="586"/>
    <d v="2020-11-22T00:00:00"/>
    <s v=""/>
    <s v="Сибирский"/>
    <n v="19164.400000000001"/>
    <n v="7818.1600000000008"/>
  </r>
  <r>
    <x v="3"/>
    <x v="3"/>
    <n v="742"/>
    <n v="587"/>
    <d v="2023-03-25T00:00:00"/>
    <s v=""/>
    <s v="Сибирский"/>
    <n v="29887.3"/>
    <n v="9012.2200000000012"/>
  </r>
  <r>
    <x v="3"/>
    <x v="3"/>
    <n v="155.6"/>
    <n v="588"/>
    <d v="2014-12-25T00:00:00"/>
    <s v="20.09.2023"/>
    <s v="Сибирский"/>
    <n v="22080.300000000003"/>
    <n v="8910.3700000000008"/>
  </r>
  <r>
    <x v="3"/>
    <x v="3"/>
    <n v="410.85"/>
    <n v="589"/>
    <d v="2017-11-15T00:00:00"/>
    <s v="10.12.2023"/>
    <s v="Северо-Западный"/>
    <n v="105015.20000000001"/>
    <n v="44507.61"/>
  </r>
  <r>
    <x v="3"/>
    <x v="3"/>
    <n v="348.5"/>
    <n v="590"/>
    <d v="2017-02-10T00:00:00"/>
    <s v="20.08.2023"/>
    <s v="Центральный"/>
    <n v="21520"/>
    <n v="7074.83"/>
  </r>
  <r>
    <x v="3"/>
    <x v="3"/>
    <n v="288.10000000000002"/>
    <n v="591"/>
    <d v="2019-04-06T00:00:00"/>
    <s v="25.07.2023"/>
    <s v="Южный"/>
    <n v="21715.45"/>
    <n v="6479.27"/>
  </r>
  <r>
    <x v="3"/>
    <x v="3"/>
    <n v="311"/>
    <n v="592"/>
    <d v="2021-12-02T00:00:00"/>
    <s v=""/>
    <s v="Центральный"/>
    <n v="13276.6"/>
    <n v="4427.9900000000007"/>
  </r>
  <r>
    <x v="3"/>
    <x v="3"/>
    <n v="388"/>
    <n v="593"/>
    <d v="2022-11-12T00:00:00"/>
    <s v=""/>
    <s v="Центральный"/>
    <n v="15594.15"/>
    <n v="6549.97"/>
  </r>
  <r>
    <x v="3"/>
    <x v="3"/>
    <n v="537.1"/>
    <n v="594"/>
    <d v="2022-12-02T00:00:00"/>
    <s v=""/>
    <s v="Центральный"/>
    <n v="28960.6"/>
    <n v="11900.14"/>
  </r>
  <r>
    <x v="3"/>
    <x v="3"/>
    <n v="270.66000000000003"/>
    <n v="595"/>
    <d v="2022-09-20T00:00:00"/>
    <s v=""/>
    <s v="Сибирский"/>
    <n v="13366.400000000001"/>
    <n v="5673.57"/>
  </r>
  <r>
    <x v="3"/>
    <x v="3"/>
    <n v="800"/>
    <n v="596"/>
    <d v="2022-12-28T00:00:00"/>
    <s v=""/>
    <s v="Уральский"/>
    <n v="66832.100000000006"/>
    <n v="28191.8"/>
  </r>
  <r>
    <x v="3"/>
    <x v="3"/>
    <n v="175.4"/>
    <n v="597"/>
    <d v="2017-06-08T00:00:00"/>
    <s v=""/>
    <s v="Центральный"/>
    <n v="7531.25"/>
    <n v="2266.81"/>
  </r>
  <r>
    <x v="3"/>
    <x v="3"/>
    <n v="288"/>
    <n v="598"/>
    <d v="2017-12-15T00:00:00"/>
    <s v=""/>
    <s v="Приволжский"/>
    <n v="10436.800000000001"/>
    <n v="3652.6699999999996"/>
  </r>
  <r>
    <x v="3"/>
    <x v="3"/>
    <n v="325.5"/>
    <n v="599"/>
    <d v="2019-03-12T00:00:00"/>
    <s v=""/>
    <s v="Приволжский"/>
    <n v="13281.849999999999"/>
    <n v="5787.3899999999994"/>
  </r>
  <r>
    <x v="3"/>
    <x v="3"/>
    <n v="273.3"/>
    <n v="600"/>
    <d v="2022-03-26T00:00:00"/>
    <s v=""/>
    <s v="Центральный"/>
    <n v="9168.2000000000007"/>
    <n v="1637.79"/>
  </r>
  <r>
    <x v="3"/>
    <x v="3"/>
    <n v="310"/>
    <n v="601"/>
    <d v="2020-11-30T00:00:00"/>
    <s v=""/>
    <s v="Уральский"/>
    <n v="10807.7"/>
    <n v="2458.6800000000003"/>
  </r>
  <r>
    <x v="3"/>
    <x v="3"/>
    <n v="586"/>
    <n v="603"/>
    <d v="2023-03-30T00:00:00"/>
    <s v=""/>
    <s v="Центральный"/>
    <n v="26732.85"/>
    <n v="11420.5"/>
  </r>
  <r>
    <x v="3"/>
    <x v="3"/>
    <n v="370.5"/>
    <n v="604"/>
    <d v="2019-05-31T00:00:00"/>
    <s v=""/>
    <s v="Центральный"/>
    <n v="11977.05"/>
    <n v="3896.5499999999997"/>
  </r>
  <r>
    <x v="3"/>
    <x v="3"/>
    <n v="318.61"/>
    <n v="605"/>
    <d v="2021-06-03T00:00:00"/>
    <s v=""/>
    <s v="Центральный"/>
    <n v="31806.85"/>
    <n v="13912.08"/>
  </r>
  <r>
    <x v="3"/>
    <x v="3"/>
    <n v="164.4"/>
    <n v="606"/>
    <d v="2014-10-23T00:00:00"/>
    <s v="20.10.2023"/>
    <s v="Северо-Западный"/>
    <n v="20884.949999999997"/>
    <n v="8436.61"/>
  </r>
  <r>
    <x v="3"/>
    <x v="3"/>
    <n v="181.1"/>
    <n v="607"/>
    <d v="2018-05-24T00:00:00"/>
    <s v=""/>
    <s v="Центральный"/>
    <n v="17088.650000000001"/>
    <n v="4741.8"/>
  </r>
  <r>
    <x v="3"/>
    <x v="3"/>
    <n v="278.20999999999998"/>
    <n v="608"/>
    <d v="2015-11-12T00:00:00"/>
    <s v=""/>
    <s v="Приволжский"/>
    <n v="12630.25"/>
    <n v="3192.6299999999997"/>
  </r>
  <r>
    <x v="3"/>
    <x v="3"/>
    <n v="284.89999999999998"/>
    <n v="609"/>
    <d v="2022-02-28T00:00:00"/>
    <s v=""/>
    <s v="Уральский"/>
    <n v="13659.6"/>
    <n v="4647.3"/>
  </r>
  <r>
    <x v="3"/>
    <x v="3"/>
    <n v="355"/>
    <n v="610"/>
    <d v="2017-04-12T00:00:00"/>
    <s v=""/>
    <s v="Северо-Западный"/>
    <n v="39047"/>
    <n v="17504.48"/>
  </r>
  <r>
    <x v="3"/>
    <x v="3"/>
    <n v="187.9"/>
    <n v="611"/>
    <d v="2014-02-20T00:00:00"/>
    <s v=""/>
    <s v="Северо-Западный"/>
    <n v="9194.15"/>
    <n v="3044.58"/>
  </r>
  <r>
    <x v="3"/>
    <x v="3"/>
    <n v="162.44999999999999"/>
    <n v="612"/>
    <d v="2010-05-15T00:00:00"/>
    <s v=""/>
    <s v="Центральный"/>
    <n v="10380.550000000001"/>
    <n v="3167.92"/>
  </r>
  <r>
    <x v="3"/>
    <x v="3"/>
    <n v="383.13"/>
    <n v="613"/>
    <d v="2021-10-21T00:00:00"/>
    <s v=""/>
    <s v="Центральный"/>
    <n v="20165.45"/>
    <n v="8760.92"/>
  </r>
  <r>
    <x v="3"/>
    <x v="3"/>
    <n v="278.39999999999998"/>
    <n v="614"/>
    <d v="2016-07-09T00:00:00"/>
    <s v=""/>
    <s v="Южный"/>
    <n v="14054.9"/>
    <n v="5445.09"/>
  </r>
  <r>
    <x v="3"/>
    <x v="3"/>
    <n v="259.87"/>
    <n v="615"/>
    <d v="2020-12-13T00:00:00"/>
    <s v=""/>
    <s v="Сибирский"/>
    <n v="17344.649999999998"/>
    <n v="6974.59"/>
  </r>
  <r>
    <x v="3"/>
    <x v="3"/>
    <n v="321"/>
    <n v="616"/>
    <d v="2020-06-25T00:00:00"/>
    <s v=""/>
    <s v="Центральный"/>
    <n v="9807.2999999999993"/>
    <n v="1846.67"/>
  </r>
  <r>
    <x v="3"/>
    <x v="3"/>
    <n v="240.77"/>
    <n v="617"/>
    <d v="2020-02-22T00:00:00"/>
    <s v=""/>
    <s v="Центральный"/>
    <n v="8380.9500000000007"/>
    <n v="2471.0699999999997"/>
  </r>
  <r>
    <x v="3"/>
    <x v="3"/>
    <n v="312"/>
    <n v="618"/>
    <d v="2020-11-12T00:00:00"/>
    <s v=""/>
    <s v="Приволжский"/>
    <n v="21102.5"/>
    <n v="8037.4000000000005"/>
  </r>
  <r>
    <x v="3"/>
    <x v="3"/>
    <n v="204.5"/>
    <n v="619"/>
    <d v="2018-09-15T00:00:00"/>
    <s v="15.04.2023"/>
    <s v="Центральный"/>
    <n v="8830.1"/>
    <n v="2183.2999999999997"/>
  </r>
  <r>
    <x v="3"/>
    <x v="3"/>
    <n v="311.06"/>
    <n v="620"/>
    <d v="2019-02-28T00:00:00"/>
    <s v="20.04.2023"/>
    <s v="Дальневосточный"/>
    <n v="28659.5"/>
    <n v="10878.56"/>
  </r>
  <r>
    <x v="3"/>
    <x v="3"/>
    <n v="264.75"/>
    <n v="622"/>
    <d v="2019-04-12T00:00:00"/>
    <s v=""/>
    <s v="Сибирский"/>
    <n v="21074.35"/>
    <n v="9296.2099999999991"/>
  </r>
  <r>
    <x v="3"/>
    <x v="3"/>
    <n v="287"/>
    <n v="623"/>
    <d v="2021-04-29T00:00:00"/>
    <s v=""/>
    <s v="Центральный"/>
    <n v="14373.099999999999"/>
    <n v="5884.34"/>
  </r>
  <r>
    <x v="3"/>
    <x v="3"/>
    <n v="288.39999999999998"/>
    <n v="624"/>
    <d v="2018-03-17T00:00:00"/>
    <s v=""/>
    <s v="Северо-Западный"/>
    <n v="24478"/>
    <n v="8221.5"/>
  </r>
  <r>
    <x v="3"/>
    <x v="3"/>
    <n v="314.22000000000003"/>
    <n v="625"/>
    <d v="2022-02-26T00:00:00"/>
    <s v=""/>
    <s v="Центральный"/>
    <n v="8299"/>
    <n v="2317.56"/>
  </r>
  <r>
    <x v="3"/>
    <x v="4"/>
    <n v="331.42"/>
    <n v="546"/>
    <d v="2015-12-26T00:00:00"/>
    <s v="28.09.2023"/>
    <s v="Центральный"/>
    <n v="51311.850000000006"/>
    <n v="21388.639999999999"/>
  </r>
  <r>
    <x v="3"/>
    <x v="4"/>
    <n v="254.96"/>
    <n v="547"/>
    <d v="2020-11-27T00:00:00"/>
    <s v=""/>
    <s v="Уральский"/>
    <n v="14967.6"/>
    <n v="5143.18"/>
  </r>
  <r>
    <x v="3"/>
    <x v="4"/>
    <n v="295.39999999999998"/>
    <n v="548"/>
    <d v="2022-06-05T00:00:00"/>
    <s v=""/>
    <s v="Приволжский"/>
    <n v="14442.7"/>
    <n v="7235.1299999999992"/>
  </r>
  <r>
    <x v="3"/>
    <x v="4"/>
    <n v="156.69999999999999"/>
    <n v="549"/>
    <d v="2015-02-16T00:00:00"/>
    <s v=""/>
    <s v="Северо-Западный"/>
    <n v="11557.85"/>
    <n v="4596.7599999999993"/>
  </r>
  <r>
    <x v="3"/>
    <x v="4"/>
    <n v="278"/>
    <n v="550"/>
    <d v="2022-06-17T00:00:00"/>
    <s v=""/>
    <s v="Южный"/>
    <n v="24580.949999999997"/>
    <n v="11630.99"/>
  </r>
  <r>
    <x v="3"/>
    <x v="4"/>
    <n v="229.6"/>
    <n v="551"/>
    <d v="2021-06-01T00:00:00"/>
    <s v=""/>
    <s v="Центральный"/>
    <n v="16309.2"/>
    <n v="5986.2599999999993"/>
  </r>
  <r>
    <x v="3"/>
    <x v="4"/>
    <n v="312.75"/>
    <n v="552"/>
    <d v="2020-12-19T00:00:00"/>
    <s v=""/>
    <s v="Приволжский"/>
    <n v="16819.8"/>
    <n v="6393.45"/>
  </r>
  <r>
    <x v="3"/>
    <x v="4"/>
    <n v="307.89999999999998"/>
    <n v="553"/>
    <d v="2018-08-17T00:00:00"/>
    <s v="20.09.2023"/>
    <s v="Центральный"/>
    <n v="60815"/>
    <n v="30915.57"/>
  </r>
  <r>
    <x v="3"/>
    <x v="4"/>
    <n v="305.89999999999998"/>
    <n v="554"/>
    <d v="2017-03-14T00:00:00"/>
    <s v=""/>
    <s v="Приволжский"/>
    <n v="13589.849999999999"/>
    <n v="4923.45"/>
  </r>
  <r>
    <x v="3"/>
    <x v="4"/>
    <n v="256.3"/>
    <n v="555"/>
    <d v="2016-04-09T00:00:00"/>
    <s v=""/>
    <s v="Северо-Западный"/>
    <n v="28271.95"/>
    <n v="11830.699999999999"/>
  </r>
  <r>
    <x v="3"/>
    <x v="4"/>
    <n v="317.2"/>
    <n v="556"/>
    <d v="2022-05-08T00:00:00"/>
    <s v=""/>
    <s v="Приволжский"/>
    <n v="25674.949999999997"/>
    <n v="11991.980000000001"/>
  </r>
  <r>
    <x v="3"/>
    <x v="4"/>
    <n v="376"/>
    <n v="557"/>
    <d v="2022-02-26T00:00:00"/>
    <s v=""/>
    <s v="Северо-Западный"/>
    <n v="22197.350000000002"/>
    <n v="9841.58"/>
  </r>
  <r>
    <x v="3"/>
    <x v="4"/>
    <n v="149.9"/>
    <n v="558"/>
    <d v="2013-11-27T00:00:00"/>
    <s v=""/>
    <s v="Центральный"/>
    <n v="6749.75"/>
    <n v="2161.81"/>
  </r>
  <r>
    <x v="3"/>
    <x v="4"/>
    <n v="369.35"/>
    <n v="559"/>
    <d v="2021-12-28T00:00:00"/>
    <s v=""/>
    <s v="Южный"/>
    <n v="16220.95"/>
    <n v="7193.5500000000011"/>
  </r>
  <r>
    <x v="3"/>
    <x v="4"/>
    <n v="319"/>
    <n v="560"/>
    <d v="2021-11-20T00:00:00"/>
    <s v=""/>
    <s v="Южный"/>
    <n v="17998.099999999999"/>
    <n v="7420"/>
  </r>
  <r>
    <x v="3"/>
    <x v="4"/>
    <n v="313"/>
    <n v="561"/>
    <d v="2021-10-11T00:00:00"/>
    <s v=""/>
    <s v="Дальневосточный"/>
    <n v="25158.600000000002"/>
    <n v="10895.779999999999"/>
  </r>
  <r>
    <x v="3"/>
    <x v="4"/>
    <n v="595"/>
    <n v="562"/>
    <d v="2022-12-10T00:00:00"/>
    <s v=""/>
    <s v="Уральский"/>
    <n v="49979.799999999996"/>
    <n v="23835.350000000002"/>
  </r>
  <r>
    <x v="3"/>
    <x v="4"/>
    <n v="312.3"/>
    <n v="563"/>
    <d v="2020-08-24T00:00:00"/>
    <s v=""/>
    <s v="Центральный"/>
    <n v="13671.099999999999"/>
    <n v="5277.93"/>
  </r>
  <r>
    <x v="3"/>
    <x v="4"/>
    <n v="262.39999999999998"/>
    <n v="564"/>
    <d v="2021-12-04T00:00:00"/>
    <s v=""/>
    <s v="Сибирский"/>
    <n v="29880.100000000002"/>
    <n v="10953.46"/>
  </r>
  <r>
    <x v="3"/>
    <x v="4"/>
    <n v="682"/>
    <n v="565"/>
    <d v="2022-12-24T00:00:00"/>
    <s v=""/>
    <s v="Приволжский"/>
    <n v="38873.200000000004"/>
    <n v="17935.61"/>
  </r>
  <r>
    <x v="3"/>
    <x v="4"/>
    <n v="314.3"/>
    <n v="566"/>
    <d v="2022-03-07T00:00:00"/>
    <s v=""/>
    <s v="Центральный"/>
    <n v="15322"/>
    <n v="6826.54"/>
  </r>
  <r>
    <x v="3"/>
    <x v="4"/>
    <n v="298"/>
    <n v="567"/>
    <d v="2015-11-14T00:00:00"/>
    <s v=""/>
    <s v="Северо-Западный"/>
    <n v="26352.3"/>
    <n v="11621.26"/>
  </r>
  <r>
    <x v="3"/>
    <x v="4"/>
    <n v="339"/>
    <n v="569"/>
    <d v="2017-12-22T00:00:00"/>
    <s v=""/>
    <s v="Сибирский"/>
    <n v="38068.5"/>
    <n v="16542.68"/>
  </r>
  <r>
    <x v="3"/>
    <x v="4"/>
    <n v="268"/>
    <n v="570"/>
    <d v="2019-11-16T00:00:00"/>
    <s v="28.07.2023"/>
    <s v="Уральский"/>
    <n v="23576.7"/>
    <n v="10905.019999999999"/>
  </r>
  <r>
    <x v="3"/>
    <x v="4"/>
    <n v="292.3"/>
    <n v="571"/>
    <d v="2018-04-28T00:00:00"/>
    <s v=""/>
    <s v="Северо-Западный"/>
    <n v="25672.85"/>
    <n v="10976.14"/>
  </r>
  <r>
    <x v="3"/>
    <x v="4"/>
    <n v="299.89999999999998"/>
    <n v="572"/>
    <d v="2020-12-22T00:00:00"/>
    <s v=""/>
    <s v="Северо-Западный"/>
    <n v="26158.95"/>
    <n v="11652.41"/>
  </r>
  <r>
    <x v="3"/>
    <x v="4"/>
    <n v="838.5"/>
    <n v="573"/>
    <d v="2022-12-28T00:00:00"/>
    <s v=""/>
    <s v="Дальневосточный"/>
    <n v="38873.200000000004"/>
    <n v="16558.36"/>
  </r>
  <r>
    <x v="3"/>
    <x v="4"/>
    <n v="195.9"/>
    <n v="574"/>
    <d v="2015-08-19T00:00:00"/>
    <s v=""/>
    <s v="Центральный"/>
    <n v="35601.75"/>
    <n v="14888.02"/>
  </r>
  <r>
    <x v="3"/>
    <x v="4"/>
    <n v="320.2"/>
    <n v="575"/>
    <d v="2018-04-26T00:00:00"/>
    <s v=""/>
    <s v="Центральный"/>
    <n v="17115.150000000001"/>
    <n v="6848.38"/>
  </r>
  <r>
    <x v="3"/>
    <x v="4"/>
    <n v="354.8"/>
    <n v="576"/>
    <d v="2019-07-13T00:00:00"/>
    <s v=""/>
    <s v="Центральный"/>
    <n v="22377.95"/>
    <n v="9266.25"/>
  </r>
  <r>
    <x v="3"/>
    <x v="4"/>
    <n v="289.10000000000002"/>
    <n v="577"/>
    <d v="2021-06-01T00:00:00"/>
    <s v=""/>
    <s v="Уральский"/>
    <n v="18233.5"/>
    <n v="7640.6399999999994"/>
  </r>
  <r>
    <x v="3"/>
    <x v="4"/>
    <n v="134.1"/>
    <n v="578"/>
    <d v="2012-10-13T00:00:00"/>
    <s v=""/>
    <s v="Центральный"/>
    <n v="6058.35"/>
    <n v="1988.3500000000001"/>
  </r>
  <r>
    <x v="3"/>
    <x v="4"/>
    <n v="676"/>
    <n v="579"/>
    <d v="2022-12-26T00:00:00"/>
    <s v=""/>
    <s v="Центральный"/>
    <n v="33319.85"/>
    <n v="15803.899999999998"/>
  </r>
  <r>
    <x v="3"/>
    <x v="4"/>
    <n v="451"/>
    <n v="580"/>
    <d v="2022-12-17T00:00:00"/>
    <s v=""/>
    <s v="Центральный"/>
    <n v="19436.600000000002"/>
    <n v="9388.68"/>
  </r>
  <r>
    <x v="3"/>
    <x v="4"/>
    <n v="187.4"/>
    <n v="581"/>
    <d v="2015-12-26T00:00:00"/>
    <s v=""/>
    <s v="Центральный"/>
    <n v="16255.050000000001"/>
    <n v="6869.59"/>
  </r>
  <r>
    <x v="3"/>
    <x v="4"/>
    <n v="343"/>
    <n v="582"/>
    <d v="2021-05-19T00:00:00"/>
    <s v=""/>
    <s v="Южный"/>
    <n v="11624.949999999999"/>
    <n v="4222.1899999999996"/>
  </r>
  <r>
    <x v="3"/>
    <x v="4"/>
    <n v="998"/>
    <n v="584"/>
    <d v="2023-02-22T00:00:00"/>
    <s v=""/>
    <s v="Уральский"/>
    <n v="61086.450000000004"/>
    <n v="30323.16"/>
  </r>
  <r>
    <x v="3"/>
    <x v="4"/>
    <n v="300"/>
    <n v="585"/>
    <d v="2020-06-25T00:00:00"/>
    <s v=""/>
    <s v="Центральный"/>
    <n v="15322.15"/>
    <n v="6540.17"/>
  </r>
  <r>
    <x v="3"/>
    <x v="4"/>
    <n v="311.7"/>
    <n v="586"/>
    <d v="2020-11-22T00:00:00"/>
    <s v=""/>
    <s v="Сибирский"/>
    <n v="25761.100000000002"/>
    <n v="11776.17"/>
  </r>
  <r>
    <x v="3"/>
    <x v="4"/>
    <n v="742"/>
    <n v="587"/>
    <d v="2023-03-25T00:00:00"/>
    <s v=""/>
    <s v="Сибирский"/>
    <n v="37251.599999999999"/>
    <n v="14748.929999999998"/>
  </r>
  <r>
    <x v="3"/>
    <x v="4"/>
    <n v="155.6"/>
    <n v="588"/>
    <d v="2014-12-25T00:00:00"/>
    <s v="20.09.2023"/>
    <s v="Сибирский"/>
    <n v="28145.8"/>
    <n v="12490.59"/>
  </r>
  <r>
    <x v="3"/>
    <x v="4"/>
    <n v="410.85"/>
    <n v="589"/>
    <d v="2017-11-15T00:00:00"/>
    <s v="10.12.2023"/>
    <s v="Северо-Западный"/>
    <n v="118597.8"/>
    <n v="53621.119999999995"/>
  </r>
  <r>
    <x v="3"/>
    <x v="4"/>
    <n v="348.5"/>
    <n v="590"/>
    <d v="2017-02-10T00:00:00"/>
    <s v="20.08.2023"/>
    <s v="Центральный"/>
    <n v="23243.75"/>
    <n v="8810.41"/>
  </r>
  <r>
    <x v="3"/>
    <x v="4"/>
    <n v="288.10000000000002"/>
    <n v="591"/>
    <d v="2019-04-06T00:00:00"/>
    <s v="25.07.2023"/>
    <s v="Южный"/>
    <n v="25603.05"/>
    <n v="8888.4599999999991"/>
  </r>
  <r>
    <x v="3"/>
    <x v="4"/>
    <n v="311"/>
    <n v="592"/>
    <d v="2021-12-02T00:00:00"/>
    <s v=""/>
    <s v="Центральный"/>
    <n v="13724.05"/>
    <n v="5094.5999999999995"/>
  </r>
  <r>
    <x v="3"/>
    <x v="4"/>
    <n v="388"/>
    <n v="593"/>
    <d v="2022-11-12T00:00:00"/>
    <s v=""/>
    <s v="Центральный"/>
    <n v="19436.600000000002"/>
    <n v="8883.6999999999989"/>
  </r>
  <r>
    <x v="3"/>
    <x v="4"/>
    <n v="537.1"/>
    <n v="594"/>
    <d v="2022-12-02T00:00:00"/>
    <s v=""/>
    <s v="Центральный"/>
    <n v="36096.550000000003"/>
    <n v="16995.37"/>
  </r>
  <r>
    <x v="3"/>
    <x v="4"/>
    <n v="270.66000000000003"/>
    <n v="595"/>
    <d v="2022-09-20T00:00:00"/>
    <s v=""/>
    <s v="Сибирский"/>
    <n v="16659.949999999997"/>
    <n v="7880.1100000000006"/>
  </r>
  <r>
    <x v="3"/>
    <x v="4"/>
    <n v="800"/>
    <n v="596"/>
    <d v="2022-12-28T00:00:00"/>
    <s v=""/>
    <s v="Уральский"/>
    <n v="83299.649999999994"/>
    <n v="41110.579999999994"/>
  </r>
  <r>
    <x v="3"/>
    <x v="4"/>
    <n v="175.4"/>
    <n v="597"/>
    <d v="2017-06-08T00:00:00"/>
    <s v=""/>
    <s v="Центральный"/>
    <n v="8345.5"/>
    <n v="2906.33"/>
  </r>
  <r>
    <x v="3"/>
    <x v="4"/>
    <n v="288"/>
    <n v="598"/>
    <d v="2017-12-15T00:00:00"/>
    <s v=""/>
    <s v="Приволжский"/>
    <n v="10922.05"/>
    <n v="4097.0999999999995"/>
  </r>
  <r>
    <x v="3"/>
    <x v="4"/>
    <n v="325.5"/>
    <n v="599"/>
    <d v="2019-03-12T00:00:00"/>
    <s v=""/>
    <s v="Приволжский"/>
    <n v="15591.05"/>
    <n v="7554.68"/>
  </r>
  <r>
    <x v="3"/>
    <x v="4"/>
    <n v="273.3"/>
    <n v="600"/>
    <d v="2022-03-26T00:00:00"/>
    <s v=""/>
    <s v="Центральный"/>
    <n v="11186.55"/>
    <n v="3178.7000000000003"/>
  </r>
  <r>
    <x v="3"/>
    <x v="4"/>
    <n v="310"/>
    <n v="601"/>
    <d v="2020-11-30T00:00:00"/>
    <s v=""/>
    <s v="Уральский"/>
    <n v="10895.85"/>
    <n v="2939.09"/>
  </r>
  <r>
    <x v="3"/>
    <x v="4"/>
    <n v="586"/>
    <n v="603"/>
    <d v="2023-03-30T00:00:00"/>
    <s v=""/>
    <s v="Центральный"/>
    <n v="33319.85"/>
    <n v="15432.83"/>
  </r>
  <r>
    <x v="3"/>
    <x v="4"/>
    <n v="370.5"/>
    <n v="604"/>
    <d v="2019-05-31T00:00:00"/>
    <s v=""/>
    <s v="Центральный"/>
    <n v="13330.75"/>
    <n v="4777.1500000000005"/>
  </r>
  <r>
    <x v="3"/>
    <x v="4"/>
    <n v="318.61"/>
    <n v="605"/>
    <d v="2021-06-03T00:00:00"/>
    <s v=""/>
    <s v="Центральный"/>
    <n v="33164.699999999997"/>
    <n v="15560.369999999999"/>
  </r>
  <r>
    <x v="3"/>
    <x v="4"/>
    <n v="164.4"/>
    <n v="606"/>
    <d v="2014-10-23T00:00:00"/>
    <s v="20.10.2023"/>
    <s v="Северо-Западный"/>
    <n v="27963.15"/>
    <n v="13880.58"/>
  </r>
  <r>
    <x v="3"/>
    <x v="4"/>
    <n v="181.1"/>
    <n v="607"/>
    <d v="2018-05-24T00:00:00"/>
    <s v=""/>
    <s v="Центральный"/>
    <n v="18563.099999999999"/>
    <n v="6283.9000000000005"/>
  </r>
  <r>
    <x v="3"/>
    <x v="4"/>
    <n v="278.20999999999998"/>
    <n v="608"/>
    <d v="2015-11-12T00:00:00"/>
    <s v=""/>
    <s v="Приволжский"/>
    <n v="12271.55"/>
    <n v="3409.56"/>
  </r>
  <r>
    <x v="3"/>
    <x v="4"/>
    <n v="284.89999999999998"/>
    <n v="609"/>
    <d v="2022-02-28T00:00:00"/>
    <s v=""/>
    <s v="Уральский"/>
    <n v="15706.45"/>
    <n v="6452.7400000000007"/>
  </r>
  <r>
    <x v="3"/>
    <x v="4"/>
    <n v="355"/>
    <n v="610"/>
    <d v="2017-04-12T00:00:00"/>
    <s v=""/>
    <s v="Северо-Западный"/>
    <n v="42515.35"/>
    <n v="20645.66"/>
  </r>
  <r>
    <x v="3"/>
    <x v="4"/>
    <n v="187.9"/>
    <n v="611"/>
    <d v="2014-02-20T00:00:00"/>
    <s v=""/>
    <s v="Северо-Западный"/>
    <n v="11596.099999999999"/>
    <n v="4374.93"/>
  </r>
  <r>
    <x v="3"/>
    <x v="4"/>
    <n v="162.44999999999999"/>
    <n v="612"/>
    <d v="2010-05-15T00:00:00"/>
    <s v=""/>
    <s v="Центральный"/>
    <n v="10997.1"/>
    <n v="3844.89"/>
  </r>
  <r>
    <x v="3"/>
    <x v="4"/>
    <n v="383.13"/>
    <n v="613"/>
    <d v="2021-10-21T00:00:00"/>
    <s v=""/>
    <s v="Центральный"/>
    <n v="22553.5"/>
    <n v="10607.31"/>
  </r>
  <r>
    <x v="3"/>
    <x v="4"/>
    <n v="278.39999999999998"/>
    <n v="614"/>
    <d v="2016-07-09T00:00:00"/>
    <s v=""/>
    <s v="Южный"/>
    <n v="16413.25"/>
    <n v="7010.9900000000007"/>
  </r>
  <r>
    <x v="3"/>
    <x v="4"/>
    <n v="259.87"/>
    <n v="615"/>
    <d v="2020-12-13T00:00:00"/>
    <s v=""/>
    <s v="Сибирский"/>
    <n v="23031.95"/>
    <n v="10283.980000000001"/>
  </r>
  <r>
    <x v="3"/>
    <x v="4"/>
    <n v="321"/>
    <n v="616"/>
    <d v="2020-06-25T00:00:00"/>
    <s v=""/>
    <s v="Центральный"/>
    <n v="10307.200000000001"/>
    <n v="2465.61"/>
  </r>
  <r>
    <x v="3"/>
    <x v="4"/>
    <n v="240.77"/>
    <n v="617"/>
    <d v="2020-02-22T00:00:00"/>
    <s v=""/>
    <s v="Центральный"/>
    <n v="10073.049999999999"/>
    <n v="3849.23"/>
  </r>
  <r>
    <x v="3"/>
    <x v="4"/>
    <n v="312"/>
    <n v="618"/>
    <d v="2020-11-12T00:00:00"/>
    <s v=""/>
    <s v="Приволжский"/>
    <n v="24988.15"/>
    <n v="10481.66"/>
  </r>
  <r>
    <x v="3"/>
    <x v="4"/>
    <n v="264.75"/>
    <n v="622"/>
    <d v="2019-04-12T00:00:00"/>
    <s v=""/>
    <s v="Сибирский"/>
    <n v="27722"/>
    <n v="13486.76"/>
  </r>
  <r>
    <x v="3"/>
    <x v="4"/>
    <n v="287"/>
    <n v="623"/>
    <d v="2021-04-29T00:00:00"/>
    <s v=""/>
    <s v="Центральный"/>
    <n v="16266.7"/>
    <n v="7712.8099999999995"/>
  </r>
  <r>
    <x v="3"/>
    <x v="4"/>
    <n v="288.39999999999998"/>
    <n v="624"/>
    <d v="2018-03-17T00:00:00"/>
    <s v=""/>
    <s v="Северо-Западный"/>
    <n v="30303.649999999998"/>
    <n v="12773.11"/>
  </r>
  <r>
    <x v="3"/>
    <x v="4"/>
    <n v="314.22000000000003"/>
    <n v="625"/>
    <d v="2022-02-26T00:00:00"/>
    <s v=""/>
    <s v="Центральный"/>
    <n v="8644.6"/>
    <n v="2848.44"/>
  </r>
  <r>
    <x v="3"/>
    <x v="5"/>
    <n v="331.42"/>
    <n v="546"/>
    <d v="2015-12-26T00:00:00"/>
    <s v="28.09.2023"/>
    <s v="Центральный"/>
    <n v="60194.55"/>
    <n v="23331.559999999998"/>
  </r>
  <r>
    <x v="3"/>
    <x v="5"/>
    <n v="254.96"/>
    <n v="547"/>
    <d v="2020-11-27T00:00:00"/>
    <s v=""/>
    <s v="Уральский"/>
    <n v="9565.5999999999985"/>
    <n v="2180.71"/>
  </r>
  <r>
    <x v="3"/>
    <x v="5"/>
    <n v="295.39999999999998"/>
    <n v="548"/>
    <d v="2022-06-05T00:00:00"/>
    <s v=""/>
    <s v="Приволжский"/>
    <n v="11943.900000000001"/>
    <n v="5063.7299999999996"/>
  </r>
  <r>
    <x v="3"/>
    <x v="5"/>
    <n v="156.69999999999999"/>
    <n v="549"/>
    <d v="2015-02-16T00:00:00"/>
    <s v=""/>
    <s v="Северо-Западный"/>
    <n v="13751.849999999999"/>
    <n v="4619.5099999999993"/>
  </r>
  <r>
    <x v="3"/>
    <x v="5"/>
    <n v="278"/>
    <n v="550"/>
    <d v="2022-06-17T00:00:00"/>
    <s v=""/>
    <s v="Южный"/>
    <n v="20328.05"/>
    <n v="8738.59"/>
  </r>
  <r>
    <x v="3"/>
    <x v="5"/>
    <n v="229.6"/>
    <n v="551"/>
    <d v="2021-06-01T00:00:00"/>
    <s v=""/>
    <s v="Центральный"/>
    <n v="19026.199999999997"/>
    <n v="6245.2599999999993"/>
  </r>
  <r>
    <x v="3"/>
    <x v="5"/>
    <n v="312.75"/>
    <n v="552"/>
    <d v="2020-12-19T00:00:00"/>
    <s v=""/>
    <s v="Приволжский"/>
    <n v="16561.600000000002"/>
    <n v="5650.6100000000006"/>
  </r>
  <r>
    <x v="3"/>
    <x v="5"/>
    <n v="307.89999999999998"/>
    <n v="553"/>
    <d v="2018-08-17T00:00:00"/>
    <s v="20.09.2023"/>
    <s v="Центральный"/>
    <n v="69239.799999999988"/>
    <n v="32728.43"/>
  </r>
  <r>
    <x v="3"/>
    <x v="5"/>
    <n v="305.89999999999998"/>
    <n v="554"/>
    <d v="2017-03-14T00:00:00"/>
    <s v=""/>
    <s v="Приволжский"/>
    <n v="16090.3"/>
    <n v="5321.4000000000005"/>
  </r>
  <r>
    <x v="3"/>
    <x v="5"/>
    <n v="256.3"/>
    <n v="555"/>
    <d v="2016-04-09T00:00:00"/>
    <s v=""/>
    <s v="Северо-Западный"/>
    <n v="29826.149999999998"/>
    <n v="11426.31"/>
  </r>
  <r>
    <x v="3"/>
    <x v="5"/>
    <n v="317.2"/>
    <n v="556"/>
    <d v="2022-05-08T00:00:00"/>
    <s v=""/>
    <s v="Приволжский"/>
    <n v="21243.899999999998"/>
    <n v="8274.9800000000014"/>
  </r>
  <r>
    <x v="3"/>
    <x v="5"/>
    <n v="376"/>
    <n v="557"/>
    <d v="2022-02-26T00:00:00"/>
    <s v=""/>
    <s v="Северо-Западный"/>
    <n v="20304.949999999997"/>
    <n v="8191.0500000000011"/>
  </r>
  <r>
    <x v="3"/>
    <x v="5"/>
    <n v="149.9"/>
    <n v="558"/>
    <d v="2013-11-27T00:00:00"/>
    <s v=""/>
    <s v="Центральный"/>
    <n v="8052.55"/>
    <n v="2365.86"/>
  </r>
  <r>
    <x v="3"/>
    <x v="5"/>
    <n v="369.35"/>
    <n v="559"/>
    <d v="2021-12-28T00:00:00"/>
    <s v=""/>
    <s v="Южный"/>
    <n v="18585.7"/>
    <n v="7312.3399999999992"/>
  </r>
  <r>
    <x v="3"/>
    <x v="5"/>
    <n v="319"/>
    <n v="560"/>
    <d v="2021-11-20T00:00:00"/>
    <s v=""/>
    <s v="Южный"/>
    <n v="18551.95"/>
    <n v="7092.4000000000005"/>
  </r>
  <r>
    <x v="3"/>
    <x v="5"/>
    <n v="313"/>
    <n v="561"/>
    <d v="2021-10-11T00:00:00"/>
    <s v=""/>
    <s v="Дальневосточный"/>
    <n v="20815"/>
    <n v="7850.6399999999994"/>
  </r>
  <r>
    <x v="3"/>
    <x v="5"/>
    <n v="595"/>
    <n v="562"/>
    <d v="2022-12-10T00:00:00"/>
    <s v=""/>
    <s v="Уральский"/>
    <n v="41332.5"/>
    <n v="17932.809999999998"/>
  </r>
  <r>
    <x v="3"/>
    <x v="5"/>
    <n v="312.3"/>
    <n v="563"/>
    <d v="2020-08-24T00:00:00"/>
    <s v=""/>
    <s v="Центральный"/>
    <n v="15250.550000000001"/>
    <n v="5451.95"/>
  </r>
  <r>
    <x v="3"/>
    <x v="5"/>
    <n v="262.39999999999998"/>
    <n v="564"/>
    <d v="2021-12-04T00:00:00"/>
    <s v=""/>
    <s v="Сибирский"/>
    <n v="28353.5"/>
    <n v="9077.25"/>
  </r>
  <r>
    <x v="3"/>
    <x v="5"/>
    <n v="682"/>
    <n v="565"/>
    <d v="2022-12-24T00:00:00"/>
    <s v=""/>
    <s v="Приволжский"/>
    <n v="32147.5"/>
    <n v="13475.91"/>
  </r>
  <r>
    <x v="3"/>
    <x v="5"/>
    <n v="314.3"/>
    <n v="566"/>
    <d v="2022-03-07T00:00:00"/>
    <s v=""/>
    <s v="Центральный"/>
    <n v="15854.15"/>
    <n v="6489.07"/>
  </r>
  <r>
    <x v="3"/>
    <x v="5"/>
    <n v="298"/>
    <n v="567"/>
    <d v="2015-11-14T00:00:00"/>
    <s v=""/>
    <s v="Северо-Западный"/>
    <n v="31114.45"/>
    <n v="12972.33"/>
  </r>
  <r>
    <x v="3"/>
    <x v="5"/>
    <n v="339"/>
    <n v="569"/>
    <d v="2017-12-22T00:00:00"/>
    <s v=""/>
    <s v="Сибирский"/>
    <n v="30863.75"/>
    <n v="10158.61"/>
  </r>
  <r>
    <x v="3"/>
    <x v="5"/>
    <n v="268"/>
    <n v="570"/>
    <d v="2019-11-16T00:00:00"/>
    <s v="28.07.2023"/>
    <s v="Уральский"/>
    <n v="19803.699999999997"/>
    <n v="7663.3899999999994"/>
  </r>
  <r>
    <x v="3"/>
    <x v="5"/>
    <n v="292.3"/>
    <n v="571"/>
    <d v="2018-04-28T00:00:00"/>
    <s v=""/>
    <s v="Северо-Западный"/>
    <n v="29983.5"/>
    <n v="11917.779999999999"/>
  </r>
  <r>
    <x v="3"/>
    <x v="5"/>
    <n v="299.89999999999998"/>
    <n v="572"/>
    <d v="2020-12-22T00:00:00"/>
    <s v=""/>
    <s v="Северо-Западный"/>
    <n v="23765.25"/>
    <n v="9580.34"/>
  </r>
  <r>
    <x v="3"/>
    <x v="5"/>
    <n v="838.5"/>
    <n v="573"/>
    <d v="2022-12-28T00:00:00"/>
    <s v=""/>
    <s v="Дальневосточный"/>
    <n v="32147.5"/>
    <n v="11059.58"/>
  </r>
  <r>
    <x v="3"/>
    <x v="5"/>
    <n v="195.9"/>
    <n v="574"/>
    <d v="2015-08-19T00:00:00"/>
    <s v=""/>
    <s v="Центральный"/>
    <n v="41308.6"/>
    <n v="17114.16"/>
  </r>
  <r>
    <x v="3"/>
    <x v="5"/>
    <n v="320.2"/>
    <n v="575"/>
    <d v="2018-04-26T00:00:00"/>
    <s v=""/>
    <s v="Центральный"/>
    <n v="21768.600000000002"/>
    <n v="7593.3899999999994"/>
  </r>
  <r>
    <x v="3"/>
    <x v="5"/>
    <n v="354.8"/>
    <n v="576"/>
    <d v="2019-07-13T00:00:00"/>
    <s v=""/>
    <s v="Центральный"/>
    <n v="22854.55"/>
    <n v="8664.11"/>
  </r>
  <r>
    <x v="3"/>
    <x v="5"/>
    <n v="289.10000000000002"/>
    <n v="577"/>
    <d v="2021-06-01T00:00:00"/>
    <s v=""/>
    <s v="Уральский"/>
    <n v="18959.7"/>
    <n v="7259.49"/>
  </r>
  <r>
    <x v="3"/>
    <x v="5"/>
    <n v="134.1"/>
    <n v="578"/>
    <d v="2012-10-13T00:00:00"/>
    <s v=""/>
    <s v="Центральный"/>
    <n v="8890.4499999999989"/>
    <n v="3240.65"/>
  </r>
  <r>
    <x v="3"/>
    <x v="5"/>
    <n v="676"/>
    <n v="579"/>
    <d v="2022-12-26T00:00:00"/>
    <s v=""/>
    <s v="Центральный"/>
    <n v="27555"/>
    <n v="11225.199999999999"/>
  </r>
  <r>
    <x v="3"/>
    <x v="5"/>
    <n v="451"/>
    <n v="580"/>
    <d v="2022-12-17T00:00:00"/>
    <s v=""/>
    <s v="Центральный"/>
    <n v="16073.75"/>
    <n v="7083.3"/>
  </r>
  <r>
    <x v="3"/>
    <x v="5"/>
    <n v="187.4"/>
    <n v="581"/>
    <d v="2015-12-26T00:00:00"/>
    <s v=""/>
    <s v="Центральный"/>
    <n v="20859.699999999997"/>
    <n v="8243.5500000000011"/>
  </r>
  <r>
    <x v="3"/>
    <x v="5"/>
    <n v="343"/>
    <n v="582"/>
    <d v="2021-05-19T00:00:00"/>
    <s v=""/>
    <s v="Южный"/>
    <n v="11107.349999999999"/>
    <n v="3501.6800000000003"/>
  </r>
  <r>
    <x v="3"/>
    <x v="5"/>
    <n v="998"/>
    <n v="584"/>
    <d v="2023-02-22T00:00:00"/>
    <s v=""/>
    <s v="Уральский"/>
    <n v="50517.5"/>
    <n v="23027.899999999998"/>
  </r>
  <r>
    <x v="3"/>
    <x v="5"/>
    <n v="300"/>
    <n v="585"/>
    <d v="2020-06-25T00:00:00"/>
    <s v=""/>
    <s v="Центральный"/>
    <n v="19770.599999999999"/>
    <n v="7945.49"/>
  </r>
  <r>
    <x v="3"/>
    <x v="5"/>
    <n v="311.7"/>
    <n v="586"/>
    <d v="2020-11-22T00:00:00"/>
    <s v=""/>
    <s v="Сибирский"/>
    <n v="18203.349999999999"/>
    <n v="7238.9100000000008"/>
  </r>
  <r>
    <x v="3"/>
    <x v="5"/>
    <n v="742"/>
    <n v="587"/>
    <d v="2023-03-25T00:00:00"/>
    <s v=""/>
    <s v="Сибирский"/>
    <n v="30806.5"/>
    <n v="9430.0500000000011"/>
  </r>
  <r>
    <x v="3"/>
    <x v="5"/>
    <n v="155.6"/>
    <n v="588"/>
    <d v="2014-12-25T00:00:00"/>
    <s v="20.09.2023"/>
    <s v="Сибирский"/>
    <n v="22617.25"/>
    <n v="8960.6299999999992"/>
  </r>
  <r>
    <x v="3"/>
    <x v="5"/>
    <n v="410.85"/>
    <n v="589"/>
    <d v="2017-11-15T00:00:00"/>
    <s v="10.12.2023"/>
    <s v="Северо-Западный"/>
    <n v="110544.25"/>
    <n v="45275.93"/>
  </r>
  <r>
    <x v="3"/>
    <x v="5"/>
    <n v="348.5"/>
    <n v="590"/>
    <d v="2017-02-10T00:00:00"/>
    <s v="20.08.2023"/>
    <s v="Центральный"/>
    <n v="26995.4"/>
    <n v="10325.629999999999"/>
  </r>
  <r>
    <x v="3"/>
    <x v="5"/>
    <n v="288.10000000000002"/>
    <n v="591"/>
    <d v="2019-04-06T00:00:00"/>
    <s v="25.07.2023"/>
    <s v="Южный"/>
    <n v="27482.399999999998"/>
    <n v="8648.85"/>
  </r>
  <r>
    <x v="3"/>
    <x v="5"/>
    <n v="311"/>
    <n v="592"/>
    <d v="2021-12-02T00:00:00"/>
    <s v=""/>
    <s v="Центральный"/>
    <n v="14938.5"/>
    <n v="5196.87"/>
  </r>
  <r>
    <x v="3"/>
    <x v="5"/>
    <n v="388"/>
    <n v="593"/>
    <d v="2022-11-12T00:00:00"/>
    <s v=""/>
    <s v="Центральный"/>
    <n v="16073.75"/>
    <n v="6644.2599999999993"/>
  </r>
  <r>
    <x v="3"/>
    <x v="5"/>
    <n v="537.1"/>
    <n v="594"/>
    <d v="2022-12-02T00:00:00"/>
    <s v=""/>
    <s v="Центральный"/>
    <n v="29851.25"/>
    <n v="12207.720000000001"/>
  </r>
  <r>
    <x v="3"/>
    <x v="5"/>
    <n v="270.66000000000003"/>
    <n v="595"/>
    <d v="2022-09-20T00:00:00"/>
    <s v=""/>
    <s v="Сибирский"/>
    <n v="13777.5"/>
    <n v="5814.7599999999993"/>
  </r>
  <r>
    <x v="3"/>
    <x v="5"/>
    <n v="800"/>
    <n v="596"/>
    <d v="2022-12-28T00:00:00"/>
    <s v=""/>
    <s v="Уральский"/>
    <n v="68887.5"/>
    <n v="28987.769999999997"/>
  </r>
  <r>
    <x v="3"/>
    <x v="5"/>
    <n v="175.4"/>
    <n v="597"/>
    <d v="2017-06-08T00:00:00"/>
    <s v=""/>
    <s v="Центральный"/>
    <n v="9310.2999999999993"/>
    <n v="2948.19"/>
  </r>
  <r>
    <x v="3"/>
    <x v="5"/>
    <n v="288"/>
    <n v="598"/>
    <d v="2017-12-15T00:00:00"/>
    <s v=""/>
    <s v="Приволжский"/>
    <n v="11696.35"/>
    <n v="4106.13"/>
  </r>
  <r>
    <x v="3"/>
    <x v="5"/>
    <n v="325.5"/>
    <n v="599"/>
    <d v="2019-03-12T00:00:00"/>
    <s v=""/>
    <s v="Приволжский"/>
    <n v="17262.599999999999"/>
    <n v="8009.26"/>
  </r>
  <r>
    <x v="3"/>
    <x v="5"/>
    <n v="273.3"/>
    <n v="600"/>
    <d v="2022-03-26T00:00:00"/>
    <s v=""/>
    <s v="Центральный"/>
    <n v="11794.15"/>
    <n v="3098.06"/>
  </r>
  <r>
    <x v="3"/>
    <x v="5"/>
    <n v="310"/>
    <n v="601"/>
    <d v="2020-11-30T00:00:00"/>
    <s v=""/>
    <s v="Уральский"/>
    <n v="11873.050000000001"/>
    <n v="3101.91"/>
  </r>
  <r>
    <x v="3"/>
    <x v="5"/>
    <n v="586"/>
    <n v="603"/>
    <d v="2023-03-30T00:00:00"/>
    <s v=""/>
    <s v="Центральный"/>
    <n v="27555"/>
    <n v="11573.1"/>
  </r>
  <r>
    <x v="3"/>
    <x v="5"/>
    <n v="370.5"/>
    <n v="604"/>
    <d v="2019-05-31T00:00:00"/>
    <s v=""/>
    <s v="Центральный"/>
    <n v="14735.8"/>
    <n v="4901.96"/>
  </r>
  <r>
    <x v="3"/>
    <x v="5"/>
    <n v="318.61"/>
    <n v="605"/>
    <d v="2021-06-03T00:00:00"/>
    <s v=""/>
    <s v="Центральный"/>
    <n v="37983.699999999997"/>
    <n v="16509.64"/>
  </r>
  <r>
    <x v="3"/>
    <x v="5"/>
    <n v="164.4"/>
    <n v="606"/>
    <d v="2014-10-23T00:00:00"/>
    <s v="20.10.2023"/>
    <s v="Северо-Западный"/>
    <n v="32419.899999999998"/>
    <n v="15023.050000000001"/>
  </r>
  <r>
    <x v="3"/>
    <x v="5"/>
    <n v="181.1"/>
    <n v="607"/>
    <d v="2018-05-24T00:00:00"/>
    <s v=""/>
    <s v="Центральный"/>
    <n v="21616.399999999998"/>
    <n v="8103.4800000000005"/>
  </r>
  <r>
    <x v="3"/>
    <x v="5"/>
    <n v="278.20999999999998"/>
    <n v="608"/>
    <d v="2015-11-12T00:00:00"/>
    <s v=""/>
    <s v="Приволжский"/>
    <n v="15003.699999999999"/>
    <n v="4510.0999999999995"/>
  </r>
  <r>
    <x v="3"/>
    <x v="5"/>
    <n v="284.89999999999998"/>
    <n v="609"/>
    <d v="2022-02-28T00:00:00"/>
    <s v=""/>
    <s v="Уральский"/>
    <n v="14343"/>
    <n v="5082.91"/>
  </r>
  <r>
    <x v="3"/>
    <x v="5"/>
    <n v="355"/>
    <n v="610"/>
    <d v="2017-04-12T00:00:00"/>
    <s v=""/>
    <s v="Северо-Западный"/>
    <n v="49354.45"/>
    <n v="22644.23"/>
  </r>
  <r>
    <x v="3"/>
    <x v="5"/>
    <n v="187.9"/>
    <n v="611"/>
    <d v="2014-02-20T00:00:00"/>
    <s v=""/>
    <s v="Северо-Западный"/>
    <n v="13506"/>
    <n v="4664.9399999999996"/>
  </r>
  <r>
    <x v="3"/>
    <x v="5"/>
    <n v="162.44999999999999"/>
    <n v="612"/>
    <d v="2010-05-15T00:00:00"/>
    <s v=""/>
    <s v="Центральный"/>
    <n v="14208.150000000001"/>
    <n v="4544.96"/>
  </r>
  <r>
    <x v="3"/>
    <x v="5"/>
    <n v="383.13"/>
    <n v="613"/>
    <d v="2021-10-21T00:00:00"/>
    <s v=""/>
    <s v="Центральный"/>
    <n v="24577.649999999998"/>
    <n v="10810.31"/>
  </r>
  <r>
    <x v="3"/>
    <x v="5"/>
    <n v="278.39999999999998"/>
    <n v="614"/>
    <d v="2016-07-09T00:00:00"/>
    <s v=""/>
    <s v="Южный"/>
    <n v="16700"/>
    <n v="6547.73"/>
  </r>
  <r>
    <x v="3"/>
    <x v="5"/>
    <n v="259.87"/>
    <n v="615"/>
    <d v="2020-12-13T00:00:00"/>
    <s v=""/>
    <s v="Сибирский"/>
    <n v="17930.5"/>
    <n v="7153.02"/>
  </r>
  <r>
    <x v="3"/>
    <x v="5"/>
    <n v="321"/>
    <n v="616"/>
    <d v="2020-06-25T00:00:00"/>
    <s v=""/>
    <s v="Центральный"/>
    <n v="11571.45"/>
    <n v="2426.5499999999997"/>
  </r>
  <r>
    <x v="3"/>
    <x v="5"/>
    <n v="240.77"/>
    <n v="617"/>
    <d v="2020-02-22T00:00:00"/>
    <s v=""/>
    <s v="Центральный"/>
    <n v="12674.7"/>
    <n v="5052.1100000000006"/>
  </r>
  <r>
    <x v="3"/>
    <x v="5"/>
    <n v="312"/>
    <n v="618"/>
    <d v="2020-11-12T00:00:00"/>
    <s v=""/>
    <s v="Приволжский"/>
    <n v="28703.25"/>
    <n v="11156.81"/>
  </r>
  <r>
    <x v="3"/>
    <x v="5"/>
    <n v="264.75"/>
    <n v="622"/>
    <d v="2019-04-12T00:00:00"/>
    <s v=""/>
    <s v="Сибирский"/>
    <n v="20564"/>
    <n v="8993.0400000000009"/>
  </r>
  <r>
    <x v="3"/>
    <x v="5"/>
    <n v="287"/>
    <n v="623"/>
    <d v="2021-04-29T00:00:00"/>
    <s v=""/>
    <s v="Центральный"/>
    <n v="22001.95"/>
    <n v="10018.4"/>
  </r>
  <r>
    <x v="3"/>
    <x v="5"/>
    <n v="288.39999999999998"/>
    <n v="624"/>
    <d v="2018-03-17T00:00:00"/>
    <s v=""/>
    <s v="Северо-Западный"/>
    <n v="30764.949999999997"/>
    <n v="12822.04"/>
  </r>
  <r>
    <x v="3"/>
    <x v="5"/>
    <n v="314.22000000000003"/>
    <n v="625"/>
    <d v="2022-02-26T00:00:00"/>
    <s v=""/>
    <s v="Центральный"/>
    <n v="7367.1"/>
    <n v="1886.5"/>
  </r>
  <r>
    <x v="3"/>
    <x v="6"/>
    <n v="331.42"/>
    <n v="546"/>
    <d v="2015-12-26T00:00:00"/>
    <s v="28.09.2023"/>
    <s v="Центральный"/>
    <n v="56066.350000000006"/>
    <n v="11190.550000000001"/>
  </r>
  <r>
    <x v="3"/>
    <x v="6"/>
    <n v="254.96"/>
    <n v="547"/>
    <d v="2020-11-27T00:00:00"/>
    <s v=""/>
    <s v="Уральский"/>
    <n v="10971.849999999999"/>
    <n v="877.66"/>
  </r>
  <r>
    <x v="3"/>
    <x v="6"/>
    <n v="295.39999999999998"/>
    <n v="548"/>
    <d v="2022-06-05T00:00:00"/>
    <s v=""/>
    <s v="Приволжский"/>
    <n v="14573.699999999999"/>
    <n v="3948.77"/>
  </r>
  <r>
    <x v="3"/>
    <x v="6"/>
    <n v="156.69999999999999"/>
    <n v="549"/>
    <d v="2015-02-16T00:00:00"/>
    <s v=""/>
    <s v="Северо-Западный"/>
    <n v="12564"/>
    <n v="1997.1000000000001"/>
  </r>
  <r>
    <x v="3"/>
    <x v="6"/>
    <n v="278"/>
    <n v="550"/>
    <d v="2022-06-17T00:00:00"/>
    <s v=""/>
    <s v="Южный"/>
    <n v="24829.25"/>
    <n v="6285.3"/>
  </r>
  <r>
    <x v="3"/>
    <x v="6"/>
    <n v="229.6"/>
    <n v="551"/>
    <d v="2021-06-01T00:00:00"/>
    <s v=""/>
    <s v="Центральный"/>
    <n v="17291.099999999999"/>
    <n v="2611.21"/>
  </r>
  <r>
    <x v="3"/>
    <x v="6"/>
    <n v="312.75"/>
    <n v="552"/>
    <d v="2020-12-19T00:00:00"/>
    <s v=""/>
    <s v="Приволжский"/>
    <n v="18762.349999999999"/>
    <n v="3234.6299999999997"/>
  </r>
  <r>
    <x v="3"/>
    <x v="6"/>
    <n v="307.89999999999998"/>
    <n v="553"/>
    <d v="2018-08-17T00:00:00"/>
    <s v="20.09.2023"/>
    <s v="Центральный"/>
    <n v="59501.1"/>
    <n v="16834.440000000002"/>
  </r>
  <r>
    <x v="3"/>
    <x v="6"/>
    <n v="305.89999999999998"/>
    <n v="554"/>
    <d v="2017-03-14T00:00:00"/>
    <s v=""/>
    <s v="Приволжский"/>
    <n v="16763.099999999999"/>
    <n v="2683.31"/>
  </r>
  <r>
    <x v="3"/>
    <x v="6"/>
    <n v="256.3"/>
    <n v="555"/>
    <d v="2016-04-09T00:00:00"/>
    <s v=""/>
    <s v="Северо-Западный"/>
    <n v="27041.65"/>
    <n v="5505.8499999999995"/>
  </r>
  <r>
    <x v="3"/>
    <x v="6"/>
    <n v="317.2"/>
    <n v="556"/>
    <d v="2022-05-08T00:00:00"/>
    <s v=""/>
    <s v="Приволжский"/>
    <n v="22269.5"/>
    <n v="4961.18"/>
  </r>
  <r>
    <x v="3"/>
    <x v="6"/>
    <n v="376"/>
    <n v="557"/>
    <d v="2022-02-26T00:00:00"/>
    <s v=""/>
    <s v="Северо-Западный"/>
    <n v="21618.899999999998"/>
    <n v="4964.12"/>
  </r>
  <r>
    <x v="3"/>
    <x v="6"/>
    <n v="149.9"/>
    <n v="558"/>
    <d v="2013-11-27T00:00:00"/>
    <s v=""/>
    <s v="Центральный"/>
    <n v="8917.7000000000007"/>
    <n v="1144.71"/>
  </r>
  <r>
    <x v="3"/>
    <x v="6"/>
    <n v="369.35"/>
    <n v="559"/>
    <d v="2021-12-28T00:00:00"/>
    <s v=""/>
    <s v="Южный"/>
    <n v="18956.650000000001"/>
    <n v="4504.3600000000006"/>
  </r>
  <r>
    <x v="3"/>
    <x v="6"/>
    <n v="319"/>
    <n v="560"/>
    <d v="2021-11-20T00:00:00"/>
    <s v=""/>
    <s v="Южный"/>
    <n v="18130.2"/>
    <n v="3577.42"/>
  </r>
  <r>
    <x v="3"/>
    <x v="6"/>
    <n v="313"/>
    <n v="561"/>
    <d v="2021-10-11T00:00:00"/>
    <s v=""/>
    <s v="Дальневосточный"/>
    <n v="24658.800000000003"/>
    <n v="4789.05"/>
  </r>
  <r>
    <x v="3"/>
    <x v="6"/>
    <n v="595"/>
    <n v="562"/>
    <d v="2022-12-10T00:00:00"/>
    <s v=""/>
    <s v="Уральский"/>
    <n v="37497.75"/>
    <n v="9212.6999999999989"/>
  </r>
  <r>
    <x v="3"/>
    <x v="6"/>
    <n v="312.3"/>
    <n v="563"/>
    <d v="2020-08-24T00:00:00"/>
    <s v=""/>
    <s v="Центральный"/>
    <n v="16183.85"/>
    <n v="2999.36"/>
  </r>
  <r>
    <x v="3"/>
    <x v="6"/>
    <n v="262.39999999999998"/>
    <n v="564"/>
    <d v="2021-12-04T00:00:00"/>
    <s v=""/>
    <s v="Сибирский"/>
    <n v="22359.699999999997"/>
    <n v="808.36"/>
  </r>
  <r>
    <x v="3"/>
    <x v="6"/>
    <n v="682"/>
    <n v="565"/>
    <d v="2022-12-24T00:00:00"/>
    <s v=""/>
    <s v="Приволжский"/>
    <n v="29164.949999999997"/>
    <n v="6709.43"/>
  </r>
  <r>
    <x v="3"/>
    <x v="6"/>
    <n v="314.3"/>
    <n v="566"/>
    <d v="2022-03-07T00:00:00"/>
    <s v=""/>
    <s v="Центральный"/>
    <n v="14528.45"/>
    <n v="3250.4500000000003"/>
  </r>
  <r>
    <x v="3"/>
    <x v="6"/>
    <n v="298"/>
    <n v="567"/>
    <d v="2015-11-14T00:00:00"/>
    <s v=""/>
    <s v="Северо-Западный"/>
    <n v="32239.949999999997"/>
    <n v="7819.49"/>
  </r>
  <r>
    <x v="3"/>
    <x v="6"/>
    <n v="339"/>
    <n v="569"/>
    <d v="2017-12-22T00:00:00"/>
    <s v=""/>
    <s v="Сибирский"/>
    <n v="33894.400000000001"/>
    <n v="5792.92"/>
  </r>
  <r>
    <x v="3"/>
    <x v="6"/>
    <n v="268"/>
    <n v="570"/>
    <d v="2019-11-16T00:00:00"/>
    <s v="28.07.2023"/>
    <s v="Уральский"/>
    <n v="15410.95"/>
    <n v="1883.1399999999999"/>
  </r>
  <r>
    <x v="3"/>
    <x v="6"/>
    <n v="292.3"/>
    <n v="571"/>
    <d v="2018-04-28T00:00:00"/>
    <s v=""/>
    <s v="Северо-Западный"/>
    <n v="26856.100000000002"/>
    <n v="5822.7400000000007"/>
  </r>
  <r>
    <x v="3"/>
    <x v="6"/>
    <n v="299.89999999999998"/>
    <n v="572"/>
    <d v="2020-12-22T00:00:00"/>
    <s v=""/>
    <s v="Северо-Западный"/>
    <n v="24835.100000000002"/>
    <n v="5681.34"/>
  </r>
  <r>
    <x v="3"/>
    <x v="6"/>
    <n v="838.5"/>
    <n v="573"/>
    <d v="2022-12-28T00:00:00"/>
    <s v=""/>
    <s v="Дальневосточный"/>
    <n v="29164.949999999997"/>
    <n v="3529.61"/>
  </r>
  <r>
    <x v="3"/>
    <x v="6"/>
    <n v="195.9"/>
    <n v="574"/>
    <d v="2015-08-19T00:00:00"/>
    <s v=""/>
    <s v="Центральный"/>
    <n v="38515.549999999996"/>
    <n v="8397.1299999999992"/>
  </r>
  <r>
    <x v="3"/>
    <x v="6"/>
    <n v="320.2"/>
    <n v="575"/>
    <d v="2018-04-26T00:00:00"/>
    <s v=""/>
    <s v="Центральный"/>
    <n v="17938.599999999999"/>
    <n v="3251.15"/>
  </r>
  <r>
    <x v="3"/>
    <x v="6"/>
    <n v="354.8"/>
    <n v="576"/>
    <d v="2019-07-13T00:00:00"/>
    <s v=""/>
    <s v="Центральный"/>
    <n v="22201.85"/>
    <n v="4363.45"/>
  </r>
  <r>
    <x v="3"/>
    <x v="6"/>
    <n v="289.10000000000002"/>
    <n v="577"/>
    <d v="2021-06-01T00:00:00"/>
    <s v=""/>
    <s v="Уральский"/>
    <n v="23820.75"/>
    <n v="5584.81"/>
  </r>
  <r>
    <x v="3"/>
    <x v="6"/>
    <n v="134.1"/>
    <n v="578"/>
    <d v="2012-10-13T00:00:00"/>
    <s v=""/>
    <s v="Центральный"/>
    <n v="8103.4000000000005"/>
    <n v="1389.99"/>
  </r>
  <r>
    <x v="3"/>
    <x v="6"/>
    <n v="676"/>
    <n v="579"/>
    <d v="2022-12-26T00:00:00"/>
    <s v=""/>
    <s v="Центральный"/>
    <n v="24998.5"/>
    <n v="5062.75"/>
  </r>
  <r>
    <x v="3"/>
    <x v="6"/>
    <n v="451"/>
    <n v="580"/>
    <d v="2022-12-17T00:00:00"/>
    <s v=""/>
    <s v="Центральный"/>
    <n v="14582.449999999999"/>
    <n v="3650.5"/>
  </r>
  <r>
    <x v="3"/>
    <x v="6"/>
    <n v="187.4"/>
    <n v="581"/>
    <d v="2015-12-26T00:00:00"/>
    <s v=""/>
    <s v="Центральный"/>
    <n v="18608.25"/>
    <n v="3950.7999999999997"/>
  </r>
  <r>
    <x v="3"/>
    <x v="6"/>
    <n v="343"/>
    <n v="582"/>
    <d v="2021-05-19T00:00:00"/>
    <s v=""/>
    <s v="Южный"/>
    <n v="15008.900000000001"/>
    <n v="2882.53"/>
  </r>
  <r>
    <x v="3"/>
    <x v="6"/>
    <n v="998"/>
    <n v="584"/>
    <d v="2023-02-22T00:00:00"/>
    <s v=""/>
    <s v="Уральский"/>
    <n v="45830.600000000006"/>
    <n v="12231.1"/>
  </r>
  <r>
    <x v="3"/>
    <x v="6"/>
    <n v="300"/>
    <n v="585"/>
    <d v="2020-06-25T00:00:00"/>
    <s v=""/>
    <s v="Центральный"/>
    <n v="16900.95"/>
    <n v="3616.13"/>
  </r>
  <r>
    <x v="3"/>
    <x v="6"/>
    <n v="311.7"/>
    <n v="586"/>
    <d v="2020-11-22T00:00:00"/>
    <s v=""/>
    <s v="Сибирский"/>
    <n v="21837.95"/>
    <n v="5036.78"/>
  </r>
  <r>
    <x v="3"/>
    <x v="6"/>
    <n v="742"/>
    <n v="587"/>
    <d v="2023-03-25T00:00:00"/>
    <s v=""/>
    <s v="Сибирский"/>
    <n v="27948.35"/>
    <n v="2411.4300000000003"/>
  </r>
  <r>
    <x v="3"/>
    <x v="6"/>
    <n v="155.6"/>
    <n v="588"/>
    <d v="2014-12-25T00:00:00"/>
    <s v="20.09.2023"/>
    <s v="Сибирский"/>
    <n v="28190.85"/>
    <n v="6043.03"/>
  </r>
  <r>
    <x v="3"/>
    <x v="6"/>
    <n v="410.85"/>
    <n v="589"/>
    <d v="2017-11-15T00:00:00"/>
    <s v="10.12.2023"/>
    <s v="Северо-Западный"/>
    <n v="104066.55"/>
    <n v="23437.26"/>
  </r>
  <r>
    <x v="3"/>
    <x v="6"/>
    <n v="348.5"/>
    <n v="590"/>
    <d v="2017-02-10T00:00:00"/>
    <s v="20.08.2023"/>
    <s v="Центральный"/>
    <n v="27627.7"/>
    <n v="5843.3899999999994"/>
  </r>
  <r>
    <x v="3"/>
    <x v="6"/>
    <n v="288.10000000000002"/>
    <n v="591"/>
    <d v="2019-04-06T00:00:00"/>
    <s v="25.07.2023"/>
    <s v="Южный"/>
    <n v="16871.900000000001"/>
    <n v="1511.58"/>
  </r>
  <r>
    <x v="3"/>
    <x v="6"/>
    <n v="311"/>
    <n v="592"/>
    <d v="2021-12-02T00:00:00"/>
    <s v=""/>
    <s v="Центральный"/>
    <n v="15206.35"/>
    <n v="2618.35"/>
  </r>
  <r>
    <x v="3"/>
    <x v="6"/>
    <n v="388"/>
    <n v="593"/>
    <d v="2022-11-12T00:00:00"/>
    <s v=""/>
    <s v="Центральный"/>
    <n v="14582.449999999999"/>
    <n v="3298.8199999999997"/>
  </r>
  <r>
    <x v="3"/>
    <x v="6"/>
    <n v="537.1"/>
    <n v="594"/>
    <d v="2022-12-02T00:00:00"/>
    <s v=""/>
    <s v="Центральный"/>
    <n v="27081.75"/>
    <n v="5569.2"/>
  </r>
  <r>
    <x v="3"/>
    <x v="6"/>
    <n v="270.66000000000003"/>
    <n v="595"/>
    <d v="2022-09-20T00:00:00"/>
    <s v=""/>
    <s v="Сибирский"/>
    <n v="12499.25"/>
    <n v="2820.72"/>
  </r>
  <r>
    <x v="3"/>
    <x v="6"/>
    <n v="800"/>
    <n v="596"/>
    <d v="2022-12-28T00:00:00"/>
    <s v=""/>
    <s v="Уральский"/>
    <n v="62496.3"/>
    <n v="13556.13"/>
  </r>
  <r>
    <x v="3"/>
    <x v="6"/>
    <n v="175.4"/>
    <n v="597"/>
    <d v="2017-06-08T00:00:00"/>
    <s v=""/>
    <s v="Центральный"/>
    <n v="7406"/>
    <n v="922.74"/>
  </r>
  <r>
    <x v="3"/>
    <x v="6"/>
    <n v="288"/>
    <n v="598"/>
    <d v="2017-12-15T00:00:00"/>
    <s v=""/>
    <s v="Приволжский"/>
    <n v="13817.15"/>
    <n v="2692.69"/>
  </r>
  <r>
    <x v="3"/>
    <x v="6"/>
    <n v="325.5"/>
    <n v="599"/>
    <d v="2019-03-12T00:00:00"/>
    <s v=""/>
    <s v="Приволжский"/>
    <n v="19059.05"/>
    <n v="5694.9900000000007"/>
  </r>
  <r>
    <x v="3"/>
    <x v="6"/>
    <n v="273.3"/>
    <n v="600"/>
    <d v="2022-03-26T00:00:00"/>
    <s v=""/>
    <s v="Центральный"/>
    <n v="13726.75"/>
    <n v="1748.32"/>
  </r>
  <r>
    <x v="3"/>
    <x v="6"/>
    <n v="310"/>
    <n v="601"/>
    <d v="2020-11-30T00:00:00"/>
    <s v=""/>
    <s v="Уральский"/>
    <n v="15646.300000000001"/>
    <n v="2501.17"/>
  </r>
  <r>
    <x v="3"/>
    <x v="6"/>
    <n v="586"/>
    <n v="603"/>
    <d v="2023-03-30T00:00:00"/>
    <s v=""/>
    <s v="Центральный"/>
    <n v="24998.5"/>
    <n v="5858.23"/>
  </r>
  <r>
    <x v="3"/>
    <x v="6"/>
    <n v="370.5"/>
    <n v="604"/>
    <d v="2019-05-31T00:00:00"/>
    <s v=""/>
    <s v="Центральный"/>
    <n v="17155.400000000001"/>
    <n v="2810.22"/>
  </r>
  <r>
    <x v="3"/>
    <x v="6"/>
    <n v="318.61"/>
    <n v="605"/>
    <d v="2021-06-03T00:00:00"/>
    <s v=""/>
    <s v="Центральный"/>
    <n v="36432.5"/>
    <n v="9146.9700000000012"/>
  </r>
  <r>
    <x v="3"/>
    <x v="6"/>
    <n v="164.4"/>
    <n v="606"/>
    <d v="2014-10-23T00:00:00"/>
    <s v="20.10.2023"/>
    <s v="Северо-Западный"/>
    <n v="29413.899999999998"/>
    <n v="8259.09"/>
  </r>
  <r>
    <x v="3"/>
    <x v="6"/>
    <n v="181.1"/>
    <n v="607"/>
    <d v="2018-05-24T00:00:00"/>
    <s v=""/>
    <s v="Центральный"/>
    <n v="18686.300000000003"/>
    <n v="3487.4"/>
  </r>
  <r>
    <x v="3"/>
    <x v="6"/>
    <n v="278.20999999999998"/>
    <n v="608"/>
    <d v="2015-11-12T00:00:00"/>
    <s v=""/>
    <s v="Приволжский"/>
    <n v="16611.650000000001"/>
    <n v="2374.61"/>
  </r>
  <r>
    <x v="3"/>
    <x v="6"/>
    <n v="284.89999999999998"/>
    <n v="609"/>
    <d v="2022-02-28T00:00:00"/>
    <s v=""/>
    <s v="Уральский"/>
    <n v="18441.199999999997"/>
    <n v="3924.13"/>
  </r>
  <r>
    <x v="3"/>
    <x v="6"/>
    <n v="355"/>
    <n v="610"/>
    <d v="2017-04-12T00:00:00"/>
    <s v=""/>
    <s v="Северо-Западный"/>
    <n v="45086.5"/>
    <n v="12331.34"/>
  </r>
  <r>
    <x v="3"/>
    <x v="6"/>
    <n v="187.9"/>
    <n v="611"/>
    <d v="2014-02-20T00:00:00"/>
    <s v=""/>
    <s v="Северо-Западный"/>
    <n v="14120.95"/>
    <n v="2457.7000000000003"/>
  </r>
  <r>
    <x v="3"/>
    <x v="6"/>
    <n v="162.44999999999999"/>
    <n v="612"/>
    <d v="2010-05-15T00:00:00"/>
    <s v=""/>
    <s v="Центральный"/>
    <n v="13133.599999999999"/>
    <n v="1848.56"/>
  </r>
  <r>
    <x v="3"/>
    <x v="6"/>
    <n v="383.13"/>
    <n v="613"/>
    <d v="2021-10-21T00:00:00"/>
    <s v=""/>
    <s v="Центральный"/>
    <n v="22076.9"/>
    <n v="5601.2599999999993"/>
  </r>
  <r>
    <x v="3"/>
    <x v="6"/>
    <n v="278.39999999999998"/>
    <n v="614"/>
    <d v="2016-07-09T00:00:00"/>
    <s v=""/>
    <s v="Южный"/>
    <n v="17375.5"/>
    <n v="3714.9700000000003"/>
  </r>
  <r>
    <x v="3"/>
    <x v="6"/>
    <n v="259.87"/>
    <n v="615"/>
    <d v="2020-12-13T00:00:00"/>
    <s v=""/>
    <s v="Сибирский"/>
    <n v="23822.449999999997"/>
    <n v="5451.67"/>
  </r>
  <r>
    <x v="3"/>
    <x v="6"/>
    <n v="321"/>
    <n v="616"/>
    <d v="2020-06-25T00:00:00"/>
    <s v=""/>
    <s v="Центральный"/>
    <n v="9672.6"/>
    <n v="32.9"/>
  </r>
  <r>
    <x v="3"/>
    <x v="6"/>
    <n v="240.77"/>
    <n v="617"/>
    <d v="2020-02-22T00:00:00"/>
    <s v=""/>
    <s v="Центральный"/>
    <n v="10680.4"/>
    <n v="1912.3999999999999"/>
  </r>
  <r>
    <x v="3"/>
    <x v="6"/>
    <n v="312"/>
    <n v="618"/>
    <d v="2020-11-12T00:00:00"/>
    <s v=""/>
    <s v="Приволжский"/>
    <n v="32306.300000000003"/>
    <n v="6873.58"/>
  </r>
  <r>
    <x v="3"/>
    <x v="6"/>
    <n v="264.75"/>
    <n v="622"/>
    <d v="2019-04-12T00:00:00"/>
    <s v=""/>
    <s v="Сибирский"/>
    <n v="22798.95"/>
    <n v="5834.1500000000005"/>
  </r>
  <r>
    <x v="3"/>
    <x v="6"/>
    <n v="287"/>
    <n v="623"/>
    <d v="2021-04-29T00:00:00"/>
    <s v=""/>
    <s v="Центральный"/>
    <n v="20295.350000000002"/>
    <n v="5468.12"/>
  </r>
  <r>
    <x v="3"/>
    <x v="6"/>
    <n v="288.39999999999998"/>
    <n v="624"/>
    <d v="2018-03-17T00:00:00"/>
    <s v=""/>
    <s v="Северо-Западный"/>
    <n v="28192.800000000003"/>
    <n v="6394.5"/>
  </r>
  <r>
    <x v="3"/>
    <x v="6"/>
    <n v="314.22000000000003"/>
    <n v="625"/>
    <d v="2022-02-26T00:00:00"/>
    <s v=""/>
    <s v="Центральный"/>
    <n v="9453.85"/>
    <n v="1256.08"/>
  </r>
  <r>
    <x v="3"/>
    <x v="7"/>
    <n v="331.42"/>
    <n v="546"/>
    <d v="2015-12-26T00:00:00"/>
    <s v="28.09.2023"/>
    <s v="Центральный"/>
    <n v="57387"/>
    <n v="21482.86"/>
  </r>
  <r>
    <x v="3"/>
    <x v="7"/>
    <n v="254.96"/>
    <n v="547"/>
    <d v="2020-11-27T00:00:00"/>
    <s v=""/>
    <s v="Уральский"/>
    <n v="16432.7"/>
    <n v="4811.9399999999996"/>
  </r>
  <r>
    <x v="3"/>
    <x v="7"/>
    <n v="295.39999999999998"/>
    <n v="548"/>
    <d v="2022-06-05T00:00:00"/>
    <s v=""/>
    <s v="Приволжский"/>
    <n v="15799.449999999999"/>
    <n v="7003.78"/>
  </r>
  <r>
    <x v="3"/>
    <x v="7"/>
    <n v="156.69999999999999"/>
    <n v="549"/>
    <d v="2015-02-16T00:00:00"/>
    <s v=""/>
    <s v="Северо-Западный"/>
    <n v="13070.3"/>
    <n v="4332.8600000000006"/>
  </r>
  <r>
    <x v="3"/>
    <x v="7"/>
    <n v="278"/>
    <n v="550"/>
    <d v="2022-06-17T00:00:00"/>
    <s v=""/>
    <s v="Южный"/>
    <n v="29758.05"/>
    <n v="12142.13"/>
  </r>
  <r>
    <x v="3"/>
    <x v="7"/>
    <n v="229.6"/>
    <n v="551"/>
    <d v="2021-06-01T00:00:00"/>
    <s v=""/>
    <s v="Центральный"/>
    <n v="17549.3"/>
    <n v="5599.16"/>
  </r>
  <r>
    <x v="3"/>
    <x v="7"/>
    <n v="312.75"/>
    <n v="552"/>
    <d v="2020-12-19T00:00:00"/>
    <s v=""/>
    <s v="Приволжский"/>
    <n v="21488.400000000001"/>
    <n v="7339.8499999999995"/>
  </r>
  <r>
    <x v="3"/>
    <x v="7"/>
    <n v="307.89999999999998"/>
    <n v="553"/>
    <d v="2018-08-17T00:00:00"/>
    <s v="20.09.2023"/>
    <s v="Центральный"/>
    <n v="70071.5"/>
    <n v="32430.859999999997"/>
  </r>
  <r>
    <x v="3"/>
    <x v="7"/>
    <n v="305.89999999999998"/>
    <n v="554"/>
    <d v="2017-03-14T00:00:00"/>
    <s v=""/>
    <s v="Приволжский"/>
    <n v="22835.35"/>
    <n v="8023.68"/>
  </r>
  <r>
    <x v="3"/>
    <x v="7"/>
    <n v="256.3"/>
    <n v="555"/>
    <d v="2016-04-09T00:00:00"/>
    <s v=""/>
    <s v="Северо-Западный"/>
    <n v="31458.449999999997"/>
    <n v="11854.01"/>
  </r>
  <r>
    <x v="3"/>
    <x v="7"/>
    <n v="317.2"/>
    <n v="556"/>
    <d v="2022-05-08T00:00:00"/>
    <s v=""/>
    <s v="Приволжский"/>
    <n v="27863.25"/>
    <n v="11652.34"/>
  </r>
  <r>
    <x v="3"/>
    <x v="7"/>
    <n v="376"/>
    <n v="557"/>
    <d v="2022-02-26T00:00:00"/>
    <s v=""/>
    <s v="Северо-Западный"/>
    <n v="27079.200000000001"/>
    <n v="10907.82"/>
  </r>
  <r>
    <x v="3"/>
    <x v="7"/>
    <n v="149.9"/>
    <n v="558"/>
    <d v="2013-11-27T00:00:00"/>
    <s v=""/>
    <s v="Центральный"/>
    <n v="10338.65"/>
    <n v="3150.84"/>
  </r>
  <r>
    <x v="3"/>
    <x v="7"/>
    <n v="369.35"/>
    <n v="559"/>
    <d v="2021-12-28T00:00:00"/>
    <s v=""/>
    <s v="Южный"/>
    <n v="24593.35"/>
    <n v="10116.540000000001"/>
  </r>
  <r>
    <x v="3"/>
    <x v="7"/>
    <n v="319"/>
    <n v="560"/>
    <d v="2021-11-20T00:00:00"/>
    <s v=""/>
    <s v="Южный"/>
    <n v="23075.8"/>
    <n v="8874.39"/>
  </r>
  <r>
    <x v="3"/>
    <x v="7"/>
    <n v="313"/>
    <n v="561"/>
    <d v="2021-10-11T00:00:00"/>
    <s v=""/>
    <s v="Дальневосточный"/>
    <n v="25115.85"/>
    <n v="8523.1999999999989"/>
  </r>
  <r>
    <x v="3"/>
    <x v="7"/>
    <n v="595"/>
    <n v="562"/>
    <d v="2022-12-10T00:00:00"/>
    <s v=""/>
    <s v="Уральский"/>
    <n v="48363.25"/>
    <n v="20017.27"/>
  </r>
  <r>
    <x v="3"/>
    <x v="7"/>
    <n v="312.3"/>
    <n v="563"/>
    <d v="2020-08-24T00:00:00"/>
    <s v=""/>
    <s v="Центральный"/>
    <n v="21835.599999999999"/>
    <n v="7930.3700000000008"/>
  </r>
  <r>
    <x v="3"/>
    <x v="7"/>
    <n v="262.39999999999998"/>
    <n v="564"/>
    <d v="2021-12-04T00:00:00"/>
    <s v=""/>
    <s v="Сибирский"/>
    <n v="22516.85"/>
    <n v="2679.3199999999997"/>
  </r>
  <r>
    <x v="3"/>
    <x v="7"/>
    <n v="682"/>
    <n v="565"/>
    <d v="2022-12-24T00:00:00"/>
    <s v=""/>
    <s v="Приволжский"/>
    <n v="37615.85"/>
    <n v="15094.100000000002"/>
  </r>
  <r>
    <x v="3"/>
    <x v="7"/>
    <n v="314.3"/>
    <n v="566"/>
    <d v="2022-03-07T00:00:00"/>
    <s v=""/>
    <s v="Центральный"/>
    <n v="16834.8"/>
    <n v="6834.45"/>
  </r>
  <r>
    <x v="3"/>
    <x v="7"/>
    <n v="298"/>
    <n v="567"/>
    <d v="2015-11-14T00:00:00"/>
    <s v=""/>
    <s v="Северо-Западный"/>
    <n v="35618.800000000003"/>
    <n v="14808.149999999998"/>
  </r>
  <r>
    <x v="3"/>
    <x v="7"/>
    <n v="339"/>
    <n v="569"/>
    <d v="2017-12-22T00:00:00"/>
    <s v=""/>
    <s v="Сибирский"/>
    <n v="55288.450000000004"/>
    <n v="22898.75"/>
  </r>
  <r>
    <x v="3"/>
    <x v="7"/>
    <n v="292.3"/>
    <n v="571"/>
    <d v="2018-04-28T00:00:00"/>
    <s v=""/>
    <s v="Северо-Западный"/>
    <n v="33309.5"/>
    <n v="13027"/>
  </r>
  <r>
    <x v="3"/>
    <x v="7"/>
    <n v="299.89999999999998"/>
    <n v="572"/>
    <d v="2020-12-22T00:00:00"/>
    <s v=""/>
    <s v="Северо-Западный"/>
    <n v="35590.100000000006"/>
    <n v="14313.949999999999"/>
  </r>
  <r>
    <x v="3"/>
    <x v="7"/>
    <n v="838.5"/>
    <n v="573"/>
    <d v="2022-12-28T00:00:00"/>
    <s v=""/>
    <s v="Дальневосточный"/>
    <n v="37615.85"/>
    <n v="12450.970000000001"/>
  </r>
  <r>
    <x v="3"/>
    <x v="7"/>
    <n v="195.9"/>
    <n v="574"/>
    <d v="2015-08-19T00:00:00"/>
    <s v=""/>
    <s v="Центральный"/>
    <n v="35742.449999999997"/>
    <n v="13196.61"/>
  </r>
  <r>
    <x v="3"/>
    <x v="7"/>
    <n v="320.2"/>
    <n v="575"/>
    <d v="2018-04-26T00:00:00"/>
    <s v=""/>
    <s v="Центральный"/>
    <n v="20785.2"/>
    <n v="7554.68"/>
  </r>
  <r>
    <x v="3"/>
    <x v="7"/>
    <n v="354.8"/>
    <n v="576"/>
    <d v="2019-07-13T00:00:00"/>
    <s v=""/>
    <s v="Центральный"/>
    <n v="24078.800000000003"/>
    <n v="9188.69"/>
  </r>
  <r>
    <x v="3"/>
    <x v="7"/>
    <n v="289.10000000000002"/>
    <n v="577"/>
    <d v="2021-06-01T00:00:00"/>
    <s v=""/>
    <s v="Уральский"/>
    <n v="25592.550000000003"/>
    <n v="10143.629999999999"/>
  </r>
  <r>
    <x v="3"/>
    <x v="7"/>
    <n v="134.1"/>
    <n v="578"/>
    <d v="2012-10-13T00:00:00"/>
    <s v=""/>
    <s v="Центральный"/>
    <n v="9024.4500000000007"/>
    <n v="3280.97"/>
  </r>
  <r>
    <x v="3"/>
    <x v="7"/>
    <n v="676"/>
    <n v="579"/>
    <d v="2022-12-26T00:00:00"/>
    <s v=""/>
    <s v="Центральный"/>
    <n v="32242.15"/>
    <n v="13654.06"/>
  </r>
  <r>
    <x v="3"/>
    <x v="7"/>
    <n v="451"/>
    <n v="580"/>
    <d v="2022-12-17T00:00:00"/>
    <s v=""/>
    <s v="Центральный"/>
    <n v="18807.900000000001"/>
    <n v="8036.3499999999995"/>
  </r>
  <r>
    <x v="3"/>
    <x v="7"/>
    <n v="187.4"/>
    <n v="581"/>
    <d v="2015-12-26T00:00:00"/>
    <s v=""/>
    <s v="Центральный"/>
    <n v="16108.35"/>
    <n v="6040.6500000000005"/>
  </r>
  <r>
    <x v="3"/>
    <x v="7"/>
    <n v="343"/>
    <n v="582"/>
    <d v="2021-05-19T00:00:00"/>
    <s v=""/>
    <s v="Южный"/>
    <n v="21685.050000000003"/>
    <n v="8099.3499999999995"/>
  </r>
  <r>
    <x v="3"/>
    <x v="7"/>
    <n v="998"/>
    <n v="584"/>
    <d v="2023-02-22T00:00:00"/>
    <s v=""/>
    <s v="Уральский"/>
    <n v="59110.600000000006"/>
    <n v="25636.73"/>
  </r>
  <r>
    <x v="3"/>
    <x v="7"/>
    <n v="300"/>
    <n v="585"/>
    <d v="2020-06-25T00:00:00"/>
    <s v=""/>
    <s v="Центральный"/>
    <n v="19397.149999999998"/>
    <n v="7591.29"/>
  </r>
  <r>
    <x v="3"/>
    <x v="7"/>
    <n v="311.7"/>
    <n v="586"/>
    <d v="2020-11-22T00:00:00"/>
    <s v=""/>
    <s v="Сибирский"/>
    <n v="34944.299999999996"/>
    <n v="14434.98"/>
  </r>
  <r>
    <x v="3"/>
    <x v="7"/>
    <n v="742"/>
    <n v="587"/>
    <d v="2023-03-25T00:00:00"/>
    <s v=""/>
    <s v="Сибирский"/>
    <n v="36046.75"/>
    <n v="11733.54"/>
  </r>
  <r>
    <x v="3"/>
    <x v="7"/>
    <n v="155.6"/>
    <n v="588"/>
    <d v="2014-12-25T00:00:00"/>
    <s v="20.09.2023"/>
    <s v="Сибирский"/>
    <n v="37170"/>
    <n v="14510.720000000001"/>
  </r>
  <r>
    <x v="3"/>
    <x v="7"/>
    <n v="410.85"/>
    <n v="589"/>
    <d v="2017-11-15T00:00:00"/>
    <s v="10.12.2023"/>
    <s v="Северо-Западный"/>
    <n v="123296.6"/>
    <n v="49457.73"/>
  </r>
  <r>
    <x v="3"/>
    <x v="7"/>
    <n v="348.5"/>
    <n v="590"/>
    <d v="2017-02-10T00:00:00"/>
    <s v="20.08.2023"/>
    <s v="Центральный"/>
    <n v="17435.150000000001"/>
    <n v="6184.08"/>
  </r>
  <r>
    <x v="3"/>
    <x v="7"/>
    <n v="311"/>
    <n v="592"/>
    <d v="2021-12-02T00:00:00"/>
    <s v=""/>
    <s v="Центральный"/>
    <n v="13963.25"/>
    <n v="4710.16"/>
  </r>
  <r>
    <x v="3"/>
    <x v="7"/>
    <n v="388"/>
    <n v="593"/>
    <d v="2022-11-12T00:00:00"/>
    <s v=""/>
    <s v="Центральный"/>
    <n v="18807.900000000001"/>
    <n v="7640.3600000000006"/>
  </r>
  <r>
    <x v="3"/>
    <x v="7"/>
    <n v="537.1"/>
    <n v="594"/>
    <d v="2022-12-02T00:00:00"/>
    <s v=""/>
    <s v="Центральный"/>
    <n v="34929"/>
    <n v="14637.84"/>
  </r>
  <r>
    <x v="3"/>
    <x v="7"/>
    <n v="270.66000000000003"/>
    <n v="595"/>
    <d v="2022-09-20T00:00:00"/>
    <s v=""/>
    <s v="Сибирский"/>
    <n v="16121.099999999999"/>
    <n v="6535.48"/>
  </r>
  <r>
    <x v="3"/>
    <x v="7"/>
    <n v="800"/>
    <n v="596"/>
    <d v="2022-12-28T00:00:00"/>
    <s v=""/>
    <s v="Уральский"/>
    <n v="80605.399999999994"/>
    <n v="34451.9"/>
  </r>
  <r>
    <x v="3"/>
    <x v="7"/>
    <n v="175.4"/>
    <n v="597"/>
    <d v="2017-06-08T00:00:00"/>
    <s v=""/>
    <s v="Центральный"/>
    <n v="7469.85"/>
    <n v="2138.5699999999997"/>
  </r>
  <r>
    <x v="3"/>
    <x v="7"/>
    <n v="288"/>
    <n v="598"/>
    <d v="2017-12-15T00:00:00"/>
    <s v=""/>
    <s v="Приволжский"/>
    <n v="15613.800000000001"/>
    <n v="5648.23"/>
  </r>
  <r>
    <x v="3"/>
    <x v="7"/>
    <n v="325.5"/>
    <n v="599"/>
    <d v="2019-03-12T00:00:00"/>
    <s v=""/>
    <s v="Приволжский"/>
    <n v="22892.25"/>
    <n v="11014.220000000001"/>
  </r>
  <r>
    <x v="3"/>
    <x v="7"/>
    <n v="273.3"/>
    <n v="600"/>
    <d v="2022-03-26T00:00:00"/>
    <s v=""/>
    <s v="Центральный"/>
    <n v="18495.45"/>
    <n v="6077.8899999999994"/>
  </r>
  <r>
    <x v="3"/>
    <x v="7"/>
    <n v="310"/>
    <n v="601"/>
    <d v="2020-11-30T00:00:00"/>
    <s v=""/>
    <s v="Уральский"/>
    <n v="18034.8"/>
    <n v="6078.8"/>
  </r>
  <r>
    <x v="3"/>
    <x v="7"/>
    <n v="586"/>
    <n v="603"/>
    <d v="2023-03-30T00:00:00"/>
    <s v=""/>
    <s v="Центральный"/>
    <n v="32242.15"/>
    <n v="13275.85"/>
  </r>
  <r>
    <x v="3"/>
    <x v="7"/>
    <n v="370.5"/>
    <n v="604"/>
    <d v="2019-05-31T00:00:00"/>
    <s v=""/>
    <s v="Центральный"/>
    <n v="18325.25"/>
    <n v="6170.0099999999993"/>
  </r>
  <r>
    <x v="3"/>
    <x v="7"/>
    <n v="318.61"/>
    <n v="605"/>
    <d v="2021-06-03T00:00:00"/>
    <s v=""/>
    <s v="Центральный"/>
    <n v="35862.449999999997"/>
    <n v="15157.73"/>
  </r>
  <r>
    <x v="3"/>
    <x v="7"/>
    <n v="164.4"/>
    <n v="606"/>
    <d v="2014-10-23T00:00:00"/>
    <s v="20.10.2023"/>
    <s v="Северо-Западный"/>
    <n v="27565.949999999997"/>
    <n v="12375.09"/>
  </r>
  <r>
    <x v="3"/>
    <x v="7"/>
    <n v="181.1"/>
    <n v="607"/>
    <d v="2018-05-24T00:00:00"/>
    <s v=""/>
    <s v="Центральный"/>
    <n v="16969"/>
    <n v="5636.2599999999993"/>
  </r>
  <r>
    <x v="3"/>
    <x v="7"/>
    <n v="278.20999999999998"/>
    <n v="608"/>
    <d v="2015-11-12T00:00:00"/>
    <s v=""/>
    <s v="Приволжский"/>
    <n v="17823"/>
    <n v="5527.62"/>
  </r>
  <r>
    <x v="3"/>
    <x v="7"/>
    <n v="284.89999999999998"/>
    <n v="609"/>
    <d v="2022-02-28T00:00:00"/>
    <s v=""/>
    <s v="Уральский"/>
    <n v="20007.25"/>
    <n v="7415.5899999999992"/>
  </r>
  <r>
    <x v="3"/>
    <x v="7"/>
    <n v="355"/>
    <n v="610"/>
    <d v="2017-04-12T00:00:00"/>
    <s v=""/>
    <s v="Северо-Западный"/>
    <n v="51217.75"/>
    <n v="23203.32"/>
  </r>
  <r>
    <x v="3"/>
    <x v="7"/>
    <n v="187.9"/>
    <n v="611"/>
    <d v="2014-02-20T00:00:00"/>
    <s v=""/>
    <s v="Северо-Западный"/>
    <n v="15488.4"/>
    <n v="5395.95"/>
  </r>
  <r>
    <x v="3"/>
    <x v="7"/>
    <n v="162.44999999999999"/>
    <n v="612"/>
    <d v="2010-05-15T00:00:00"/>
    <s v=""/>
    <s v="Центральный"/>
    <n v="13257.8"/>
    <n v="4175.08"/>
  </r>
  <r>
    <x v="3"/>
    <x v="7"/>
    <n v="383.13"/>
    <n v="613"/>
    <d v="2021-10-21T00:00:00"/>
    <s v=""/>
    <s v="Центральный"/>
    <n v="28853.75"/>
    <n v="12609.519999999999"/>
  </r>
  <r>
    <x v="3"/>
    <x v="7"/>
    <n v="278.39999999999998"/>
    <n v="614"/>
    <d v="2016-07-09T00:00:00"/>
    <s v=""/>
    <s v="Южный"/>
    <n v="22029.75"/>
    <n v="8506.4700000000012"/>
  </r>
  <r>
    <x v="3"/>
    <x v="7"/>
    <n v="259.87"/>
    <n v="615"/>
    <d v="2020-12-13T00:00:00"/>
    <s v=""/>
    <s v="Сибирский"/>
    <n v="31905.75"/>
    <n v="12817.56"/>
  </r>
  <r>
    <x v="3"/>
    <x v="7"/>
    <n v="321"/>
    <n v="616"/>
    <d v="2020-06-25T00:00:00"/>
    <s v=""/>
    <s v="Центральный"/>
    <n v="10087.450000000001"/>
    <n v="1872.3600000000001"/>
  </r>
  <r>
    <x v="3"/>
    <x v="7"/>
    <n v="240.77"/>
    <n v="617"/>
    <d v="2020-02-22T00:00:00"/>
    <s v=""/>
    <s v="Центральный"/>
    <n v="15409.949999999999"/>
    <n v="6492.71"/>
  </r>
  <r>
    <x v="3"/>
    <x v="7"/>
    <n v="312"/>
    <n v="618"/>
    <d v="2020-11-12T00:00:00"/>
    <s v=""/>
    <s v="Приволжский"/>
    <n v="37623.699999999997"/>
    <n v="14373.17"/>
  </r>
  <r>
    <x v="3"/>
    <x v="7"/>
    <n v="264.75"/>
    <n v="622"/>
    <d v="2019-04-12T00:00:00"/>
    <s v=""/>
    <s v="Сибирский"/>
    <n v="26130.2"/>
    <n v="10948.84"/>
  </r>
  <r>
    <x v="3"/>
    <x v="7"/>
    <n v="287"/>
    <n v="623"/>
    <d v="2021-04-29T00:00:00"/>
    <s v=""/>
    <s v="Центральный"/>
    <n v="22347.9"/>
    <n v="9938.25"/>
  </r>
  <r>
    <x v="3"/>
    <x v="7"/>
    <n v="288.39999999999998"/>
    <n v="624"/>
    <d v="2018-03-17T00:00:00"/>
    <s v=""/>
    <s v="Северо-Западный"/>
    <n v="34879.050000000003"/>
    <n v="14061.67"/>
  </r>
  <r>
    <x v="3"/>
    <x v="7"/>
    <n v="314.22000000000003"/>
    <n v="625"/>
    <d v="2022-02-26T00:00:00"/>
    <s v=""/>
    <s v="Центральный"/>
    <n v="11530.050000000001"/>
    <n v="3649.38"/>
  </r>
  <r>
    <x v="3"/>
    <x v="8"/>
    <n v="331.42"/>
    <n v="546"/>
    <d v="2015-12-26T00:00:00"/>
    <s v="28.09.2023"/>
    <s v="Центральный"/>
    <n v="65005.600000000006"/>
    <n v="27329.539999999997"/>
  </r>
  <r>
    <x v="3"/>
    <x v="8"/>
    <n v="254.96"/>
    <n v="547"/>
    <d v="2020-11-27T00:00:00"/>
    <s v=""/>
    <s v="Уральский"/>
    <n v="11810.1"/>
    <n v="2845.64"/>
  </r>
  <r>
    <x v="3"/>
    <x v="8"/>
    <n v="295.39999999999998"/>
    <n v="548"/>
    <d v="2022-06-05T00:00:00"/>
    <s v=""/>
    <s v="Приволжский"/>
    <n v="11590.699999999999"/>
    <n v="4419.3100000000004"/>
  </r>
  <r>
    <x v="3"/>
    <x v="8"/>
    <n v="156.69999999999999"/>
    <n v="549"/>
    <d v="2015-02-16T00:00:00"/>
    <s v=""/>
    <s v="Северо-Западный"/>
    <n v="13499.8"/>
    <n v="4754.2599999999993"/>
  </r>
  <r>
    <x v="3"/>
    <x v="8"/>
    <n v="278"/>
    <n v="550"/>
    <d v="2022-06-17T00:00:00"/>
    <s v=""/>
    <s v="Южный"/>
    <n v="21342.449999999997"/>
    <n v="9202.83"/>
  </r>
  <r>
    <x v="3"/>
    <x v="8"/>
    <n v="229.6"/>
    <n v="551"/>
    <d v="2021-06-01T00:00:00"/>
    <s v=""/>
    <s v="Центральный"/>
    <n v="21717.5"/>
    <n v="7585.1299999999992"/>
  </r>
  <r>
    <x v="3"/>
    <x v="8"/>
    <n v="312.75"/>
    <n v="552"/>
    <d v="2020-12-19T00:00:00"/>
    <s v=""/>
    <s v="Приволжский"/>
    <n v="17788.349999999999"/>
    <n v="6217.96"/>
  </r>
  <r>
    <x v="3"/>
    <x v="8"/>
    <n v="307.89999999999998"/>
    <n v="553"/>
    <d v="2018-08-17T00:00:00"/>
    <s v="20.09.2023"/>
    <s v="Центральный"/>
    <n v="37690.85"/>
    <n v="17766.419999999998"/>
  </r>
  <r>
    <x v="3"/>
    <x v="8"/>
    <n v="305.89999999999998"/>
    <n v="554"/>
    <d v="2017-03-14T00:00:00"/>
    <s v=""/>
    <s v="Приволжский"/>
    <n v="13656.800000000001"/>
    <n v="4392.6399999999994"/>
  </r>
  <r>
    <x v="3"/>
    <x v="8"/>
    <n v="256.3"/>
    <n v="555"/>
    <d v="2016-04-09T00:00:00"/>
    <s v=""/>
    <s v="Северо-Западный"/>
    <n v="32483.1"/>
    <n v="13158.6"/>
  </r>
  <r>
    <x v="3"/>
    <x v="8"/>
    <n v="317.2"/>
    <n v="556"/>
    <d v="2022-05-08T00:00:00"/>
    <s v=""/>
    <s v="Приволжский"/>
    <n v="22684.45"/>
    <n v="9198.6299999999992"/>
  </r>
  <r>
    <x v="3"/>
    <x v="8"/>
    <n v="376"/>
    <n v="557"/>
    <d v="2022-02-26T00:00:00"/>
    <s v=""/>
    <s v="Северо-Западный"/>
    <n v="20945.949999999997"/>
    <n v="8422.82"/>
  </r>
  <r>
    <x v="3"/>
    <x v="8"/>
    <n v="149.9"/>
    <n v="558"/>
    <d v="2013-11-27T00:00:00"/>
    <s v=""/>
    <s v="Центральный"/>
    <n v="8672.4"/>
    <n v="2588.3199999999997"/>
  </r>
  <r>
    <x v="3"/>
    <x v="8"/>
    <n v="369.35"/>
    <n v="559"/>
    <d v="2021-12-28T00:00:00"/>
    <s v=""/>
    <s v="Южный"/>
    <n v="21290.6"/>
    <n v="8689.0299999999988"/>
  </r>
  <r>
    <x v="3"/>
    <x v="8"/>
    <n v="319"/>
    <n v="560"/>
    <d v="2021-11-20T00:00:00"/>
    <s v=""/>
    <s v="Южный"/>
    <n v="23175.300000000003"/>
    <n v="9219.42"/>
  </r>
  <r>
    <x v="3"/>
    <x v="8"/>
    <n v="313"/>
    <n v="561"/>
    <d v="2021-10-11T00:00:00"/>
    <s v=""/>
    <s v="Дальневосточный"/>
    <n v="24914.25"/>
    <n v="8245.7200000000012"/>
  </r>
  <r>
    <x v="3"/>
    <x v="8"/>
    <n v="595"/>
    <n v="562"/>
    <d v="2022-12-10T00:00:00"/>
    <s v=""/>
    <s v="Уральский"/>
    <n v="44767.600000000006"/>
    <n v="19321.190000000002"/>
  </r>
  <r>
    <x v="3"/>
    <x v="8"/>
    <n v="312.3"/>
    <n v="563"/>
    <d v="2020-08-24T00:00:00"/>
    <s v=""/>
    <s v="Центральный"/>
    <n v="17626.199999999997"/>
    <n v="6454.56"/>
  </r>
  <r>
    <x v="3"/>
    <x v="8"/>
    <n v="262.39999999999998"/>
    <n v="564"/>
    <d v="2021-12-04T00:00:00"/>
    <s v=""/>
    <s v="Сибирский"/>
    <n v="21590.9"/>
    <n v="24.849999999999998"/>
  </r>
  <r>
    <x v="3"/>
    <x v="8"/>
    <n v="682"/>
    <n v="565"/>
    <d v="2022-12-24T00:00:00"/>
    <s v=""/>
    <s v="Приволжский"/>
    <n v="34819.25"/>
    <n v="14522.899999999998"/>
  </r>
  <r>
    <x v="3"/>
    <x v="8"/>
    <n v="314.3"/>
    <n v="566"/>
    <d v="2022-03-07T00:00:00"/>
    <s v=""/>
    <s v="Центральный"/>
    <n v="17986.099999999999"/>
    <n v="7648.83"/>
  </r>
  <r>
    <x v="3"/>
    <x v="8"/>
    <n v="298"/>
    <n v="567"/>
    <d v="2015-11-14T00:00:00"/>
    <s v=""/>
    <s v="Северо-Западный"/>
    <n v="34474.400000000001"/>
    <n v="15244.81"/>
  </r>
  <r>
    <x v="3"/>
    <x v="8"/>
    <n v="339"/>
    <n v="569"/>
    <d v="2017-12-22T00:00:00"/>
    <s v=""/>
    <s v="Сибирский"/>
    <n v="37711.75"/>
    <n v="14733.25"/>
  </r>
  <r>
    <x v="3"/>
    <x v="8"/>
    <n v="292.3"/>
    <n v="571"/>
    <d v="2018-04-28T00:00:00"/>
    <s v=""/>
    <s v="Северо-Западный"/>
    <n v="31958.75"/>
    <n v="13492.43"/>
  </r>
  <r>
    <x v="3"/>
    <x v="8"/>
    <n v="299.89999999999998"/>
    <n v="572"/>
    <d v="2020-12-22T00:00:00"/>
    <s v=""/>
    <s v="Северо-Западный"/>
    <n v="32134.65"/>
    <n v="13541.779999999999"/>
  </r>
  <r>
    <x v="3"/>
    <x v="8"/>
    <n v="838.5"/>
    <n v="573"/>
    <d v="2022-12-28T00:00:00"/>
    <s v=""/>
    <s v="Дальневосточный"/>
    <n v="34819.25"/>
    <n v="10949.12"/>
  </r>
  <r>
    <x v="3"/>
    <x v="8"/>
    <n v="195.9"/>
    <n v="574"/>
    <d v="2015-08-19T00:00:00"/>
    <s v=""/>
    <s v="Центральный"/>
    <n v="42466.65"/>
    <n v="18847.43"/>
  </r>
  <r>
    <x v="3"/>
    <x v="8"/>
    <n v="320.2"/>
    <n v="575"/>
    <d v="2018-04-26T00:00:00"/>
    <s v=""/>
    <s v="Центральный"/>
    <n v="20071.5"/>
    <n v="7696.08"/>
  </r>
  <r>
    <x v="3"/>
    <x v="8"/>
    <n v="354.8"/>
    <n v="576"/>
    <d v="2019-07-13T00:00:00"/>
    <s v=""/>
    <s v="Центральный"/>
    <n v="23126.05"/>
    <n v="9155.3000000000011"/>
  </r>
  <r>
    <x v="3"/>
    <x v="8"/>
    <n v="289.10000000000002"/>
    <n v="577"/>
    <d v="2021-06-01T00:00:00"/>
    <s v=""/>
    <s v="Уральский"/>
    <n v="20430.5"/>
    <n v="8093.8899999999994"/>
  </r>
  <r>
    <x v="3"/>
    <x v="8"/>
    <n v="134.1"/>
    <n v="578"/>
    <d v="2012-10-13T00:00:00"/>
    <s v=""/>
    <s v="Центральный"/>
    <n v="8642.5"/>
    <n v="3092.1800000000003"/>
  </r>
  <r>
    <x v="3"/>
    <x v="8"/>
    <n v="676"/>
    <n v="579"/>
    <d v="2022-12-26T00:00:00"/>
    <s v=""/>
    <s v="Центральный"/>
    <n v="29845.100000000002"/>
    <n v="12942.230000000001"/>
  </r>
  <r>
    <x v="3"/>
    <x v="8"/>
    <n v="451"/>
    <n v="580"/>
    <d v="2022-12-17T00:00:00"/>
    <s v=""/>
    <s v="Центральный"/>
    <n v="17409.649999999998"/>
    <n v="7661.78"/>
  </r>
  <r>
    <x v="3"/>
    <x v="8"/>
    <n v="187.4"/>
    <n v="581"/>
    <d v="2015-12-26T00:00:00"/>
    <s v=""/>
    <s v="Центральный"/>
    <n v="18810.899999999998"/>
    <n v="7577.78"/>
  </r>
  <r>
    <x v="3"/>
    <x v="8"/>
    <n v="343"/>
    <n v="582"/>
    <d v="2021-05-19T00:00:00"/>
    <s v=""/>
    <s v="Южный"/>
    <n v="17319.8"/>
    <n v="6310.3600000000006"/>
  </r>
  <r>
    <x v="3"/>
    <x v="8"/>
    <n v="998"/>
    <n v="584"/>
    <d v="2023-02-22T00:00:00"/>
    <s v=""/>
    <s v="Уральский"/>
    <n v="54716"/>
    <n v="24563.279999999999"/>
  </r>
  <r>
    <x v="3"/>
    <x v="8"/>
    <n v="300"/>
    <n v="585"/>
    <d v="2020-06-25T00:00:00"/>
    <s v=""/>
    <s v="Центральный"/>
    <n v="22598.75"/>
    <n v="9650.83"/>
  </r>
  <r>
    <x v="3"/>
    <x v="8"/>
    <n v="311.7"/>
    <n v="586"/>
    <d v="2020-11-22T00:00:00"/>
    <s v=""/>
    <s v="Сибирский"/>
    <n v="21650.149999999998"/>
    <n v="8742.09"/>
  </r>
  <r>
    <x v="3"/>
    <x v="8"/>
    <n v="742"/>
    <n v="587"/>
    <d v="2023-03-25T00:00:00"/>
    <s v=""/>
    <s v="Сибирский"/>
    <n v="33366.799999999996"/>
    <n v="10625.09"/>
  </r>
  <r>
    <x v="3"/>
    <x v="8"/>
    <n v="155.6"/>
    <n v="588"/>
    <d v="2014-12-25T00:00:00"/>
    <s v="20.09.2023"/>
    <s v="Сибирский"/>
    <n v="15912.550000000001"/>
    <n v="5728.66"/>
  </r>
  <r>
    <x v="3"/>
    <x v="8"/>
    <n v="410.85"/>
    <n v="589"/>
    <d v="2017-11-15T00:00:00"/>
    <s v="10.12.2023"/>
    <s v="Северо-Западный"/>
    <n v="127828.45"/>
    <n v="56264.880000000005"/>
  </r>
  <r>
    <x v="3"/>
    <x v="8"/>
    <n v="311"/>
    <n v="592"/>
    <d v="2021-12-02T00:00:00"/>
    <s v=""/>
    <s v="Центральный"/>
    <n v="19132.25"/>
    <n v="7097.6500000000005"/>
  </r>
  <r>
    <x v="3"/>
    <x v="8"/>
    <n v="388"/>
    <n v="593"/>
    <d v="2022-11-12T00:00:00"/>
    <s v=""/>
    <s v="Центральный"/>
    <n v="17409.649999999998"/>
    <n v="7423.29"/>
  </r>
  <r>
    <x v="3"/>
    <x v="8"/>
    <n v="537.1"/>
    <n v="594"/>
    <d v="2022-12-02T00:00:00"/>
    <s v=""/>
    <s v="Центральный"/>
    <n v="32332.15"/>
    <n v="14151.76"/>
  </r>
  <r>
    <x v="3"/>
    <x v="8"/>
    <n v="270.66000000000003"/>
    <n v="595"/>
    <d v="2022-09-20T00:00:00"/>
    <s v=""/>
    <s v="Сибирский"/>
    <n v="14922.550000000001"/>
    <n v="6744.5"/>
  </r>
  <r>
    <x v="3"/>
    <x v="8"/>
    <n v="800"/>
    <n v="596"/>
    <d v="2022-12-28T00:00:00"/>
    <s v=""/>
    <s v="Уральский"/>
    <n v="74612.700000000012"/>
    <n v="32554.62"/>
  </r>
  <r>
    <x v="3"/>
    <x v="8"/>
    <n v="175.4"/>
    <n v="597"/>
    <d v="2017-06-08T00:00:00"/>
    <s v=""/>
    <s v="Центральный"/>
    <n v="9887.9"/>
    <n v="3202.78"/>
  </r>
  <r>
    <x v="3"/>
    <x v="8"/>
    <n v="288"/>
    <n v="598"/>
    <d v="2017-12-15T00:00:00"/>
    <s v=""/>
    <s v="Приволжский"/>
    <n v="15714.7"/>
    <n v="5731.95"/>
  </r>
  <r>
    <x v="3"/>
    <x v="8"/>
    <n v="325.5"/>
    <n v="599"/>
    <d v="2019-03-12T00:00:00"/>
    <s v=""/>
    <s v="Приволжский"/>
    <n v="18233.650000000001"/>
    <n v="8541.33"/>
  </r>
  <r>
    <x v="3"/>
    <x v="8"/>
    <n v="273.3"/>
    <n v="600"/>
    <d v="2022-03-26T00:00:00"/>
    <s v=""/>
    <s v="Центральный"/>
    <n v="12804.8"/>
    <n v="3406.06"/>
  </r>
  <r>
    <x v="3"/>
    <x v="8"/>
    <n v="310"/>
    <n v="601"/>
    <d v="2020-11-30T00:00:00"/>
    <s v=""/>
    <s v="Уральский"/>
    <n v="10699.300000000001"/>
    <n v="2175.81"/>
  </r>
  <r>
    <x v="3"/>
    <x v="8"/>
    <n v="586"/>
    <n v="603"/>
    <d v="2023-03-30T00:00:00"/>
    <s v=""/>
    <s v="Центральный"/>
    <n v="29845.100000000002"/>
    <n v="12943.84"/>
  </r>
  <r>
    <x v="3"/>
    <x v="8"/>
    <n v="370.5"/>
    <n v="604"/>
    <d v="2019-05-31T00:00:00"/>
    <s v=""/>
    <s v="Центральный"/>
    <n v="18214.100000000002"/>
    <n v="6393.38"/>
  </r>
  <r>
    <x v="3"/>
    <x v="8"/>
    <n v="318.61"/>
    <n v="605"/>
    <d v="2021-06-03T00:00:00"/>
    <s v=""/>
    <s v="Центральный"/>
    <n v="46376.75"/>
    <n v="21454.09"/>
  </r>
  <r>
    <x v="3"/>
    <x v="8"/>
    <n v="164.4"/>
    <n v="606"/>
    <d v="2014-10-23T00:00:00"/>
    <s v="20.10.2023"/>
    <s v="Северо-Западный"/>
    <n v="25960.35"/>
    <n v="12164.6"/>
  </r>
  <r>
    <x v="3"/>
    <x v="8"/>
    <n v="181.1"/>
    <n v="607"/>
    <d v="2018-05-24T00:00:00"/>
    <s v=""/>
    <s v="Центральный"/>
    <n v="19323.849999999999"/>
    <n v="7415.9400000000005"/>
  </r>
  <r>
    <x v="3"/>
    <x v="8"/>
    <n v="278.20999999999998"/>
    <n v="608"/>
    <d v="2015-11-12T00:00:00"/>
    <s v=""/>
    <s v="Приволжский"/>
    <n v="15645.95"/>
    <n v="4933.18"/>
  </r>
  <r>
    <x v="3"/>
    <x v="8"/>
    <n v="284.89999999999998"/>
    <n v="609"/>
    <d v="2022-02-28T00:00:00"/>
    <s v=""/>
    <s v="Уральский"/>
    <n v="13588"/>
    <n v="3999.1699999999996"/>
  </r>
  <r>
    <x v="3"/>
    <x v="8"/>
    <n v="355"/>
    <n v="610"/>
    <d v="2017-04-12T00:00:00"/>
    <s v=""/>
    <s v="Северо-Западный"/>
    <n v="50001.350000000006"/>
    <n v="24224.13"/>
  </r>
  <r>
    <x v="3"/>
    <x v="8"/>
    <n v="187.9"/>
    <n v="611"/>
    <d v="2014-02-20T00:00:00"/>
    <s v=""/>
    <s v="Северо-Западный"/>
    <n v="14340.3"/>
    <n v="5242.3"/>
  </r>
  <r>
    <x v="3"/>
    <x v="8"/>
    <n v="162.44999999999999"/>
    <n v="612"/>
    <d v="2010-05-15T00:00:00"/>
    <s v=""/>
    <s v="Центральный"/>
    <n v="13104.2"/>
    <n v="4345.3899999999994"/>
  </r>
  <r>
    <x v="3"/>
    <x v="8"/>
    <n v="383.13"/>
    <n v="613"/>
    <d v="2021-10-21T00:00:00"/>
    <s v=""/>
    <s v="Центральный"/>
    <n v="27887.550000000003"/>
    <n v="12865.58"/>
  </r>
  <r>
    <x v="3"/>
    <x v="8"/>
    <n v="278.39999999999998"/>
    <n v="614"/>
    <d v="2016-07-09T00:00:00"/>
    <s v=""/>
    <s v="Южный"/>
    <n v="22585.9"/>
    <n v="9207.59"/>
  </r>
  <r>
    <x v="3"/>
    <x v="8"/>
    <n v="259.87"/>
    <n v="615"/>
    <d v="2020-12-13T00:00:00"/>
    <s v=""/>
    <s v="Сибирский"/>
    <n v="21502.649999999998"/>
    <n v="8576.82"/>
  </r>
  <r>
    <x v="3"/>
    <x v="8"/>
    <n v="321"/>
    <n v="616"/>
    <d v="2020-06-25T00:00:00"/>
    <s v=""/>
    <s v="Центральный"/>
    <n v="12919.6"/>
    <n v="2550.73"/>
  </r>
  <r>
    <x v="3"/>
    <x v="8"/>
    <n v="240.77"/>
    <n v="617"/>
    <d v="2020-02-22T00:00:00"/>
    <s v=""/>
    <s v="Центральный"/>
    <n v="14215.650000000001"/>
    <n v="6077.54"/>
  </r>
  <r>
    <x v="3"/>
    <x v="8"/>
    <n v="312"/>
    <n v="618"/>
    <d v="2020-11-12T00:00:00"/>
    <s v=""/>
    <s v="Приволжский"/>
    <n v="34480.9"/>
    <n v="13995.1"/>
  </r>
  <r>
    <x v="3"/>
    <x v="8"/>
    <n v="264.75"/>
    <n v="622"/>
    <d v="2019-04-12T00:00:00"/>
    <s v=""/>
    <s v="Сибирский"/>
    <n v="22029.1"/>
    <n v="9168.5299999999988"/>
  </r>
  <r>
    <x v="3"/>
    <x v="8"/>
    <n v="287"/>
    <n v="623"/>
    <d v="2021-04-29T00:00:00"/>
    <s v=""/>
    <s v="Центральный"/>
    <n v="23958"/>
    <n v="11356.59"/>
  </r>
  <r>
    <x v="3"/>
    <x v="8"/>
    <n v="288.39999999999998"/>
    <n v="624"/>
    <d v="2018-03-17T00:00:00"/>
    <s v=""/>
    <s v="Северо-Западный"/>
    <n v="37009.25"/>
    <n v="16398.830000000002"/>
  </r>
  <r>
    <x v="3"/>
    <x v="8"/>
    <n v="314.22000000000003"/>
    <n v="625"/>
    <d v="2022-02-26T00:00:00"/>
    <s v=""/>
    <s v="Центральный"/>
    <n v="9539.9500000000007"/>
    <n v="2562.7000000000003"/>
  </r>
  <r>
    <x v="3"/>
    <x v="9"/>
    <n v="254.96"/>
    <n v="547"/>
    <d v="2020-11-27T00:00:00"/>
    <s v=""/>
    <s v="Уральский"/>
    <n v="10820"/>
    <n v="2772.98"/>
  </r>
  <r>
    <x v="3"/>
    <x v="9"/>
    <n v="295.39999999999998"/>
    <n v="548"/>
    <d v="2022-06-05T00:00:00"/>
    <s v=""/>
    <s v="Приволжский"/>
    <n v="10619.05"/>
    <n v="4211.9000000000005"/>
  </r>
  <r>
    <x v="3"/>
    <x v="9"/>
    <n v="156.69999999999999"/>
    <n v="549"/>
    <d v="2015-02-16T00:00:00"/>
    <s v=""/>
    <s v="Северо-Западный"/>
    <n v="12368.099999999999"/>
    <n v="4858.28"/>
  </r>
  <r>
    <x v="3"/>
    <x v="9"/>
    <n v="278"/>
    <n v="550"/>
    <d v="2022-06-17T00:00:00"/>
    <s v=""/>
    <s v="Южный"/>
    <n v="19553.25"/>
    <n v="8993.67"/>
  </r>
  <r>
    <x v="3"/>
    <x v="9"/>
    <n v="229.6"/>
    <n v="551"/>
    <d v="2021-06-01T00:00:00"/>
    <s v=""/>
    <s v="Центральный"/>
    <n v="19896.900000000001"/>
    <n v="7180.67"/>
  </r>
  <r>
    <x v="3"/>
    <x v="9"/>
    <n v="312.75"/>
    <n v="552"/>
    <d v="2020-12-19T00:00:00"/>
    <s v=""/>
    <s v="Приволжский"/>
    <n v="16297.1"/>
    <n v="5967.08"/>
  </r>
  <r>
    <x v="3"/>
    <x v="9"/>
    <n v="305.89999999999998"/>
    <n v="554"/>
    <d v="2017-03-14T00:00:00"/>
    <s v=""/>
    <s v="Приволжский"/>
    <n v="12511.949999999999"/>
    <n v="4227.37"/>
  </r>
  <r>
    <x v="3"/>
    <x v="9"/>
    <n v="256.3"/>
    <n v="555"/>
    <d v="2016-04-09T00:00:00"/>
    <s v=""/>
    <s v="Северо-Западный"/>
    <n v="29760"/>
    <n v="12271.699999999999"/>
  </r>
  <r>
    <x v="3"/>
    <x v="9"/>
    <n v="317.2"/>
    <n v="556"/>
    <d v="2022-05-08T00:00:00"/>
    <s v=""/>
    <s v="Приволжский"/>
    <n v="20782.75"/>
    <n v="8390.41"/>
  </r>
  <r>
    <x v="3"/>
    <x v="9"/>
    <n v="376"/>
    <n v="557"/>
    <d v="2022-02-26T00:00:00"/>
    <s v=""/>
    <s v="Северо-Западный"/>
    <n v="19190"/>
    <n v="8026.4800000000005"/>
  </r>
  <r>
    <x v="3"/>
    <x v="9"/>
    <n v="149.9"/>
    <n v="558"/>
    <d v="2013-11-27T00:00:00"/>
    <s v=""/>
    <s v="Центральный"/>
    <n v="7945.3499999999995"/>
    <n v="2515.2399999999998"/>
  </r>
  <r>
    <x v="3"/>
    <x v="9"/>
    <n v="369.35"/>
    <n v="559"/>
    <d v="2021-12-28T00:00:00"/>
    <s v=""/>
    <s v="Южный"/>
    <n v="19505.75"/>
    <n v="8587.18"/>
  </r>
  <r>
    <x v="3"/>
    <x v="9"/>
    <n v="319"/>
    <n v="560"/>
    <d v="2021-11-20T00:00:00"/>
    <s v=""/>
    <s v="Южный"/>
    <n v="21232.5"/>
    <n v="8843.1"/>
  </r>
  <r>
    <x v="3"/>
    <x v="9"/>
    <n v="313"/>
    <n v="561"/>
    <d v="2021-10-11T00:00:00"/>
    <s v=""/>
    <s v="Дальневосточный"/>
    <n v="22825.599999999999"/>
    <n v="8422.19"/>
  </r>
  <r>
    <x v="3"/>
    <x v="9"/>
    <n v="595"/>
    <n v="562"/>
    <d v="2022-12-10T00:00:00"/>
    <s v=""/>
    <s v="Уральский"/>
    <n v="42449.95"/>
    <n v="19137.09"/>
  </r>
  <r>
    <x v="3"/>
    <x v="9"/>
    <n v="312.3"/>
    <n v="563"/>
    <d v="2020-08-24T00:00:00"/>
    <s v=""/>
    <s v="Центральный"/>
    <n v="16148.55"/>
    <n v="6112.68"/>
  </r>
  <r>
    <x v="3"/>
    <x v="9"/>
    <n v="262.39999999999998"/>
    <n v="564"/>
    <d v="2021-12-04T00:00:00"/>
    <s v=""/>
    <s v="Сибирский"/>
    <n v="19780.899999999998"/>
    <n v="1976.4500000000003"/>
  </r>
  <r>
    <x v="3"/>
    <x v="9"/>
    <n v="682"/>
    <n v="565"/>
    <d v="2022-12-24T00:00:00"/>
    <s v=""/>
    <s v="Приволжский"/>
    <n v="33016.65"/>
    <n v="14441.279999999999"/>
  </r>
  <r>
    <x v="3"/>
    <x v="9"/>
    <n v="314.3"/>
    <n v="566"/>
    <d v="2022-03-07T00:00:00"/>
    <s v=""/>
    <s v="Центральный"/>
    <n v="16478.25"/>
    <n v="7217.1399999999994"/>
  </r>
  <r>
    <x v="3"/>
    <x v="9"/>
    <n v="298"/>
    <n v="567"/>
    <d v="2015-11-14T00:00:00"/>
    <s v=""/>
    <s v="Северо-Западный"/>
    <n v="31584.35"/>
    <n v="14211.82"/>
  </r>
  <r>
    <x v="3"/>
    <x v="9"/>
    <n v="339"/>
    <n v="569"/>
    <d v="2017-12-22T00:00:00"/>
    <s v=""/>
    <s v="Сибирский"/>
    <n v="34550.300000000003"/>
    <n v="13245.33"/>
  </r>
  <r>
    <x v="3"/>
    <x v="9"/>
    <n v="292.3"/>
    <n v="571"/>
    <d v="2018-04-28T00:00:00"/>
    <s v=""/>
    <s v="Северо-Западный"/>
    <n v="29279.55"/>
    <n v="12576.06"/>
  </r>
  <r>
    <x v="3"/>
    <x v="9"/>
    <n v="299.89999999999998"/>
    <n v="572"/>
    <d v="2020-12-22T00:00:00"/>
    <s v=""/>
    <s v="Северо-Западный"/>
    <n v="29440.75"/>
    <n v="12703.46"/>
  </r>
  <r>
    <x v="3"/>
    <x v="9"/>
    <n v="838.5"/>
    <n v="573"/>
    <d v="2022-12-28T00:00:00"/>
    <s v=""/>
    <s v="Дальневосточный"/>
    <n v="33016.65"/>
    <n v="11301.5"/>
  </r>
  <r>
    <x v="3"/>
    <x v="9"/>
    <n v="195.9"/>
    <n v="574"/>
    <d v="2015-08-19T00:00:00"/>
    <s v=""/>
    <s v="Центральный"/>
    <n v="38906.550000000003"/>
    <n v="16841.16"/>
  </r>
  <r>
    <x v="3"/>
    <x v="9"/>
    <n v="320.2"/>
    <n v="575"/>
    <d v="2018-04-26T00:00:00"/>
    <s v=""/>
    <s v="Центральный"/>
    <n v="18388.900000000001"/>
    <n v="7288.54"/>
  </r>
  <r>
    <x v="3"/>
    <x v="9"/>
    <n v="354.8"/>
    <n v="576"/>
    <d v="2019-07-13T00:00:00"/>
    <s v=""/>
    <s v="Центральный"/>
    <n v="21187.350000000002"/>
    <n v="8305.01"/>
  </r>
  <r>
    <x v="3"/>
    <x v="9"/>
    <n v="289.10000000000002"/>
    <n v="577"/>
    <d v="2021-06-01T00:00:00"/>
    <s v=""/>
    <s v="Уральский"/>
    <n v="18717.8"/>
    <n v="7410.0599999999995"/>
  </r>
  <r>
    <x v="3"/>
    <x v="9"/>
    <n v="134.1"/>
    <n v="578"/>
    <d v="2012-10-13T00:00:00"/>
    <s v=""/>
    <s v="Центральный"/>
    <n v="7917.95"/>
    <n v="2913.47"/>
  </r>
  <r>
    <x v="3"/>
    <x v="9"/>
    <n v="676"/>
    <n v="579"/>
    <d v="2022-12-26T00:00:00"/>
    <s v=""/>
    <s v="Центральный"/>
    <n v="28300"/>
    <n v="12419.19"/>
  </r>
  <r>
    <x v="3"/>
    <x v="9"/>
    <n v="451"/>
    <n v="580"/>
    <d v="2022-12-17T00:00:00"/>
    <s v=""/>
    <s v="Центральный"/>
    <n v="16508.3"/>
    <n v="7593.8099999999995"/>
  </r>
  <r>
    <x v="3"/>
    <x v="9"/>
    <n v="187.4"/>
    <n v="581"/>
    <d v="2015-12-26T00:00:00"/>
    <s v=""/>
    <s v="Центральный"/>
    <n v="17233.95"/>
    <n v="7139.37"/>
  </r>
  <r>
    <x v="3"/>
    <x v="9"/>
    <n v="343"/>
    <n v="582"/>
    <d v="2021-05-19T00:00:00"/>
    <s v=""/>
    <s v="Южный"/>
    <n v="15867.8"/>
    <n v="6067.5999999999995"/>
  </r>
  <r>
    <x v="3"/>
    <x v="9"/>
    <n v="998"/>
    <n v="584"/>
    <d v="2023-02-22T00:00:00"/>
    <s v=""/>
    <s v="Уральский"/>
    <n v="51883.3"/>
    <n v="24455.690000000002"/>
  </r>
  <r>
    <x v="3"/>
    <x v="9"/>
    <n v="300"/>
    <n v="585"/>
    <d v="2020-06-25T00:00:00"/>
    <s v=""/>
    <s v="Центральный"/>
    <n v="20704.25"/>
    <n v="9086.84"/>
  </r>
  <r>
    <x v="3"/>
    <x v="9"/>
    <n v="311.7"/>
    <n v="586"/>
    <d v="2020-11-22T00:00:00"/>
    <s v=""/>
    <s v="Сибирский"/>
    <n v="19835.150000000001"/>
    <n v="8370.5299999999988"/>
  </r>
  <r>
    <x v="3"/>
    <x v="9"/>
    <n v="742"/>
    <n v="587"/>
    <d v="2023-03-25T00:00:00"/>
    <s v=""/>
    <s v="Сибирский"/>
    <n v="31639.35"/>
    <n v="10390.66"/>
  </r>
  <r>
    <x v="3"/>
    <x v="9"/>
    <n v="410.85"/>
    <n v="589"/>
    <d v="2017-11-15T00:00:00"/>
    <s v="10.12.2023"/>
    <s v="Северо-Западный"/>
    <n v="117112.29999999999"/>
    <n v="52080"/>
  </r>
  <r>
    <x v="3"/>
    <x v="9"/>
    <n v="311"/>
    <n v="592"/>
    <d v="2021-12-02T00:00:00"/>
    <s v=""/>
    <s v="Центральный"/>
    <n v="17528.349999999999"/>
    <n v="6766.41"/>
  </r>
  <r>
    <x v="3"/>
    <x v="9"/>
    <n v="388"/>
    <n v="593"/>
    <d v="2022-11-12T00:00:00"/>
    <s v=""/>
    <s v="Центральный"/>
    <n v="16508.3"/>
    <n v="7267.8899999999994"/>
  </r>
  <r>
    <x v="3"/>
    <x v="9"/>
    <n v="537.1"/>
    <n v="594"/>
    <d v="2022-12-02T00:00:00"/>
    <s v=""/>
    <s v="Центральный"/>
    <n v="30658.3"/>
    <n v="13512.24"/>
  </r>
  <r>
    <x v="3"/>
    <x v="9"/>
    <n v="270.66000000000003"/>
    <n v="595"/>
    <d v="2022-09-20T00:00:00"/>
    <s v=""/>
    <s v="Сибирский"/>
    <n v="16449.7"/>
    <n v="7926.8700000000008"/>
  </r>
  <r>
    <x v="3"/>
    <x v="9"/>
    <n v="800"/>
    <n v="596"/>
    <d v="2022-12-28T00:00:00"/>
    <s v=""/>
    <s v="Уральский"/>
    <n v="70749.95"/>
    <n v="31439.100000000002"/>
  </r>
  <r>
    <x v="3"/>
    <x v="9"/>
    <n v="175.4"/>
    <n v="597"/>
    <d v="2017-06-08T00:00:00"/>
    <s v=""/>
    <s v="Центральный"/>
    <n v="9059"/>
    <n v="3103.1"/>
  </r>
  <r>
    <x v="3"/>
    <x v="9"/>
    <n v="288"/>
    <n v="598"/>
    <d v="2017-12-15T00:00:00"/>
    <s v=""/>
    <s v="Приволжский"/>
    <n v="14397.3"/>
    <n v="5424.02"/>
  </r>
  <r>
    <x v="3"/>
    <x v="9"/>
    <n v="325.5"/>
    <n v="599"/>
    <d v="2019-03-12T00:00:00"/>
    <s v=""/>
    <s v="Приволжский"/>
    <n v="16705.099999999999"/>
    <n v="7978.53"/>
  </r>
  <r>
    <x v="3"/>
    <x v="9"/>
    <n v="273.3"/>
    <n v="600"/>
    <d v="2022-03-26T00:00:00"/>
    <s v=""/>
    <s v="Центральный"/>
    <n v="11731.300000000001"/>
    <n v="3158.0499999999997"/>
  </r>
  <r>
    <x v="3"/>
    <x v="9"/>
    <n v="310"/>
    <n v="601"/>
    <d v="2020-11-30T00:00:00"/>
    <s v=""/>
    <s v="Уральский"/>
    <n v="9802.35"/>
    <n v="2009.49"/>
  </r>
  <r>
    <x v="3"/>
    <x v="9"/>
    <n v="586"/>
    <n v="603"/>
    <d v="2023-03-30T00:00:00"/>
    <s v=""/>
    <s v="Центральный"/>
    <n v="28300"/>
    <n v="12645.85"/>
  </r>
  <r>
    <x v="3"/>
    <x v="9"/>
    <n v="370.5"/>
    <n v="604"/>
    <d v="2019-05-31T00:00:00"/>
    <s v=""/>
    <s v="Центральный"/>
    <n v="16687.149999999998"/>
    <n v="6112.8899999999994"/>
  </r>
  <r>
    <x v="3"/>
    <x v="9"/>
    <n v="318.61"/>
    <n v="605"/>
    <d v="2021-06-03T00:00:00"/>
    <s v=""/>
    <s v="Центральный"/>
    <n v="42488.850000000006"/>
    <n v="19981.64"/>
  </r>
  <r>
    <x v="3"/>
    <x v="9"/>
    <n v="164.4"/>
    <n v="606"/>
    <d v="2014-10-23T00:00:00"/>
    <s v="20.10.2023"/>
    <s v="Северо-Западный"/>
    <n v="15087.449999999999"/>
    <n v="6803.58"/>
  </r>
  <r>
    <x v="3"/>
    <x v="9"/>
    <n v="181.1"/>
    <n v="607"/>
    <d v="2018-05-24T00:00:00"/>
    <s v=""/>
    <s v="Центральный"/>
    <n v="17703.900000000001"/>
    <n v="6801.7599999999993"/>
  </r>
  <r>
    <x v="3"/>
    <x v="9"/>
    <n v="278.20999999999998"/>
    <n v="608"/>
    <d v="2015-11-12T00:00:00"/>
    <s v=""/>
    <s v="Приволжский"/>
    <n v="14334.300000000001"/>
    <n v="4490.6399999999994"/>
  </r>
  <r>
    <x v="3"/>
    <x v="9"/>
    <n v="284.89999999999998"/>
    <n v="609"/>
    <d v="2022-02-28T00:00:00"/>
    <s v=""/>
    <s v="Уральский"/>
    <n v="12448.900000000001"/>
    <n v="3873.0299999999997"/>
  </r>
  <r>
    <x v="3"/>
    <x v="9"/>
    <n v="355"/>
    <n v="610"/>
    <d v="2017-04-12T00:00:00"/>
    <s v=""/>
    <s v="Северо-Западный"/>
    <n v="45809.65"/>
    <n v="22216.880000000001"/>
  </r>
  <r>
    <x v="3"/>
    <x v="9"/>
    <n v="187.9"/>
    <n v="611"/>
    <d v="2014-02-20T00:00:00"/>
    <s v=""/>
    <s v="Северо-Западный"/>
    <n v="13138.099999999999"/>
    <n v="4960.7599999999993"/>
  </r>
  <r>
    <x v="3"/>
    <x v="9"/>
    <n v="162.44999999999999"/>
    <n v="612"/>
    <d v="2010-05-15T00:00:00"/>
    <s v=""/>
    <s v="Центральный"/>
    <n v="12005.650000000001"/>
    <n v="4183.6899999999996"/>
  </r>
  <r>
    <x v="3"/>
    <x v="9"/>
    <n v="383.13"/>
    <n v="613"/>
    <d v="2021-10-21T00:00:00"/>
    <s v=""/>
    <s v="Центральный"/>
    <n v="25549.699999999997"/>
    <n v="12056.38"/>
  </r>
  <r>
    <x v="3"/>
    <x v="9"/>
    <n v="278.39999999999998"/>
    <n v="614"/>
    <d v="2016-07-09T00:00:00"/>
    <s v=""/>
    <s v="Южный"/>
    <n v="20692.449999999997"/>
    <n v="8732.43"/>
  </r>
  <r>
    <x v="3"/>
    <x v="9"/>
    <n v="259.87"/>
    <n v="615"/>
    <d v="2020-12-13T00:00:00"/>
    <s v=""/>
    <s v="Сибирский"/>
    <n v="19700.050000000003"/>
    <n v="8220.59"/>
  </r>
  <r>
    <x v="3"/>
    <x v="9"/>
    <n v="321"/>
    <n v="616"/>
    <d v="2020-06-25T00:00:00"/>
    <s v=""/>
    <s v="Центральный"/>
    <n v="11836.5"/>
    <n v="2586.9899999999998"/>
  </r>
  <r>
    <x v="3"/>
    <x v="9"/>
    <n v="240.77"/>
    <n v="617"/>
    <d v="2020-02-22T00:00:00"/>
    <s v=""/>
    <s v="Центральный"/>
    <n v="13023.900000000001"/>
    <n v="5648.93"/>
  </r>
  <r>
    <x v="3"/>
    <x v="9"/>
    <n v="312"/>
    <n v="618"/>
    <d v="2020-11-12T00:00:00"/>
    <s v=""/>
    <s v="Приволжский"/>
    <n v="31590.25"/>
    <n v="13158.25"/>
  </r>
  <r>
    <x v="3"/>
    <x v="9"/>
    <n v="264.75"/>
    <n v="622"/>
    <d v="2019-04-12T00:00:00"/>
    <s v=""/>
    <s v="Сибирский"/>
    <n v="20182.349999999999"/>
    <n v="8861.7900000000009"/>
  </r>
  <r>
    <x v="3"/>
    <x v="9"/>
    <n v="287"/>
    <n v="623"/>
    <d v="2021-04-29T00:00:00"/>
    <s v=""/>
    <s v="Центральный"/>
    <n v="21949.55"/>
    <n v="10623.06"/>
  </r>
  <r>
    <x v="3"/>
    <x v="9"/>
    <n v="288.39999999999998"/>
    <n v="624"/>
    <d v="2018-03-17T00:00:00"/>
    <s v=""/>
    <s v="Северо-Западный"/>
    <n v="33906.699999999997"/>
    <n v="14810.460000000001"/>
  </r>
  <r>
    <x v="3"/>
    <x v="9"/>
    <n v="314.22000000000003"/>
    <n v="625"/>
    <d v="2022-02-26T00:00:00"/>
    <s v=""/>
    <s v="Центральный"/>
    <n v="8740.2000000000007"/>
    <n v="2584.19"/>
  </r>
  <r>
    <x v="3"/>
    <x v="10"/>
    <n v="254.96"/>
    <n v="547"/>
    <d v="2020-11-27T00:00:00"/>
    <s v=""/>
    <s v="Уральский"/>
    <n v="9176.65"/>
    <n v="730.80000000000007"/>
  </r>
  <r>
    <x v="3"/>
    <x v="10"/>
    <n v="295.39999999999998"/>
    <n v="548"/>
    <d v="2022-06-05T00:00:00"/>
    <s v=""/>
    <s v="Приволжский"/>
    <n v="9006.2000000000007"/>
    <n v="2114.56"/>
  </r>
  <r>
    <x v="3"/>
    <x v="10"/>
    <n v="156.69999999999999"/>
    <n v="549"/>
    <d v="2015-02-16T00:00:00"/>
    <s v=""/>
    <s v="Северо-Западный"/>
    <n v="10489.6"/>
    <n v="2625.98"/>
  </r>
  <r>
    <x v="3"/>
    <x v="10"/>
    <n v="278"/>
    <n v="550"/>
    <d v="2022-06-17T00:00:00"/>
    <s v=""/>
    <s v="Южный"/>
    <n v="16583.5"/>
    <n v="5480.37"/>
  </r>
  <r>
    <x v="3"/>
    <x v="10"/>
    <n v="229.6"/>
    <n v="551"/>
    <d v="2021-06-01T00:00:00"/>
    <s v=""/>
    <s v="Центральный"/>
    <n v="16874.900000000001"/>
    <n v="3758.7200000000003"/>
  </r>
  <r>
    <x v="3"/>
    <x v="10"/>
    <n v="312.75"/>
    <n v="552"/>
    <d v="2020-12-19T00:00:00"/>
    <s v=""/>
    <s v="Приволжский"/>
    <n v="13821.849999999999"/>
    <n v="2835.35"/>
  </r>
  <r>
    <x v="3"/>
    <x v="10"/>
    <n v="305.89999999999998"/>
    <n v="554"/>
    <d v="2017-03-14T00:00:00"/>
    <s v=""/>
    <s v="Приволжский"/>
    <n v="10611.6"/>
    <n v="2071.7199999999998"/>
  </r>
  <r>
    <x v="3"/>
    <x v="10"/>
    <n v="256.3"/>
    <n v="555"/>
    <d v="2016-04-09T00:00:00"/>
    <s v=""/>
    <s v="Северо-Западный"/>
    <n v="25240"/>
    <n v="7004.34"/>
  </r>
  <r>
    <x v="3"/>
    <x v="10"/>
    <n v="317.2"/>
    <n v="556"/>
    <d v="2022-05-08T00:00:00"/>
    <s v=""/>
    <s v="Приволжский"/>
    <n v="17626.25"/>
    <n v="4226.1100000000006"/>
  </r>
  <r>
    <x v="3"/>
    <x v="10"/>
    <n v="376"/>
    <n v="557"/>
    <d v="2022-02-26T00:00:00"/>
    <s v=""/>
    <s v="Северо-Западный"/>
    <n v="16275.4"/>
    <n v="4433.5200000000004"/>
  </r>
  <r>
    <x v="3"/>
    <x v="10"/>
    <n v="149.9"/>
    <n v="558"/>
    <d v="2013-11-27T00:00:00"/>
    <s v=""/>
    <s v="Центральный"/>
    <n v="6738.6"/>
    <n v="1138.1300000000001"/>
  </r>
  <r>
    <x v="3"/>
    <x v="10"/>
    <n v="369.35"/>
    <n v="559"/>
    <d v="2021-12-28T00:00:00"/>
    <s v=""/>
    <s v="Южный"/>
    <n v="16543.2"/>
    <n v="5118.4000000000005"/>
  </r>
  <r>
    <x v="3"/>
    <x v="10"/>
    <n v="319"/>
    <n v="560"/>
    <d v="2021-11-20T00:00:00"/>
    <s v=""/>
    <s v="Южный"/>
    <n v="18007.650000000001"/>
    <n v="4868.08"/>
  </r>
  <r>
    <x v="3"/>
    <x v="10"/>
    <n v="313"/>
    <n v="561"/>
    <d v="2021-10-11T00:00:00"/>
    <s v=""/>
    <s v="Дальневосточный"/>
    <n v="19358.800000000003"/>
    <n v="4675.0200000000004"/>
  </r>
  <r>
    <x v="3"/>
    <x v="10"/>
    <n v="595"/>
    <n v="562"/>
    <d v="2022-12-10T00:00:00"/>
    <s v=""/>
    <s v="Уральский"/>
    <n v="30955.9"/>
    <n v="9837.7300000000014"/>
  </r>
  <r>
    <x v="3"/>
    <x v="10"/>
    <n v="312.3"/>
    <n v="563"/>
    <d v="2020-08-24T00:00:00"/>
    <s v=""/>
    <s v="Центральный"/>
    <n v="13695.9"/>
    <n v="3330.04"/>
  </r>
  <r>
    <x v="3"/>
    <x v="10"/>
    <n v="262.39999999999998"/>
    <n v="564"/>
    <d v="2021-12-04T00:00:00"/>
    <s v=""/>
    <s v="Сибирский"/>
    <n v="16776.55"/>
    <n v="637.91"/>
  </r>
  <r>
    <x v="3"/>
    <x v="10"/>
    <n v="682"/>
    <n v="565"/>
    <d v="2022-12-24T00:00:00"/>
    <s v=""/>
    <s v="Приволжский"/>
    <n v="24076.799999999999"/>
    <n v="7258.0199999999995"/>
  </r>
  <r>
    <x v="3"/>
    <x v="10"/>
    <n v="314.3"/>
    <n v="566"/>
    <d v="2022-03-07T00:00:00"/>
    <s v=""/>
    <s v="Центральный"/>
    <n v="13975.5"/>
    <n v="3987.5499999999997"/>
  </r>
  <r>
    <x v="3"/>
    <x v="10"/>
    <n v="298"/>
    <n v="567"/>
    <d v="2015-11-14T00:00:00"/>
    <s v=""/>
    <s v="Северо-Западный"/>
    <n v="26787.25"/>
    <n v="8301.3700000000008"/>
  </r>
  <r>
    <x v="3"/>
    <x v="10"/>
    <n v="339"/>
    <n v="569"/>
    <d v="2017-12-22T00:00:00"/>
    <s v=""/>
    <s v="Сибирский"/>
    <n v="29302.75"/>
    <n v="5934.04"/>
  </r>
  <r>
    <x v="3"/>
    <x v="10"/>
    <n v="292.3"/>
    <n v="571"/>
    <d v="2018-04-28T00:00:00"/>
    <s v=""/>
    <s v="Северо-Западный"/>
    <n v="24832.550000000003"/>
    <n v="6992.6500000000005"/>
  </r>
  <r>
    <x v="3"/>
    <x v="10"/>
    <n v="299.89999999999998"/>
    <n v="572"/>
    <d v="2020-12-22T00:00:00"/>
    <s v=""/>
    <s v="Северо-Западный"/>
    <n v="24969.25"/>
    <n v="7607.18"/>
  </r>
  <r>
    <x v="3"/>
    <x v="10"/>
    <n v="838.5"/>
    <n v="573"/>
    <d v="2022-12-28T00:00:00"/>
    <s v=""/>
    <s v="Дальневосточный"/>
    <n v="24076.799999999999"/>
    <n v="2926.28"/>
  </r>
  <r>
    <x v="3"/>
    <x v="10"/>
    <n v="195.9"/>
    <n v="574"/>
    <d v="2015-08-19T00:00:00"/>
    <s v=""/>
    <s v="Центральный"/>
    <n v="32997.35"/>
    <n v="8482.39"/>
  </r>
  <r>
    <x v="3"/>
    <x v="10"/>
    <n v="320.2"/>
    <n v="575"/>
    <d v="2018-04-26T00:00:00"/>
    <s v=""/>
    <s v="Центральный"/>
    <n v="15595.95"/>
    <n v="3982.09"/>
  </r>
  <r>
    <x v="3"/>
    <x v="10"/>
    <n v="354.8"/>
    <n v="576"/>
    <d v="2019-07-13T00:00:00"/>
    <s v=""/>
    <s v="Центральный"/>
    <n v="17969.400000000001"/>
    <n v="3899.14"/>
  </r>
  <r>
    <x v="3"/>
    <x v="10"/>
    <n v="289.10000000000002"/>
    <n v="577"/>
    <d v="2021-06-01T00:00:00"/>
    <s v=""/>
    <s v="Уральский"/>
    <n v="15874.9"/>
    <n v="3676.61"/>
  </r>
  <r>
    <x v="3"/>
    <x v="10"/>
    <n v="134.1"/>
    <n v="578"/>
    <d v="2012-10-13T00:00:00"/>
    <s v=""/>
    <s v="Центральный"/>
    <n v="6715.4"/>
    <n v="1295.49"/>
  </r>
  <r>
    <x v="3"/>
    <x v="10"/>
    <n v="676"/>
    <n v="579"/>
    <d v="2022-12-26T00:00:00"/>
    <s v=""/>
    <s v="Центральный"/>
    <n v="20637.25"/>
    <n v="4771.83"/>
  </r>
  <r>
    <x v="3"/>
    <x v="10"/>
    <n v="451"/>
    <n v="580"/>
    <d v="2022-12-17T00:00:00"/>
    <s v=""/>
    <s v="Центральный"/>
    <n v="12038.4"/>
    <n v="3821.02"/>
  </r>
  <r>
    <x v="3"/>
    <x v="10"/>
    <n v="187.4"/>
    <n v="581"/>
    <d v="2015-12-26T00:00:00"/>
    <s v=""/>
    <s v="Центральный"/>
    <n v="14616.45"/>
    <n v="3857.0699999999997"/>
  </r>
  <r>
    <x v="3"/>
    <x v="10"/>
    <n v="343"/>
    <n v="582"/>
    <d v="2021-05-19T00:00:00"/>
    <s v=""/>
    <s v="Южный"/>
    <n v="13457.8"/>
    <n v="3387.09"/>
  </r>
  <r>
    <x v="3"/>
    <x v="10"/>
    <n v="998"/>
    <n v="584"/>
    <d v="2023-02-22T00:00:00"/>
    <s v=""/>
    <s v="Уральский"/>
    <n v="37835"/>
    <n v="11775.33"/>
  </r>
  <r>
    <x v="3"/>
    <x v="10"/>
    <n v="300"/>
    <n v="585"/>
    <d v="2020-06-25T00:00:00"/>
    <s v=""/>
    <s v="Центральный"/>
    <n v="17559.649999999998"/>
    <n v="5288.78"/>
  </r>
  <r>
    <x v="3"/>
    <x v="10"/>
    <n v="311.7"/>
    <n v="586"/>
    <d v="2020-11-22T00:00:00"/>
    <s v=""/>
    <s v="Сибирский"/>
    <n v="16822.550000000003"/>
    <n v="4862.55"/>
  </r>
  <r>
    <x v="3"/>
    <x v="10"/>
    <n v="742"/>
    <n v="587"/>
    <d v="2023-03-25T00:00:00"/>
    <s v=""/>
    <s v="Сибирский"/>
    <n v="23072.449999999997"/>
    <n v="2123.17"/>
  </r>
  <r>
    <x v="3"/>
    <x v="10"/>
    <n v="410.85"/>
    <n v="589"/>
    <d v="2017-11-15T00:00:00"/>
    <s v="10.12.2023"/>
    <s v="Северо-Западный"/>
    <n v="99325.1"/>
    <n v="31067.47"/>
  </r>
  <r>
    <x v="3"/>
    <x v="10"/>
    <n v="311"/>
    <n v="592"/>
    <d v="2021-12-02T00:00:00"/>
    <s v=""/>
    <s v="Центральный"/>
    <n v="14866.099999999999"/>
    <n v="3622.36"/>
  </r>
  <r>
    <x v="3"/>
    <x v="10"/>
    <n v="388"/>
    <n v="593"/>
    <d v="2022-11-12T00:00:00"/>
    <s v=""/>
    <s v="Центральный"/>
    <n v="12038.4"/>
    <n v="3560.5499999999997"/>
  </r>
  <r>
    <x v="3"/>
    <x v="10"/>
    <n v="537.1"/>
    <n v="594"/>
    <d v="2022-12-02T00:00:00"/>
    <s v=""/>
    <s v="Центральный"/>
    <n v="22357.05"/>
    <n v="5260.29"/>
  </r>
  <r>
    <x v="3"/>
    <x v="10"/>
    <n v="270.66000000000003"/>
    <n v="595"/>
    <d v="2022-09-20T00:00:00"/>
    <s v=""/>
    <s v="Сибирский"/>
    <n v="11376.25"/>
    <n v="3353.0699999999997"/>
  </r>
  <r>
    <x v="3"/>
    <x v="10"/>
    <n v="800"/>
    <n v="596"/>
    <d v="2022-12-28T00:00:00"/>
    <s v=""/>
    <s v="Уральский"/>
    <n v="51593.149999999994"/>
    <n v="12910.31"/>
  </r>
  <r>
    <x v="3"/>
    <x v="10"/>
    <n v="175.4"/>
    <n v="597"/>
    <d v="2017-06-08T00:00:00"/>
    <s v=""/>
    <s v="Центральный"/>
    <n v="7683.0999999999995"/>
    <n v="1429.26"/>
  </r>
  <r>
    <x v="3"/>
    <x v="10"/>
    <n v="288"/>
    <n v="598"/>
    <d v="2017-12-15T00:00:00"/>
    <s v=""/>
    <s v="Приволжский"/>
    <n v="12210.599999999999"/>
    <n v="2849.42"/>
  </r>
  <r>
    <x v="3"/>
    <x v="10"/>
    <n v="325.5"/>
    <n v="599"/>
    <d v="2019-03-12T00:00:00"/>
    <s v=""/>
    <s v="Приволжский"/>
    <n v="14167.9"/>
    <n v="4678.03"/>
  </r>
  <r>
    <x v="3"/>
    <x v="10"/>
    <n v="273.3"/>
    <n v="600"/>
    <d v="2022-03-26T00:00:00"/>
    <s v=""/>
    <s v="Центральный"/>
    <n v="9949.5500000000011"/>
    <n v="860.79"/>
  </r>
  <r>
    <x v="3"/>
    <x v="10"/>
    <n v="310"/>
    <n v="601"/>
    <d v="2020-11-30T00:00:00"/>
    <s v=""/>
    <s v="Уральский"/>
    <n v="8313.5499999999993"/>
    <n v="123.62"/>
  </r>
  <r>
    <x v="3"/>
    <x v="10"/>
    <n v="586"/>
    <n v="603"/>
    <d v="2023-03-30T00:00:00"/>
    <s v=""/>
    <s v="Центральный"/>
    <n v="20637.25"/>
    <n v="5568.9900000000007"/>
  </r>
  <r>
    <x v="3"/>
    <x v="10"/>
    <n v="370.5"/>
    <n v="604"/>
    <d v="2019-05-31T00:00:00"/>
    <s v=""/>
    <s v="Центральный"/>
    <n v="14152.7"/>
    <n v="3259.97"/>
  </r>
  <r>
    <x v="3"/>
    <x v="10"/>
    <n v="318.61"/>
    <n v="605"/>
    <d v="2021-06-03T00:00:00"/>
    <s v=""/>
    <s v="Центральный"/>
    <n v="36035.599999999999"/>
    <n v="12074.16"/>
  </r>
  <r>
    <x v="3"/>
    <x v="10"/>
    <n v="181.1"/>
    <n v="607"/>
    <d v="2018-05-24T00:00:00"/>
    <s v=""/>
    <s v="Центральный"/>
    <n v="15015"/>
    <n v="3059.21"/>
  </r>
  <r>
    <x v="3"/>
    <x v="10"/>
    <n v="278.20999999999998"/>
    <n v="608"/>
    <d v="2015-11-12T00:00:00"/>
    <s v=""/>
    <s v="Приволжский"/>
    <n v="12157.2"/>
    <n v="1655.22"/>
  </r>
  <r>
    <x v="3"/>
    <x v="10"/>
    <n v="284.89999999999998"/>
    <n v="609"/>
    <d v="2022-02-28T00:00:00"/>
    <s v=""/>
    <s v="Уральский"/>
    <n v="10558.099999999999"/>
    <n v="1549.9399999999998"/>
  </r>
  <r>
    <x v="3"/>
    <x v="10"/>
    <n v="355"/>
    <n v="610"/>
    <d v="2017-04-12T00:00:00"/>
    <s v=""/>
    <s v="Северо-Западный"/>
    <n v="38852"/>
    <n v="13301.470000000001"/>
  </r>
  <r>
    <x v="3"/>
    <x v="10"/>
    <n v="187.9"/>
    <n v="611"/>
    <d v="2014-02-20T00:00:00"/>
    <s v=""/>
    <s v="Северо-Западный"/>
    <n v="11142.650000000001"/>
    <n v="2630.1800000000003"/>
  </r>
  <r>
    <x v="3"/>
    <x v="10"/>
    <n v="162.44999999999999"/>
    <n v="612"/>
    <d v="2010-05-15T00:00:00"/>
    <s v=""/>
    <s v="Центральный"/>
    <n v="10182.200000000001"/>
    <n v="2025.1000000000001"/>
  </r>
  <r>
    <x v="3"/>
    <x v="10"/>
    <n v="383.13"/>
    <n v="613"/>
    <d v="2021-10-21T00:00:00"/>
    <s v=""/>
    <s v="Центральный"/>
    <n v="21669.15"/>
    <n v="7236.53"/>
  </r>
  <r>
    <x v="3"/>
    <x v="10"/>
    <n v="278.39999999999998"/>
    <n v="614"/>
    <d v="2016-07-09T00:00:00"/>
    <s v=""/>
    <s v="Южный"/>
    <n v="17549.649999999998"/>
    <n v="5126.17"/>
  </r>
  <r>
    <x v="3"/>
    <x v="10"/>
    <n v="259.87"/>
    <n v="615"/>
    <d v="2020-12-13T00:00:00"/>
    <s v=""/>
    <s v="Сибирский"/>
    <n v="16707.95"/>
    <n v="4789.8899999999994"/>
  </r>
  <r>
    <x v="3"/>
    <x v="10"/>
    <n v="321"/>
    <n v="616"/>
    <d v="2020-06-25T00:00:00"/>
    <s v=""/>
    <s v="Центральный"/>
    <n v="10038.75"/>
    <n v="681.66"/>
  </r>
  <r>
    <x v="3"/>
    <x v="10"/>
    <n v="240.77"/>
    <n v="617"/>
    <d v="2020-02-22T00:00:00"/>
    <s v=""/>
    <s v="Центральный"/>
    <n v="11045.85"/>
    <n v="2985.22"/>
  </r>
  <r>
    <x v="3"/>
    <x v="10"/>
    <n v="312"/>
    <n v="618"/>
    <d v="2020-11-12T00:00:00"/>
    <s v=""/>
    <s v="Приволжский"/>
    <n v="26792.3"/>
    <n v="7697.83"/>
  </r>
  <r>
    <x v="3"/>
    <x v="10"/>
    <n v="264.75"/>
    <n v="622"/>
    <d v="2019-04-12T00:00:00"/>
    <s v=""/>
    <s v="Сибирский"/>
    <n v="17117.05"/>
    <n v="5052.46"/>
  </r>
  <r>
    <x v="3"/>
    <x v="10"/>
    <n v="287"/>
    <n v="623"/>
    <d v="2021-04-29T00:00:00"/>
    <s v=""/>
    <s v="Центральный"/>
    <n v="18615.8"/>
    <n v="6406.12"/>
  </r>
  <r>
    <x v="3"/>
    <x v="10"/>
    <n v="288.39999999999998"/>
    <n v="624"/>
    <d v="2018-03-17T00:00:00"/>
    <s v=""/>
    <s v="Северо-Западный"/>
    <n v="28756.9"/>
    <n v="8047.5500000000011"/>
  </r>
  <r>
    <x v="3"/>
    <x v="10"/>
    <n v="314.22000000000003"/>
    <n v="625"/>
    <d v="2022-02-26T00:00:00"/>
    <s v=""/>
    <s v="Центральный"/>
    <n v="7412.75"/>
    <n v="973.06999999999994"/>
  </r>
  <r>
    <x v="3"/>
    <x v="11"/>
    <n v="254.96"/>
    <n v="547"/>
    <d v="2020-11-27T00:00:00"/>
    <s v=""/>
    <s v="Уральский"/>
    <n v="9724.5500000000011"/>
    <n v="1013.8100000000001"/>
  </r>
  <r>
    <x v="3"/>
    <x v="11"/>
    <n v="295.39999999999998"/>
    <n v="548"/>
    <d v="2022-06-05T00:00:00"/>
    <s v=""/>
    <s v="Приволжский"/>
    <n v="9543.9"/>
    <n v="2506"/>
  </r>
  <r>
    <x v="3"/>
    <x v="11"/>
    <n v="156.69999999999999"/>
    <n v="549"/>
    <d v="2015-02-16T00:00:00"/>
    <s v=""/>
    <s v="Северо-Западный"/>
    <n v="11115.9"/>
    <n v="2730.98"/>
  </r>
  <r>
    <x v="3"/>
    <x v="11"/>
    <n v="278"/>
    <n v="550"/>
    <d v="2022-06-17T00:00:00"/>
    <s v=""/>
    <s v="Южный"/>
    <n v="17573.599999999999"/>
    <n v="5832.8899999999994"/>
  </r>
  <r>
    <x v="3"/>
    <x v="11"/>
    <n v="229.6"/>
    <n v="551"/>
    <d v="2021-06-01T00:00:00"/>
    <s v=""/>
    <s v="Центральный"/>
    <n v="17882.449999999997"/>
    <n v="3913.5600000000004"/>
  </r>
  <r>
    <x v="3"/>
    <x v="11"/>
    <n v="312.75"/>
    <n v="552"/>
    <d v="2020-12-19T00:00:00"/>
    <s v=""/>
    <s v="Приволжский"/>
    <n v="14647.1"/>
    <n v="3127.25"/>
  </r>
  <r>
    <x v="3"/>
    <x v="11"/>
    <n v="305.89999999999998"/>
    <n v="554"/>
    <d v="2017-03-14T00:00:00"/>
    <s v=""/>
    <s v="Приволжский"/>
    <n v="11245.150000000001"/>
    <n v="2295.58"/>
  </r>
  <r>
    <x v="3"/>
    <x v="11"/>
    <n v="256.3"/>
    <n v="555"/>
    <d v="2016-04-09T00:00:00"/>
    <s v=""/>
    <s v="Северо-Западный"/>
    <n v="26746.95"/>
    <n v="7328.4400000000005"/>
  </r>
  <r>
    <x v="3"/>
    <x v="11"/>
    <n v="317.2"/>
    <n v="556"/>
    <d v="2022-05-08T00:00:00"/>
    <s v=""/>
    <s v="Приволжский"/>
    <n v="18678.599999999999"/>
    <n v="4809.42"/>
  </r>
  <r>
    <x v="3"/>
    <x v="11"/>
    <n v="376"/>
    <n v="557"/>
    <d v="2022-02-26T00:00:00"/>
    <s v=""/>
    <s v="Северо-Западный"/>
    <n v="17247.099999999999"/>
    <n v="5006.05"/>
  </r>
  <r>
    <x v="3"/>
    <x v="11"/>
    <n v="149.9"/>
    <n v="558"/>
    <d v="2013-11-27T00:00:00"/>
    <s v=""/>
    <s v="Центральный"/>
    <n v="7140.9500000000007"/>
    <n v="1213.3800000000001"/>
  </r>
  <r>
    <x v="3"/>
    <x v="11"/>
    <n v="369.35"/>
    <n v="559"/>
    <d v="2021-12-28T00:00:00"/>
    <s v=""/>
    <s v="Южный"/>
    <n v="17530.899999999998"/>
    <n v="5099.3600000000006"/>
  </r>
  <r>
    <x v="3"/>
    <x v="11"/>
    <n v="319"/>
    <n v="560"/>
    <d v="2021-11-20T00:00:00"/>
    <s v=""/>
    <s v="Южный"/>
    <n v="19082.8"/>
    <n v="5296.06"/>
  </r>
  <r>
    <x v="3"/>
    <x v="11"/>
    <n v="313"/>
    <n v="561"/>
    <d v="2021-10-11T00:00:00"/>
    <s v=""/>
    <s v="Дальневосточный"/>
    <n v="20514.650000000001"/>
    <n v="5339.7400000000007"/>
  </r>
  <r>
    <x v="3"/>
    <x v="11"/>
    <n v="595"/>
    <n v="562"/>
    <d v="2022-12-10T00:00:00"/>
    <s v=""/>
    <s v="Уральский"/>
    <n v="34018.550000000003"/>
    <n v="10912.44"/>
  </r>
  <r>
    <x v="3"/>
    <x v="11"/>
    <n v="312.3"/>
    <n v="563"/>
    <d v="2020-08-24T00:00:00"/>
    <s v=""/>
    <s v="Центральный"/>
    <n v="14513.599999999999"/>
    <n v="3565.94"/>
  </r>
  <r>
    <x v="3"/>
    <x v="11"/>
    <n v="262.39999999999998"/>
    <n v="564"/>
    <d v="2021-12-04T00:00:00"/>
    <s v=""/>
    <s v="Сибирский"/>
    <n v="17778.2"/>
    <n v="752.78000000000009"/>
  </r>
  <r>
    <x v="3"/>
    <x v="11"/>
    <n v="682"/>
    <n v="565"/>
    <d v="2022-12-24T00:00:00"/>
    <s v=""/>
    <s v="Приволжский"/>
    <n v="26458.850000000002"/>
    <n v="8137.08"/>
  </r>
  <r>
    <x v="3"/>
    <x v="11"/>
    <n v="314.3"/>
    <n v="566"/>
    <d v="2022-03-07T00:00:00"/>
    <s v=""/>
    <s v="Центральный"/>
    <n v="14809.949999999999"/>
    <n v="4363.66"/>
  </r>
  <r>
    <x v="3"/>
    <x v="11"/>
    <n v="298"/>
    <n v="567"/>
    <d v="2015-11-14T00:00:00"/>
    <s v=""/>
    <s v="Северо-Западный"/>
    <n v="28386.6"/>
    <n v="8846.81"/>
  </r>
  <r>
    <x v="3"/>
    <x v="11"/>
    <n v="339"/>
    <n v="569"/>
    <d v="2017-12-22T00:00:00"/>
    <s v=""/>
    <s v="Сибирский"/>
    <n v="31052.25"/>
    <n v="7020.16"/>
  </r>
  <r>
    <x v="3"/>
    <x v="11"/>
    <n v="292.3"/>
    <n v="571"/>
    <d v="2018-04-28T00:00:00"/>
    <s v=""/>
    <s v="Северо-Западный"/>
    <n v="26315.149999999998"/>
    <n v="7653.9400000000005"/>
  </r>
  <r>
    <x v="3"/>
    <x v="11"/>
    <n v="299.89999999999998"/>
    <n v="572"/>
    <d v="2020-12-22T00:00:00"/>
    <s v=""/>
    <s v="Северо-Западный"/>
    <n v="26460"/>
    <n v="8037.1200000000008"/>
  </r>
  <r>
    <x v="3"/>
    <x v="11"/>
    <n v="838.5"/>
    <n v="573"/>
    <d v="2022-12-28T00:00:00"/>
    <s v=""/>
    <s v="Дальневосточный"/>
    <n v="3904.15"/>
    <n v="6715.31"/>
  </r>
  <r>
    <x v="3"/>
    <x v="11"/>
    <n v="195.9"/>
    <n v="574"/>
    <d v="2015-08-19T00:00:00"/>
    <s v=""/>
    <s v="Центральный"/>
    <n v="34967.5"/>
    <n v="9323.51"/>
  </r>
  <r>
    <x v="3"/>
    <x v="11"/>
    <n v="320.2"/>
    <n v="575"/>
    <d v="2018-04-26T00:00:00"/>
    <s v=""/>
    <s v="Центральный"/>
    <n v="16527.099999999999"/>
    <n v="4246.4799999999996"/>
  </r>
  <r>
    <x v="3"/>
    <x v="11"/>
    <n v="354.8"/>
    <n v="576"/>
    <d v="2019-07-13T00:00:00"/>
    <s v=""/>
    <s v="Центральный"/>
    <n v="19042.25"/>
    <n v="4371.5"/>
  </r>
  <r>
    <x v="3"/>
    <x v="11"/>
    <n v="289.10000000000002"/>
    <n v="577"/>
    <d v="2021-06-01T00:00:00"/>
    <s v=""/>
    <s v="Уральский"/>
    <n v="16822.7"/>
    <n v="4217.9900000000007"/>
  </r>
  <r>
    <x v="3"/>
    <x v="11"/>
    <n v="134.1"/>
    <n v="578"/>
    <d v="2012-10-13T00:00:00"/>
    <s v=""/>
    <s v="Центральный"/>
    <n v="7116.3"/>
    <n v="1429.3999999999999"/>
  </r>
  <r>
    <x v="3"/>
    <x v="11"/>
    <n v="676"/>
    <n v="579"/>
    <d v="2022-12-26T00:00:00"/>
    <s v=""/>
    <s v="Центральный"/>
    <n v="22679.050000000003"/>
    <n v="5623.03"/>
  </r>
  <r>
    <x v="3"/>
    <x v="11"/>
    <n v="451"/>
    <n v="580"/>
    <d v="2022-12-17T00:00:00"/>
    <s v=""/>
    <s v="Центральный"/>
    <n v="13229.449999999999"/>
    <n v="4327.6100000000006"/>
  </r>
  <r>
    <x v="3"/>
    <x v="11"/>
    <n v="187.4"/>
    <n v="581"/>
    <d v="2015-12-26T00:00:00"/>
    <s v=""/>
    <s v="Центральный"/>
    <n v="15489.1"/>
    <n v="4192.93"/>
  </r>
  <r>
    <x v="3"/>
    <x v="11"/>
    <n v="343"/>
    <n v="582"/>
    <d v="2021-05-19T00:00:00"/>
    <s v=""/>
    <s v="Южный"/>
    <n v="14261.300000000001"/>
    <n v="3726.4500000000003"/>
  </r>
  <r>
    <x v="3"/>
    <x v="11"/>
    <n v="998"/>
    <n v="584"/>
    <d v="2023-02-22T00:00:00"/>
    <s v=""/>
    <s v="Уральский"/>
    <n v="41578.25"/>
    <n v="13776.91"/>
  </r>
  <r>
    <x v="3"/>
    <x v="11"/>
    <n v="300"/>
    <n v="585"/>
    <d v="2020-06-25T00:00:00"/>
    <s v=""/>
    <s v="Центральный"/>
    <n v="18608.05"/>
    <n v="5572.7"/>
  </r>
  <r>
    <x v="3"/>
    <x v="11"/>
    <n v="311.7"/>
    <n v="586"/>
    <d v="2020-11-22T00:00:00"/>
    <s v=""/>
    <s v="Сибирский"/>
    <n v="17826.95"/>
    <n v="5305.72"/>
  </r>
  <r>
    <x v="3"/>
    <x v="11"/>
    <n v="742"/>
    <n v="587"/>
    <d v="2023-03-25T00:00:00"/>
    <s v=""/>
    <s v="Сибирский"/>
    <n v="25355.149999999998"/>
    <n v="3400.9500000000003"/>
  </r>
  <r>
    <x v="3"/>
    <x v="11"/>
    <n v="410.85"/>
    <n v="589"/>
    <d v="2017-11-15T00:00:00"/>
    <s v="10.12.2023"/>
    <s v="Северо-Западный"/>
    <n v="28722.75"/>
    <n v="7977.6900000000005"/>
  </r>
  <r>
    <x v="3"/>
    <x v="11"/>
    <n v="311"/>
    <n v="592"/>
    <d v="2021-12-02T00:00:00"/>
    <s v=""/>
    <s v="Центральный"/>
    <n v="15753.699999999999"/>
    <n v="3822.4900000000002"/>
  </r>
  <r>
    <x v="3"/>
    <x v="11"/>
    <n v="388"/>
    <n v="593"/>
    <d v="2022-11-12T00:00:00"/>
    <s v=""/>
    <s v="Центральный"/>
    <n v="15128.65"/>
    <n v="4658.22"/>
  </r>
  <r>
    <x v="3"/>
    <x v="11"/>
    <n v="537.1"/>
    <n v="594"/>
    <d v="2022-12-02T00:00:00"/>
    <s v=""/>
    <s v="Центральный"/>
    <n v="27189.75"/>
    <n v="7446.8099999999995"/>
  </r>
  <r>
    <x v="3"/>
    <x v="11"/>
    <n v="270.66000000000003"/>
    <n v="595"/>
    <d v="2022-09-20T00:00:00"/>
    <s v=""/>
    <s v="Сибирский"/>
    <n v="12967.4"/>
    <n v="4178.37"/>
  </r>
  <r>
    <x v="3"/>
    <x v="11"/>
    <n v="800"/>
    <n v="596"/>
    <d v="2022-12-28T00:00:00"/>
    <s v=""/>
    <s v="Уральский"/>
    <n v="56697.600000000006"/>
    <n v="15391.320000000002"/>
  </r>
  <r>
    <x v="3"/>
    <x v="11"/>
    <n v="175.4"/>
    <n v="597"/>
    <d v="2017-06-08T00:00:00"/>
    <s v=""/>
    <s v="Центральный"/>
    <n v="8141.7999999999993"/>
    <n v="1493.6599999999999"/>
  </r>
  <r>
    <x v="3"/>
    <x v="11"/>
    <n v="288"/>
    <n v="598"/>
    <d v="2017-12-15T00:00:00"/>
    <s v=""/>
    <s v="Приволжский"/>
    <n v="12939.65"/>
    <n v="3089.4500000000003"/>
  </r>
  <r>
    <x v="3"/>
    <x v="11"/>
    <n v="325.5"/>
    <n v="599"/>
    <d v="2019-03-12T00:00:00"/>
    <s v=""/>
    <s v="Приволжский"/>
    <n v="15013.800000000001"/>
    <n v="5145.07"/>
  </r>
  <r>
    <x v="3"/>
    <x v="11"/>
    <n v="273.3"/>
    <n v="600"/>
    <d v="2022-03-26T00:00:00"/>
    <s v=""/>
    <s v="Центральный"/>
    <n v="10543.599999999999"/>
    <n v="1143.03"/>
  </r>
  <r>
    <x v="3"/>
    <x v="11"/>
    <n v="310"/>
    <n v="601"/>
    <d v="2020-11-30T00:00:00"/>
    <s v=""/>
    <s v="Уральский"/>
    <n v="8809.9500000000007"/>
    <n v="131.81"/>
  </r>
  <r>
    <x v="3"/>
    <x v="11"/>
    <n v="586"/>
    <n v="603"/>
    <d v="2023-03-30T00:00:00"/>
    <s v=""/>
    <s v="Центральный"/>
    <n v="22679.050000000003"/>
    <n v="6631.0999999999995"/>
  </r>
  <r>
    <x v="3"/>
    <x v="11"/>
    <n v="370.5"/>
    <n v="604"/>
    <d v="2019-05-31T00:00:00"/>
    <s v=""/>
    <s v="Центральный"/>
    <n v="14997.650000000001"/>
    <n v="3537.52"/>
  </r>
  <r>
    <x v="3"/>
    <x v="11"/>
    <n v="318.61"/>
    <n v="605"/>
    <d v="2021-06-03T00:00:00"/>
    <s v=""/>
    <s v="Центральный"/>
    <n v="38187.1"/>
    <n v="12673.36"/>
  </r>
  <r>
    <x v="3"/>
    <x v="11"/>
    <n v="181.1"/>
    <n v="607"/>
    <d v="2018-05-24T00:00:00"/>
    <s v=""/>
    <s v="Центральный"/>
    <n v="15911.45"/>
    <n v="3442.53"/>
  </r>
  <r>
    <x v="3"/>
    <x v="11"/>
    <n v="278.20999999999998"/>
    <n v="608"/>
    <d v="2015-11-12T00:00:00"/>
    <s v=""/>
    <s v="Приволжский"/>
    <n v="12883.050000000001"/>
    <n v="1974.1399999999999"/>
  </r>
  <r>
    <x v="3"/>
    <x v="11"/>
    <n v="284.89999999999998"/>
    <n v="609"/>
    <d v="2022-02-28T00:00:00"/>
    <s v=""/>
    <s v="Уральский"/>
    <n v="11188.5"/>
    <n v="1994.8600000000001"/>
  </r>
  <r>
    <x v="3"/>
    <x v="11"/>
    <n v="355"/>
    <n v="610"/>
    <d v="2017-04-12T00:00:00"/>
    <s v=""/>
    <s v="Северо-Западный"/>
    <n v="41171.65"/>
    <n v="14122.85"/>
  </r>
  <r>
    <x v="3"/>
    <x v="11"/>
    <n v="187.9"/>
    <n v="611"/>
    <d v="2014-02-20T00:00:00"/>
    <s v=""/>
    <s v="Северо-Западный"/>
    <n v="11807.95"/>
    <n v="2748.06"/>
  </r>
  <r>
    <x v="3"/>
    <x v="11"/>
    <n v="162.44999999999999"/>
    <n v="612"/>
    <d v="2010-05-15T00:00:00"/>
    <s v=""/>
    <s v="Центральный"/>
    <n v="10790.1"/>
    <n v="2087.1200000000003"/>
  </r>
  <r>
    <x v="3"/>
    <x v="11"/>
    <n v="383.13"/>
    <n v="613"/>
    <d v="2021-10-21T00:00:00"/>
    <s v=""/>
    <s v="Центральный"/>
    <n v="22962.9"/>
    <n v="7692.72"/>
  </r>
  <r>
    <x v="3"/>
    <x v="11"/>
    <n v="278.39999999999998"/>
    <n v="614"/>
    <d v="2016-07-09T00:00:00"/>
    <s v=""/>
    <s v="Южный"/>
    <n v="18597.449999999997"/>
    <n v="5470.0099999999993"/>
  </r>
  <r>
    <x v="3"/>
    <x v="11"/>
    <n v="259.87"/>
    <n v="615"/>
    <d v="2020-12-13T00:00:00"/>
    <s v=""/>
    <s v="Сибирский"/>
    <n v="17705.5"/>
    <n v="5195.4000000000005"/>
  </r>
  <r>
    <x v="3"/>
    <x v="11"/>
    <n v="321"/>
    <n v="616"/>
    <d v="2020-06-25T00:00:00"/>
    <s v=""/>
    <s v="Центральный"/>
    <n v="10638.099999999999"/>
    <n v="818.79"/>
  </r>
  <r>
    <x v="3"/>
    <x v="11"/>
    <n v="240.77"/>
    <n v="617"/>
    <d v="2020-02-22T00:00:00"/>
    <s v=""/>
    <s v="Центральный"/>
    <n v="11705.3"/>
    <n v="3309.6"/>
  </r>
  <r>
    <x v="3"/>
    <x v="11"/>
    <n v="312"/>
    <n v="618"/>
    <d v="2020-11-12T00:00:00"/>
    <s v=""/>
    <s v="Приволжский"/>
    <n v="28391.9"/>
    <n v="8141.42"/>
  </r>
  <r>
    <x v="3"/>
    <x v="11"/>
    <n v="264.75"/>
    <n v="622"/>
    <d v="2019-04-12T00:00:00"/>
    <s v=""/>
    <s v="Сибирский"/>
    <n v="18139"/>
    <n v="5734.12"/>
  </r>
  <r>
    <x v="3"/>
    <x v="11"/>
    <n v="287"/>
    <n v="623"/>
    <d v="2021-04-29T00:00:00"/>
    <s v=""/>
    <s v="Центральный"/>
    <n v="19727.3"/>
    <n v="6828.9900000000007"/>
  </r>
  <r>
    <x v="3"/>
    <x v="11"/>
    <n v="288.39999999999998"/>
    <n v="624"/>
    <d v="2018-03-17T00:00:00"/>
    <s v=""/>
    <s v="Северо-Западный"/>
    <n v="30473.800000000003"/>
    <n v="8803.69"/>
  </r>
  <r>
    <x v="3"/>
    <x v="11"/>
    <n v="314.22000000000003"/>
    <n v="625"/>
    <d v="2022-02-26T00:00:00"/>
    <s v=""/>
    <s v="Центральный"/>
    <n v="7855.2999999999993"/>
    <n v="1283.59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61FAC-11B1-46C5-95AB-BCD20DCAF624}" name="Сводная таблица3" cacheId="0" dataOnRows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F42" firstHeaderRow="1" firstDataRow="2" firstDataCol="1"/>
  <pivotFields count="11">
    <pivotField axis="axisCol" showAll="0">
      <items count="5">
        <item x="0"/>
        <item x="3"/>
        <item x="1"/>
        <item x="2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/>
    <pivotField showAll="0"/>
    <pivotField numFmtId="167" showAll="0"/>
    <pivotField showAll="0"/>
    <pivotField showAll="0"/>
    <pivotField showAll="0"/>
    <pivotField dataField="1" numFmtId="16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ataField="1" dragToRow="0" dragToCol="0" dragToPage="0" showAll="0" defaultSubtotal="0"/>
  </pivotFields>
  <rowFields count="2">
    <field x="1"/>
    <field x="-2"/>
  </rowFields>
  <rowItems count="38">
    <i>
      <x v="1"/>
    </i>
    <i r="1">
      <x/>
    </i>
    <i r="1" i="1">
      <x v="1"/>
    </i>
    <i>
      <x v="32"/>
    </i>
    <i r="1">
      <x/>
    </i>
    <i r="1" i="1">
      <x v="1"/>
    </i>
    <i>
      <x v="61"/>
    </i>
    <i r="1">
      <x/>
    </i>
    <i r="1" i="1">
      <x v="1"/>
    </i>
    <i>
      <x v="92"/>
    </i>
    <i r="1">
      <x/>
    </i>
    <i r="1" i="1">
      <x v="1"/>
    </i>
    <i>
      <x v="122"/>
    </i>
    <i r="1">
      <x/>
    </i>
    <i r="1" i="1">
      <x v="1"/>
    </i>
    <i>
      <x v="153"/>
    </i>
    <i r="1">
      <x/>
    </i>
    <i r="1" i="1">
      <x v="1"/>
    </i>
    <i>
      <x v="183"/>
    </i>
    <i r="1">
      <x/>
    </i>
    <i r="1" i="1">
      <x v="1"/>
    </i>
    <i>
      <x v="214"/>
    </i>
    <i r="1">
      <x/>
    </i>
    <i r="1" i="1">
      <x v="1"/>
    </i>
    <i>
      <x v="245"/>
    </i>
    <i r="1">
      <x/>
    </i>
    <i r="1" i="1">
      <x v="1"/>
    </i>
    <i>
      <x v="275"/>
    </i>
    <i r="1">
      <x/>
    </i>
    <i r="1" i="1">
      <x v="1"/>
    </i>
    <i>
      <x v="306"/>
    </i>
    <i r="1">
      <x/>
    </i>
    <i r="1" i="1">
      <x v="1"/>
    </i>
    <i>
      <x v="336"/>
    </i>
    <i r="1">
      <x/>
    </i>
    <i r="1" i="1">
      <x v="1"/>
    </i>
    <i t="grand">
      <x/>
    </i>
    <i t="grand" i="1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2">
    <dataField name="Прибыль по бренду" fld="8" baseField="1" baseItem="1"/>
    <dataField name="Доля прибыли в продажах по бренду" fld="10" baseField="1" baseItem="1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0"/>
  <sheetViews>
    <sheetView tabSelected="1" zoomScale="90" zoomScaleNormal="90" zoomScaleSheetLayoutView="100" workbookViewId="0">
      <selection activeCell="E29" sqref="E29"/>
    </sheetView>
  </sheetViews>
  <sheetFormatPr defaultColWidth="9.109375" defaultRowHeight="14.4" x14ac:dyDescent="0.3"/>
  <cols>
    <col min="1" max="1" width="30.6640625" style="3" customWidth="1"/>
    <col min="2" max="2" width="10.5546875" style="3" bestFit="1" customWidth="1"/>
    <col min="3" max="3" width="10.5546875" style="3" customWidth="1"/>
    <col min="4" max="4" width="14.88671875" style="3" customWidth="1"/>
    <col min="5" max="6" width="10.5546875" style="3" bestFit="1" customWidth="1"/>
    <col min="7" max="8" width="9.109375" style="3"/>
    <col min="9" max="9" width="9.109375" style="49"/>
    <col min="10" max="10" width="16.6640625" style="3" bestFit="1" customWidth="1"/>
    <col min="11" max="11" width="9.109375" style="4"/>
    <col min="12" max="13" width="9.5546875" style="4" customWidth="1"/>
    <col min="14" max="16384" width="9.109375" style="4"/>
  </cols>
  <sheetData>
    <row r="1" spans="1:10" x14ac:dyDescent="0.3">
      <c r="A1" s="2" t="s">
        <v>0</v>
      </c>
      <c r="F1" s="46"/>
      <c r="H1" s="44"/>
      <c r="I1" s="48"/>
      <c r="J1" s="3" t="s">
        <v>138</v>
      </c>
    </row>
    <row r="2" spans="1:10" x14ac:dyDescent="0.3">
      <c r="A2" s="5" t="s">
        <v>1</v>
      </c>
    </row>
    <row r="3" spans="1:10" x14ac:dyDescent="0.3">
      <c r="A3" s="2" t="s">
        <v>2</v>
      </c>
    </row>
    <row r="4" spans="1:10" x14ac:dyDescent="0.3">
      <c r="A4" s="2" t="s">
        <v>3</v>
      </c>
    </row>
    <row r="5" spans="1:10" x14ac:dyDescent="0.3">
      <c r="A5" s="2"/>
    </row>
    <row r="6" spans="1:10" x14ac:dyDescent="0.3">
      <c r="A6" s="43" t="s">
        <v>4</v>
      </c>
    </row>
    <row r="7" spans="1:10" x14ac:dyDescent="0.3">
      <c r="A7" s="6" t="s">
        <v>5</v>
      </c>
    </row>
    <row r="8" spans="1:10" ht="43.2" x14ac:dyDescent="0.3">
      <c r="A8" s="12" t="s">
        <v>6</v>
      </c>
      <c r="B8" s="13" t="s">
        <v>7</v>
      </c>
      <c r="C8" s="13" t="s">
        <v>8</v>
      </c>
      <c r="D8" s="13" t="s">
        <v>9</v>
      </c>
      <c r="E8" s="13" t="s">
        <v>10</v>
      </c>
      <c r="F8" s="13" t="s">
        <v>11</v>
      </c>
    </row>
    <row r="9" spans="1:10" ht="15" customHeight="1" x14ac:dyDescent="0.3">
      <c r="A9" s="7" t="s">
        <v>12</v>
      </c>
      <c r="B9" s="7">
        <v>15</v>
      </c>
      <c r="C9" s="8">
        <f>2000*B9</f>
        <v>30000</v>
      </c>
      <c r="D9" s="8">
        <f>C9*(1-0.65)</f>
        <v>10500</v>
      </c>
      <c r="E9" s="8">
        <f>C9-D9</f>
        <v>19500</v>
      </c>
      <c r="F9" s="9">
        <f>E9/C9</f>
        <v>0.65</v>
      </c>
    </row>
    <row r="10" spans="1:10" ht="15" customHeight="1" x14ac:dyDescent="0.3">
      <c r="A10" s="7" t="s">
        <v>13</v>
      </c>
      <c r="B10" s="7">
        <v>5</v>
      </c>
      <c r="C10" s="8">
        <f>1500*B10</f>
        <v>7500</v>
      </c>
      <c r="D10" s="8">
        <f>C10*(1-0.63)</f>
        <v>2775</v>
      </c>
      <c r="E10" s="8">
        <f t="shared" ref="E10:E13" si="0">C10-D10</f>
        <v>4725</v>
      </c>
      <c r="F10" s="9">
        <f t="shared" ref="F10:F13" si="1">E10/C10</f>
        <v>0.63</v>
      </c>
    </row>
    <row r="11" spans="1:10" ht="15" customHeight="1" x14ac:dyDescent="0.3">
      <c r="A11" s="7" t="s">
        <v>14</v>
      </c>
      <c r="B11" s="7">
        <v>4</v>
      </c>
      <c r="C11" s="8">
        <f>1800*B11</f>
        <v>7200</v>
      </c>
      <c r="D11" s="8">
        <f>C11*(1-0.6)</f>
        <v>2880</v>
      </c>
      <c r="E11" s="8">
        <f t="shared" si="0"/>
        <v>4320</v>
      </c>
      <c r="F11" s="9">
        <f t="shared" si="1"/>
        <v>0.6</v>
      </c>
    </row>
    <row r="12" spans="1:10" ht="15" customHeight="1" x14ac:dyDescent="0.3">
      <c r="A12" s="7" t="s">
        <v>15</v>
      </c>
      <c r="B12" s="7">
        <v>20</v>
      </c>
      <c r="C12" s="8">
        <f>1200*B12</f>
        <v>24000</v>
      </c>
      <c r="D12" s="8">
        <f>C12*(1-0.64)</f>
        <v>8640</v>
      </c>
      <c r="E12" s="8">
        <f t="shared" si="0"/>
        <v>15360</v>
      </c>
      <c r="F12" s="9">
        <f t="shared" si="1"/>
        <v>0.64</v>
      </c>
    </row>
    <row r="13" spans="1:10" ht="15" customHeight="1" x14ac:dyDescent="0.3">
      <c r="A13" s="10" t="s">
        <v>16</v>
      </c>
      <c r="B13" s="11">
        <f>SUM(B9:B12)</f>
        <v>44</v>
      </c>
      <c r="C13" s="11">
        <f>SUM(C9:C12)</f>
        <v>68700</v>
      </c>
      <c r="D13" s="11">
        <f>SUM(D9:D12)</f>
        <v>24795</v>
      </c>
      <c r="E13" s="8">
        <f t="shared" si="0"/>
        <v>43905</v>
      </c>
      <c r="F13" s="9">
        <f t="shared" si="1"/>
        <v>0.63908296943231446</v>
      </c>
    </row>
    <row r="15" spans="1:10" x14ac:dyDescent="0.3">
      <c r="A15" s="47" t="s">
        <v>17</v>
      </c>
    </row>
    <row r="16" spans="1:10" x14ac:dyDescent="0.3">
      <c r="A16" s="3" t="s">
        <v>18</v>
      </c>
    </row>
    <row r="18" spans="1:10" x14ac:dyDescent="0.3">
      <c r="A18" s="47" t="s">
        <v>19</v>
      </c>
    </row>
    <row r="19" spans="1:10" x14ac:dyDescent="0.3">
      <c r="A19" s="3" t="s">
        <v>20</v>
      </c>
    </row>
    <row r="20" spans="1:10" x14ac:dyDescent="0.3">
      <c r="A20" s="3" t="s">
        <v>21</v>
      </c>
      <c r="J20" s="3" t="s">
        <v>139</v>
      </c>
    </row>
    <row r="21" spans="1:10" x14ac:dyDescent="0.3">
      <c r="A21" s="52">
        <f>ROUNDUP(C9/J21, 0)</f>
        <v>22</v>
      </c>
      <c r="J21" s="3">
        <f>C9/B9*0.7</f>
        <v>1400</v>
      </c>
    </row>
    <row r="22" spans="1:10" x14ac:dyDescent="0.3">
      <c r="A22" s="3" t="s">
        <v>22</v>
      </c>
      <c r="J22" s="3" t="s">
        <v>140</v>
      </c>
    </row>
    <row r="23" spans="1:10" x14ac:dyDescent="0.3">
      <c r="A23" s="52">
        <f>ROUNDUP((C9+J23)/J21,0)</f>
        <v>28</v>
      </c>
      <c r="J23" s="3">
        <f>E9-(J21*B9-D9)</f>
        <v>9000</v>
      </c>
    </row>
    <row r="25" spans="1:10" x14ac:dyDescent="0.3">
      <c r="A25" s="74" t="s">
        <v>23</v>
      </c>
      <c r="B25" s="73" t="s">
        <v>178</v>
      </c>
    </row>
    <row r="26" spans="1:10" x14ac:dyDescent="0.3">
      <c r="A26" s="3" t="s">
        <v>24</v>
      </c>
    </row>
    <row r="27" spans="1:10" x14ac:dyDescent="0.3">
      <c r="A27" s="3" t="s">
        <v>25</v>
      </c>
    </row>
    <row r="28" spans="1:10" x14ac:dyDescent="0.3">
      <c r="A28" s="3" t="s">
        <v>26</v>
      </c>
    </row>
    <row r="29" spans="1:10" x14ac:dyDescent="0.3">
      <c r="A29" s="3" t="s">
        <v>27</v>
      </c>
    </row>
    <row r="30" spans="1:10" ht="43.2" x14ac:dyDescent="0.3">
      <c r="A30" s="12" t="s">
        <v>6</v>
      </c>
      <c r="B30" s="13" t="s">
        <v>7</v>
      </c>
      <c r="C30" s="13" t="s">
        <v>8</v>
      </c>
      <c r="D30" s="13" t="s">
        <v>9</v>
      </c>
      <c r="E30" s="13" t="s">
        <v>10</v>
      </c>
      <c r="F30" s="13" t="s">
        <v>11</v>
      </c>
    </row>
    <row r="31" spans="1:10" x14ac:dyDescent="0.3">
      <c r="A31" s="7" t="s">
        <v>12</v>
      </c>
      <c r="B31" s="7">
        <f>15*2</f>
        <v>30</v>
      </c>
      <c r="C31" s="8">
        <f>(2000*0.8)*B31</f>
        <v>48000</v>
      </c>
      <c r="D31" s="8">
        <f>C31*(1-0.65)</f>
        <v>16800</v>
      </c>
      <c r="E31" s="8">
        <f>C31-D31</f>
        <v>31200</v>
      </c>
      <c r="F31" s="9">
        <f>E31/C31</f>
        <v>0.65</v>
      </c>
    </row>
    <row r="32" spans="1:10" x14ac:dyDescent="0.3">
      <c r="A32" s="7" t="s">
        <v>13</v>
      </c>
      <c r="B32" s="7">
        <v>5</v>
      </c>
      <c r="C32" s="8">
        <f>1500*B32</f>
        <v>7500</v>
      </c>
      <c r="D32" s="8">
        <f>C32*(1-0.63)</f>
        <v>2775</v>
      </c>
      <c r="E32" s="8">
        <f t="shared" ref="E32:E35" si="2">C32-D32</f>
        <v>4725</v>
      </c>
      <c r="F32" s="9">
        <f t="shared" ref="F32:F34" si="3">E32/C32</f>
        <v>0.63</v>
      </c>
    </row>
    <row r="33" spans="1:19" x14ac:dyDescent="0.3">
      <c r="A33" s="7" t="s">
        <v>14</v>
      </c>
      <c r="B33" s="7">
        <v>4</v>
      </c>
      <c r="C33" s="8">
        <f>1800*B33</f>
        <v>7200</v>
      </c>
      <c r="D33" s="8">
        <f>C33*(1-0.6)</f>
        <v>2880</v>
      </c>
      <c r="E33" s="8">
        <f t="shared" si="2"/>
        <v>4320</v>
      </c>
      <c r="F33" s="9">
        <f t="shared" si="3"/>
        <v>0.6</v>
      </c>
    </row>
    <row r="34" spans="1:19" x14ac:dyDescent="0.3">
      <c r="A34" s="7" t="s">
        <v>15</v>
      </c>
      <c r="B34" s="7">
        <f>20*3</f>
        <v>60</v>
      </c>
      <c r="C34" s="8">
        <f>(1200*0.7)*B34</f>
        <v>50400</v>
      </c>
      <c r="D34" s="8">
        <f>C34*(1-0.64)</f>
        <v>18144</v>
      </c>
      <c r="E34" s="8">
        <f t="shared" si="2"/>
        <v>32256</v>
      </c>
      <c r="F34" s="9">
        <f t="shared" si="3"/>
        <v>0.64</v>
      </c>
    </row>
    <row r="35" spans="1:19" x14ac:dyDescent="0.3">
      <c r="A35" s="10" t="s">
        <v>16</v>
      </c>
      <c r="B35" s="11">
        <f>SUM(B31:B34)</f>
        <v>99</v>
      </c>
      <c r="C35" s="53">
        <f>SUM(C31:C34)</f>
        <v>113100</v>
      </c>
      <c r="D35" s="11">
        <f>SUM(D31:D34)</f>
        <v>40599</v>
      </c>
      <c r="E35" s="53">
        <f>C35-D35</f>
        <v>72501</v>
      </c>
      <c r="F35" s="54">
        <f>E35/C35</f>
        <v>0.64103448275862074</v>
      </c>
    </row>
    <row r="36" spans="1:19" x14ac:dyDescent="0.3">
      <c r="A36" s="4"/>
    </row>
    <row r="37" spans="1:19" x14ac:dyDescent="0.3">
      <c r="A37" s="47" t="s">
        <v>28</v>
      </c>
    </row>
    <row r="38" spans="1:19" x14ac:dyDescent="0.3">
      <c r="A38" s="3" t="s">
        <v>29</v>
      </c>
    </row>
    <row r="39" spans="1:19" x14ac:dyDescent="0.3">
      <c r="A39" s="3" t="s">
        <v>30</v>
      </c>
    </row>
    <row r="40" spans="1:19" x14ac:dyDescent="0.3">
      <c r="A40" s="3" t="s">
        <v>31</v>
      </c>
    </row>
    <row r="41" spans="1:19" x14ac:dyDescent="0.3">
      <c r="A41" s="55">
        <f>(0.6*1000000+25000)/0.6</f>
        <v>1041666.6666666667</v>
      </c>
    </row>
    <row r="43" spans="1:19" x14ac:dyDescent="0.3">
      <c r="A43" s="47" t="s">
        <v>32</v>
      </c>
    </row>
    <row r="44" spans="1:19" x14ac:dyDescent="0.3">
      <c r="A44" s="3" t="s">
        <v>33</v>
      </c>
    </row>
    <row r="45" spans="1:19" x14ac:dyDescent="0.3">
      <c r="A45" s="3" t="s">
        <v>34</v>
      </c>
    </row>
    <row r="46" spans="1:19" ht="14.4" customHeight="1" x14ac:dyDescent="0.3">
      <c r="A46" s="3" t="s">
        <v>35</v>
      </c>
      <c r="J46" s="69" t="s">
        <v>141</v>
      </c>
      <c r="K46" s="69"/>
      <c r="L46" s="69"/>
      <c r="M46" s="69"/>
      <c r="N46" s="69"/>
      <c r="O46" s="69"/>
      <c r="P46" s="69"/>
      <c r="Q46" s="69"/>
      <c r="R46" s="69"/>
      <c r="S46" s="69"/>
    </row>
    <row r="47" spans="1:19" x14ac:dyDescent="0.3">
      <c r="A47" s="3" t="s">
        <v>36</v>
      </c>
      <c r="J47" s="69" t="s">
        <v>143</v>
      </c>
      <c r="K47" s="69"/>
      <c r="L47" s="69"/>
      <c r="M47" s="69"/>
      <c r="N47" s="69"/>
      <c r="O47" s="69"/>
      <c r="P47" s="69"/>
    </row>
    <row r="48" spans="1:19" ht="14.4" customHeight="1" x14ac:dyDescent="0.3">
      <c r="A48" s="3" t="s">
        <v>37</v>
      </c>
      <c r="C48" s="4"/>
      <c r="D48" s="4"/>
      <c r="J48" s="51">
        <f>10000000*100/75</f>
        <v>13333333.333333334</v>
      </c>
      <c r="K48" s="4" t="s">
        <v>142</v>
      </c>
    </row>
    <row r="49" spans="1:15" x14ac:dyDescent="0.3">
      <c r="A49" s="3" t="s">
        <v>38</v>
      </c>
      <c r="B49" s="4"/>
      <c r="J49" s="3" t="s">
        <v>144</v>
      </c>
    </row>
    <row r="50" spans="1:15" x14ac:dyDescent="0.3">
      <c r="A50" s="3" t="s">
        <v>39</v>
      </c>
    </row>
    <row r="51" spans="1:15" x14ac:dyDescent="0.3">
      <c r="A51" s="56">
        <f>J48*100/98</f>
        <v>13605442.17687075</v>
      </c>
      <c r="B51" s="3" t="s">
        <v>145</v>
      </c>
    </row>
    <row r="52" spans="1:15" x14ac:dyDescent="0.3">
      <c r="A52" s="4"/>
    </row>
    <row r="53" spans="1:15" x14ac:dyDescent="0.3">
      <c r="A53" s="47" t="s">
        <v>40</v>
      </c>
    </row>
    <row r="54" spans="1:15" ht="14.4" customHeight="1" x14ac:dyDescent="0.3">
      <c r="A54" s="3" t="s">
        <v>41</v>
      </c>
      <c r="J54" s="69" t="s">
        <v>146</v>
      </c>
      <c r="K54" s="69"/>
      <c r="L54" s="69"/>
      <c r="M54" s="69"/>
      <c r="N54" s="69"/>
      <c r="O54" s="50"/>
    </row>
    <row r="55" spans="1:15" x14ac:dyDescent="0.3">
      <c r="A55" s="56">
        <f xml:space="preserve"> 500000/0.5</f>
        <v>1000000</v>
      </c>
      <c r="J55" s="69"/>
      <c r="K55" s="69"/>
      <c r="L55" s="69"/>
      <c r="M55" s="69"/>
      <c r="N55" s="69"/>
      <c r="O55" s="50"/>
    </row>
    <row r="56" spans="1:15" x14ac:dyDescent="0.3">
      <c r="J56" s="50"/>
      <c r="K56" s="50"/>
      <c r="L56" s="50"/>
      <c r="M56" s="50"/>
      <c r="N56" s="50"/>
      <c r="O56" s="50"/>
    </row>
    <row r="57" spans="1:15" x14ac:dyDescent="0.3">
      <c r="A57" s="47" t="s">
        <v>42</v>
      </c>
    </row>
    <row r="58" spans="1:15" x14ac:dyDescent="0.3">
      <c r="A58" s="3" t="s">
        <v>43</v>
      </c>
      <c r="J58" s="3" t="s">
        <v>147</v>
      </c>
    </row>
    <row r="59" spans="1:15" x14ac:dyDescent="0.3">
      <c r="A59" s="3" t="s">
        <v>44</v>
      </c>
      <c r="J59" s="3">
        <f>3000000*0.45</f>
        <v>1350000</v>
      </c>
    </row>
    <row r="60" spans="1:15" x14ac:dyDescent="0.3">
      <c r="A60" s="3" t="s">
        <v>45</v>
      </c>
    </row>
    <row r="61" spans="1:15" x14ac:dyDescent="0.3">
      <c r="A61" s="57">
        <f>ROUNDUP(5000000/(J59-500000),0)</f>
        <v>6</v>
      </c>
    </row>
    <row r="63" spans="1:15" x14ac:dyDescent="0.3">
      <c r="A63" s="74" t="s">
        <v>46</v>
      </c>
      <c r="B63" s="72" t="s">
        <v>178</v>
      </c>
    </row>
    <row r="64" spans="1:15" x14ac:dyDescent="0.3">
      <c r="A64" s="3" t="s">
        <v>47</v>
      </c>
      <c r="J64" s="4"/>
    </row>
    <row r="65" spans="1:14" x14ac:dyDescent="0.3">
      <c r="A65" s="3" t="s">
        <v>48</v>
      </c>
      <c r="C65" s="4"/>
      <c r="D65" s="4"/>
      <c r="J65" s="4" t="s">
        <v>148</v>
      </c>
    </row>
    <row r="66" spans="1:14" x14ac:dyDescent="0.3">
      <c r="A66" s="14" t="s">
        <v>49</v>
      </c>
      <c r="B66" s="14" t="s">
        <v>50</v>
      </c>
      <c r="C66" s="15" t="s">
        <v>51</v>
      </c>
      <c r="D66" s="15" t="s">
        <v>52</v>
      </c>
      <c r="E66" s="15" t="s">
        <v>53</v>
      </c>
      <c r="J66" s="3" t="s">
        <v>149</v>
      </c>
    </row>
    <row r="67" spans="1:14" x14ac:dyDescent="0.3">
      <c r="A67" s="1">
        <v>500</v>
      </c>
      <c r="B67" s="1">
        <v>600</v>
      </c>
      <c r="C67" s="1">
        <v>700</v>
      </c>
      <c r="D67" s="1">
        <v>800</v>
      </c>
      <c r="E67" s="1">
        <v>900.07894246786407</v>
      </c>
    </row>
    <row r="68" spans="1:14" x14ac:dyDescent="0.3">
      <c r="A68" s="3" t="s">
        <v>45</v>
      </c>
      <c r="B68" s="4"/>
      <c r="C68" s="4"/>
      <c r="D68" s="4"/>
    </row>
    <row r="69" spans="1:14" x14ac:dyDescent="0.3">
      <c r="A69" s="57">
        <f>12+12+7</f>
        <v>31</v>
      </c>
      <c r="B69" s="4"/>
      <c r="C69" s="4"/>
      <c r="D69" s="4"/>
    </row>
    <row r="70" spans="1:14" x14ac:dyDescent="0.3">
      <c r="B70" s="4"/>
      <c r="C70" s="4"/>
      <c r="D70" s="4"/>
    </row>
    <row r="71" spans="1:14" x14ac:dyDescent="0.3">
      <c r="A71" s="74" t="s">
        <v>54</v>
      </c>
      <c r="B71" s="71" t="s">
        <v>178</v>
      </c>
    </row>
    <row r="72" spans="1:14" x14ac:dyDescent="0.3">
      <c r="A72" s="3" t="s">
        <v>55</v>
      </c>
    </row>
    <row r="73" spans="1:14" ht="14.4" customHeight="1" x14ac:dyDescent="0.3">
      <c r="A73" s="3" t="s">
        <v>56</v>
      </c>
      <c r="C73" s="4"/>
      <c r="D73" s="4"/>
      <c r="J73" s="69" t="s">
        <v>150</v>
      </c>
      <c r="K73" s="69"/>
      <c r="L73" s="70" t="s">
        <v>152</v>
      </c>
      <c r="M73" s="70"/>
      <c r="N73" s="70"/>
    </row>
    <row r="74" spans="1:14" x14ac:dyDescent="0.3">
      <c r="A74" s="3" t="s">
        <v>154</v>
      </c>
      <c r="B74" s="14" t="s">
        <v>49</v>
      </c>
      <c r="C74" s="14" t="s">
        <v>50</v>
      </c>
      <c r="D74" s="15" t="s">
        <v>51</v>
      </c>
      <c r="E74" s="15" t="s">
        <v>52</v>
      </c>
      <c r="F74" s="15" t="s">
        <v>53</v>
      </c>
      <c r="J74" s="69"/>
      <c r="K74" s="69"/>
      <c r="L74" s="70"/>
      <c r="M74" s="70"/>
      <c r="N74" s="70"/>
    </row>
    <row r="75" spans="1:14" x14ac:dyDescent="0.3">
      <c r="A75" s="3">
        <v>-14000000</v>
      </c>
      <c r="B75" s="1">
        <v>9000000</v>
      </c>
      <c r="C75" s="1">
        <v>8000000</v>
      </c>
      <c r="D75" s="1">
        <v>9000000</v>
      </c>
      <c r="E75" s="1">
        <v>10000000</v>
      </c>
      <c r="F75" s="1">
        <v>11000000</v>
      </c>
      <c r="J75" s="58">
        <f>NPV(0.13,B75:F75)-14000000</f>
        <v>18570773.270188835</v>
      </c>
      <c r="N75" s="59">
        <f>IRR(A75:F75)</f>
        <v>0.57514729807653842</v>
      </c>
    </row>
    <row r="76" spans="1:14" ht="14.4" customHeight="1" x14ac:dyDescent="0.3">
      <c r="A76" s="3" t="s">
        <v>57</v>
      </c>
      <c r="B76" s="4"/>
      <c r="C76" s="4"/>
      <c r="D76" s="4"/>
    </row>
    <row r="77" spans="1:14" x14ac:dyDescent="0.3">
      <c r="A77" s="4"/>
      <c r="B77" s="4"/>
      <c r="C77" s="4"/>
      <c r="D77" s="4"/>
      <c r="J77" s="69" t="s">
        <v>151</v>
      </c>
      <c r="K77" s="69"/>
      <c r="L77" s="70" t="s">
        <v>153</v>
      </c>
      <c r="M77" s="70"/>
      <c r="N77" s="70"/>
    </row>
    <row r="78" spans="1:14" x14ac:dyDescent="0.3">
      <c r="A78" s="4"/>
      <c r="B78" s="4"/>
      <c r="C78" s="4"/>
      <c r="D78" s="4"/>
      <c r="J78" s="69"/>
      <c r="K78" s="69"/>
      <c r="L78" s="70"/>
      <c r="M78" s="70"/>
      <c r="N78" s="70"/>
    </row>
    <row r="79" spans="1:14" x14ac:dyDescent="0.3">
      <c r="A79" s="3">
        <v>-34000000</v>
      </c>
      <c r="B79" s="4">
        <v>18000000</v>
      </c>
      <c r="C79" s="4">
        <v>16000000</v>
      </c>
      <c r="D79" s="4">
        <v>18000000</v>
      </c>
      <c r="E79" s="4">
        <v>20000000</v>
      </c>
      <c r="F79" s="3">
        <v>22000000</v>
      </c>
      <c r="J79" s="69"/>
      <c r="K79" s="69"/>
      <c r="L79" s="70"/>
      <c r="M79" s="70"/>
      <c r="N79" s="70"/>
    </row>
    <row r="80" spans="1:14" x14ac:dyDescent="0.3">
      <c r="A80" s="3" t="s">
        <v>58</v>
      </c>
      <c r="B80" s="4"/>
      <c r="C80" s="4"/>
      <c r="D80" s="4"/>
      <c r="J80" s="69"/>
      <c r="K80" s="69"/>
      <c r="L80" s="70"/>
      <c r="M80" s="70"/>
      <c r="N80" s="70"/>
    </row>
    <row r="81" spans="1:14" x14ac:dyDescent="0.3">
      <c r="A81" s="3" t="s">
        <v>59</v>
      </c>
      <c r="B81" s="4"/>
      <c r="J81" s="58">
        <f>NPV(0.13,B79:F79)-34000000</f>
        <v>31141546.540377669</v>
      </c>
      <c r="N81" s="59">
        <f>IRR(A79:F79)</f>
        <v>0.44793257726935165</v>
      </c>
    </row>
    <row r="82" spans="1:14" x14ac:dyDescent="0.3">
      <c r="A82" s="3" t="s">
        <v>60</v>
      </c>
    </row>
    <row r="83" spans="1:14" x14ac:dyDescent="0.3">
      <c r="A83" s="68" t="s">
        <v>155</v>
      </c>
      <c r="B83" s="68"/>
      <c r="C83" s="68"/>
      <c r="D83" s="68"/>
      <c r="E83" s="68"/>
      <c r="F83" s="68"/>
      <c r="G83" s="68"/>
      <c r="H83" s="68"/>
    </row>
    <row r="84" spans="1:14" x14ac:dyDescent="0.3">
      <c r="A84" s="68"/>
      <c r="B84" s="68"/>
      <c r="C84" s="68"/>
      <c r="D84" s="68"/>
      <c r="E84" s="68"/>
      <c r="F84" s="68"/>
      <c r="G84" s="68"/>
      <c r="H84" s="68"/>
    </row>
    <row r="85" spans="1:14" x14ac:dyDescent="0.3">
      <c r="A85" s="68" t="s">
        <v>156</v>
      </c>
      <c r="B85" s="68"/>
      <c r="C85" s="68"/>
      <c r="D85" s="68"/>
      <c r="E85" s="68"/>
      <c r="F85" s="68"/>
      <c r="G85" s="68"/>
      <c r="H85" s="68"/>
    </row>
    <row r="86" spans="1:14" ht="14.4" customHeight="1" x14ac:dyDescent="0.3">
      <c r="A86" s="68" t="s">
        <v>157</v>
      </c>
      <c r="B86" s="68"/>
      <c r="C86" s="68"/>
      <c r="D86" s="68"/>
      <c r="E86" s="68"/>
      <c r="F86" s="68"/>
      <c r="G86" s="68"/>
      <c r="H86" s="68"/>
    </row>
    <row r="87" spans="1:14" x14ac:dyDescent="0.3">
      <c r="A87" s="68"/>
      <c r="B87" s="68"/>
      <c r="C87" s="68"/>
      <c r="D87" s="68"/>
      <c r="E87" s="68"/>
      <c r="F87" s="68"/>
      <c r="G87" s="68"/>
      <c r="H87" s="68"/>
    </row>
    <row r="88" spans="1:14" x14ac:dyDescent="0.3">
      <c r="A88" s="68"/>
      <c r="B88" s="68"/>
      <c r="C88" s="68"/>
      <c r="D88" s="68"/>
      <c r="E88" s="68"/>
      <c r="F88" s="68"/>
      <c r="G88" s="68"/>
      <c r="H88" s="68"/>
    </row>
    <row r="89" spans="1:14" x14ac:dyDescent="0.3">
      <c r="A89" s="68"/>
      <c r="B89" s="68"/>
      <c r="C89" s="68"/>
      <c r="D89" s="68"/>
      <c r="E89" s="68"/>
      <c r="F89" s="68"/>
      <c r="G89" s="68"/>
      <c r="H89" s="68"/>
    </row>
    <row r="90" spans="1:14" x14ac:dyDescent="0.3">
      <c r="A90" s="68"/>
      <c r="B90" s="68"/>
      <c r="C90" s="68"/>
      <c r="D90" s="68"/>
      <c r="E90" s="68"/>
      <c r="F90" s="68"/>
      <c r="G90" s="68"/>
      <c r="H90" s="68"/>
    </row>
  </sheetData>
  <mergeCells count="10">
    <mergeCell ref="J47:P47"/>
    <mergeCell ref="J46:S46"/>
    <mergeCell ref="A83:H84"/>
    <mergeCell ref="A85:H85"/>
    <mergeCell ref="A86:H90"/>
    <mergeCell ref="J54:N55"/>
    <mergeCell ref="J77:K80"/>
    <mergeCell ref="J73:K74"/>
    <mergeCell ref="L73:N74"/>
    <mergeCell ref="L77:N80"/>
  </mergeCells>
  <printOptions verticalCentered="1"/>
  <pageMargins left="0" right="0" top="0" bottom="0" header="0.31496062992125984" footer="0.31496062992125984"/>
  <pageSetup paperSize="9" scale="97" fitToHeight="2" orientation="landscape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0"/>
  <sheetViews>
    <sheetView workbookViewId="0">
      <selection activeCell="C55" sqref="C55"/>
    </sheetView>
  </sheetViews>
  <sheetFormatPr defaultColWidth="9.109375" defaultRowHeight="14.4" x14ac:dyDescent="0.3"/>
  <cols>
    <col min="1" max="1" width="11.88671875" style="4" customWidth="1"/>
    <col min="2" max="2" width="16.33203125" style="4" customWidth="1"/>
    <col min="3" max="3" width="14.6640625" style="4" customWidth="1"/>
    <col min="4" max="4" width="16.33203125" style="4" customWidth="1"/>
    <col min="5" max="5" width="14.6640625" style="4" customWidth="1"/>
    <col min="6" max="6" width="16.33203125" style="4" customWidth="1"/>
    <col min="7" max="7" width="14.6640625" style="4" customWidth="1"/>
    <col min="8" max="8" width="16.33203125" style="4" customWidth="1"/>
    <col min="9" max="9" width="14.6640625" style="4" customWidth="1"/>
    <col min="10" max="10" width="16.33203125" style="4" customWidth="1"/>
    <col min="11" max="11" width="14.6640625" style="4" customWidth="1"/>
    <col min="12" max="12" width="16.33203125" style="4" customWidth="1"/>
    <col min="13" max="13" width="14.6640625" style="4" customWidth="1"/>
    <col min="14" max="14" width="16.33203125" style="4" customWidth="1"/>
    <col min="15" max="15" width="14.6640625" style="4" customWidth="1"/>
    <col min="16" max="16" width="16.33203125" style="4" customWidth="1"/>
    <col min="17" max="17" width="14.6640625" style="4" customWidth="1"/>
    <col min="18" max="18" width="16.33203125" style="4" customWidth="1"/>
    <col min="19" max="19" width="14.6640625" style="4" customWidth="1"/>
    <col min="20" max="20" width="16.33203125" style="4" customWidth="1"/>
    <col min="21" max="21" width="14.6640625" style="4" customWidth="1"/>
    <col min="22" max="22" width="16.33203125" style="4" customWidth="1"/>
    <col min="23" max="23" width="14.6640625" style="4" customWidth="1"/>
    <col min="24" max="24" width="16.33203125" style="4" customWidth="1"/>
    <col min="25" max="25" width="14.6640625" style="4" customWidth="1"/>
    <col min="26" max="26" width="21" style="4" customWidth="1"/>
    <col min="27" max="27" width="19.44140625" style="4" customWidth="1"/>
    <col min="28" max="39" width="10.109375" style="4" customWidth="1"/>
    <col min="40" max="40" width="11" style="4" customWidth="1"/>
    <col min="41" max="52" width="10.109375" style="4" customWidth="1"/>
    <col min="53" max="53" width="11" style="4" customWidth="1"/>
    <col min="54" max="54" width="11.88671875" style="4" customWidth="1"/>
    <col min="55" max="58" width="16.33203125" style="4" bestFit="1" customWidth="1"/>
    <col min="59" max="59" width="26.33203125" style="4" bestFit="1" customWidth="1"/>
    <col min="60" max="60" width="24.5546875" style="4" bestFit="1" customWidth="1"/>
    <col min="61" max="68" width="16.33203125" style="4" bestFit="1" customWidth="1"/>
    <col min="69" max="69" width="26.33203125" style="4" bestFit="1" customWidth="1"/>
    <col min="70" max="70" width="24.5546875" style="4" bestFit="1" customWidth="1"/>
    <col min="71" max="78" width="16.33203125" style="4" bestFit="1" customWidth="1"/>
    <col min="79" max="79" width="26.33203125" style="4" bestFit="1" customWidth="1"/>
    <col min="80" max="80" width="24.5546875" style="4" bestFit="1" customWidth="1"/>
    <col min="81" max="88" width="16.33203125" style="4" bestFit="1" customWidth="1"/>
    <col min="89" max="89" width="26.33203125" style="4" bestFit="1" customWidth="1"/>
    <col min="90" max="90" width="24.5546875" style="4" bestFit="1" customWidth="1"/>
    <col min="91" max="98" width="16.33203125" style="4" bestFit="1" customWidth="1"/>
    <col min="99" max="99" width="26.33203125" style="4" bestFit="1" customWidth="1"/>
    <col min="100" max="100" width="24.5546875" style="4" bestFit="1" customWidth="1"/>
    <col min="101" max="108" width="16.33203125" style="4" bestFit="1" customWidth="1"/>
    <col min="109" max="109" width="26.33203125" style="4" bestFit="1" customWidth="1"/>
    <col min="110" max="110" width="24.5546875" style="4" bestFit="1" customWidth="1"/>
    <col min="111" max="118" width="16.33203125" style="4" bestFit="1" customWidth="1"/>
    <col min="119" max="119" width="26.33203125" style="4" bestFit="1" customWidth="1"/>
    <col min="120" max="120" width="24.5546875" style="4" bestFit="1" customWidth="1"/>
    <col min="121" max="121" width="21" style="4" bestFit="1" customWidth="1"/>
    <col min="122" max="122" width="19.44140625" style="4" bestFit="1" customWidth="1"/>
    <col min="123" max="16384" width="9.109375" style="4"/>
  </cols>
  <sheetData>
    <row r="1" spans="1:5" x14ac:dyDescent="0.3">
      <c r="A1" s="31" t="s">
        <v>61</v>
      </c>
    </row>
    <row r="2" spans="1:5" x14ac:dyDescent="0.3">
      <c r="A2" s="42" t="s">
        <v>62</v>
      </c>
    </row>
    <row r="3" spans="1:5" x14ac:dyDescent="0.3">
      <c r="A3" s="41" t="s">
        <v>63</v>
      </c>
    </row>
    <row r="4" spans="1:5" x14ac:dyDescent="0.3">
      <c r="A4" s="41" t="s">
        <v>64</v>
      </c>
    </row>
    <row r="5" spans="1:5" x14ac:dyDescent="0.3">
      <c r="A5" s="41" t="s">
        <v>65</v>
      </c>
    </row>
    <row r="8" spans="1:5" x14ac:dyDescent="0.3">
      <c r="A8" s="60" t="s">
        <v>66</v>
      </c>
      <c r="B8" s="61"/>
      <c r="C8" s="61"/>
      <c r="D8" s="61"/>
      <c r="E8" s="61"/>
    </row>
    <row r="10" spans="1:5" x14ac:dyDescent="0.3">
      <c r="A10" s="4" t="s">
        <v>67</v>
      </c>
      <c r="B10" s="4" t="s">
        <v>68</v>
      </c>
    </row>
    <row r="11" spans="1:5" x14ac:dyDescent="0.3">
      <c r="A11" s="37">
        <v>5</v>
      </c>
      <c r="B11" s="30" t="str">
        <f>VLOOKUP(A11,данные!D:G,4)</f>
        <v>Приволжский</v>
      </c>
    </row>
    <row r="12" spans="1:5" x14ac:dyDescent="0.3">
      <c r="A12" s="37">
        <v>99</v>
      </c>
      <c r="B12" s="30" t="str">
        <f>VLOOKUP(A12,данные!D:G,4)</f>
        <v>Южный</v>
      </c>
    </row>
    <row r="13" spans="1:5" x14ac:dyDescent="0.3">
      <c r="A13" s="37">
        <v>227</v>
      </c>
      <c r="B13" s="30" t="str">
        <f>VLOOKUP(A13,данные!D:G,4)</f>
        <v>Северо-Западный</v>
      </c>
    </row>
    <row r="14" spans="1:5" x14ac:dyDescent="0.3">
      <c r="A14" s="37">
        <v>400</v>
      </c>
      <c r="B14" s="30" t="str">
        <f>VLOOKUP(A14,данные!D:G,4)</f>
        <v>Центральный</v>
      </c>
    </row>
    <row r="15" spans="1:5" x14ac:dyDescent="0.3">
      <c r="A15" s="37">
        <v>550</v>
      </c>
      <c r="B15" s="30" t="str">
        <f>VLOOKUP(A15,данные!D:G,4)</f>
        <v>Южный</v>
      </c>
    </row>
    <row r="17" spans="1:11" x14ac:dyDescent="0.3">
      <c r="A17" s="60" t="s">
        <v>69</v>
      </c>
      <c r="B17" s="61"/>
      <c r="C17" s="61"/>
      <c r="D17" s="61"/>
    </row>
    <row r="19" spans="1:11" x14ac:dyDescent="0.3">
      <c r="C19" s="4" t="s">
        <v>70</v>
      </c>
    </row>
    <row r="20" spans="1:11" x14ac:dyDescent="0.3">
      <c r="A20" s="4" t="s">
        <v>71</v>
      </c>
      <c r="C20" s="62">
        <f>SUMIF(данные!G:G,задание_2!A20,данные!I:I)</f>
        <v>7144596.0600000005</v>
      </c>
    </row>
    <row r="21" spans="1:11" x14ac:dyDescent="0.3">
      <c r="A21" s="4" t="s">
        <v>72</v>
      </c>
      <c r="C21" s="62">
        <f>SUMIF(данные!G:G,задание_2!A21,данные!I:I)</f>
        <v>2666661.7600000002</v>
      </c>
    </row>
    <row r="22" spans="1:11" x14ac:dyDescent="0.3">
      <c r="A22" s="4" t="s">
        <v>73</v>
      </c>
      <c r="C22" s="62">
        <f>SUMIF(данные!G:G,задание_2!A22,данные!I:I)</f>
        <v>2783819.3600000027</v>
      </c>
    </row>
    <row r="23" spans="1:11" x14ac:dyDescent="0.3">
      <c r="A23" s="4" t="s">
        <v>74</v>
      </c>
      <c r="C23" s="62">
        <f>SUMIF(данные!G:G,задание_2!A23,данные!I:I)</f>
        <v>4895845.5700000031</v>
      </c>
    </row>
    <row r="24" spans="1:11" x14ac:dyDescent="0.3">
      <c r="A24" s="4" t="s">
        <v>75</v>
      </c>
      <c r="C24" s="62">
        <f>SUMIF(данные!G:G,задание_2!A24,данные!I:I)</f>
        <v>2520392.350000002</v>
      </c>
    </row>
    <row r="25" spans="1:11" x14ac:dyDescent="0.3">
      <c r="A25" s="4" t="s">
        <v>76</v>
      </c>
      <c r="C25" s="62">
        <f>SUMIF(данные!G:G,задание_2!A25,данные!I:I)</f>
        <v>810071.77999999991</v>
      </c>
    </row>
    <row r="26" spans="1:11" x14ac:dyDescent="0.3">
      <c r="A26" s="4" t="s">
        <v>77</v>
      </c>
      <c r="C26" s="62">
        <f>SUMIF(данные!G:G,задание_2!A26,данные!I:I)</f>
        <v>1853818.0499999989</v>
      </c>
    </row>
    <row r="27" spans="1:11" x14ac:dyDescent="0.3">
      <c r="A27" s="4" t="s">
        <v>78</v>
      </c>
      <c r="C27" s="62">
        <f>SUMIF(данные!G:G,задание_2!A27,данные!I:I)</f>
        <v>89336.870000000024</v>
      </c>
    </row>
    <row r="29" spans="1:11" x14ac:dyDescent="0.3">
      <c r="A29" s="60" t="s">
        <v>79</v>
      </c>
      <c r="B29" s="61"/>
      <c r="C29" s="61"/>
      <c r="D29" s="61"/>
      <c r="E29" s="61"/>
      <c r="F29" s="61"/>
    </row>
    <row r="31" spans="1:11" ht="36.75" customHeight="1" x14ac:dyDescent="0.3">
      <c r="A31" s="32" t="s">
        <v>80</v>
      </c>
      <c r="B31" s="40" t="s">
        <v>81</v>
      </c>
      <c r="C31" s="40" t="s">
        <v>82</v>
      </c>
      <c r="F31" s="45"/>
      <c r="G31" s="45"/>
      <c r="H31" s="45"/>
      <c r="I31" s="45"/>
      <c r="J31" s="45"/>
      <c r="K31" s="45"/>
    </row>
    <row r="32" spans="1:11" x14ac:dyDescent="0.3">
      <c r="A32" s="4" t="s">
        <v>83</v>
      </c>
      <c r="B32" s="62">
        <f>SUMIFS(данные!H:H,данные!A:A,задание_2!A32,данные!E:E,"&gt;="&amp;DATE(2019,1,1),данные!B:B,DATE(2021,1,1))</f>
        <v>863616.35000000009</v>
      </c>
      <c r="C32" s="35">
        <f>B32/COUNTIFS(данные!A:A,задание_2!A32,данные!E:E,"&gt;="&amp;DATE(2019,1,1),данные!B:B,DATE(2021,1,1),данные!H:H, "&lt;&gt;")</f>
        <v>20084.101162790699</v>
      </c>
      <c r="D32" s="33"/>
      <c r="F32" s="45"/>
      <c r="G32" s="45"/>
      <c r="H32" s="45"/>
      <c r="I32" s="45"/>
      <c r="J32" s="45"/>
      <c r="K32" s="45"/>
    </row>
    <row r="33" spans="1:11" x14ac:dyDescent="0.3">
      <c r="A33" s="4" t="s">
        <v>84</v>
      </c>
      <c r="B33" s="62">
        <f>SUMIFS(данные!H:H,данные!A:A,задание_2!A33,данные!E:E,"&gt;="&amp;DATE(2019,1,1),данные!B:B,DATE(2021,1,1))</f>
        <v>652592.00000000035</v>
      </c>
      <c r="C33" s="35">
        <f>B33/COUNTIFS(данные!A:A,задание_2!A33,данные!E:E,"&gt;="&amp;DATE(2019,1,1),данные!B:B,DATE(2021,1,1),данные!H:H, "&lt;&gt;")</f>
        <v>14186.782608695659</v>
      </c>
      <c r="F33" s="45"/>
      <c r="G33" s="45"/>
      <c r="H33" s="45"/>
      <c r="I33" s="45"/>
      <c r="J33" s="45"/>
      <c r="K33" s="45"/>
    </row>
    <row r="34" spans="1:11" x14ac:dyDescent="0.3">
      <c r="A34" s="4" t="s">
        <v>85</v>
      </c>
      <c r="B34" s="62">
        <f>SUMIFS(данные!H:H,данные!A:A,задание_2!A34,данные!E:E,"&gt;="&amp;DATE(2019,1,1),данные!B:B,DATE(2021,1,1))</f>
        <v>362268.8</v>
      </c>
      <c r="C34" s="35">
        <f>B34/COUNTIFS(данные!A:A,задание_2!A34,данные!E:E,"&gt;="&amp;DATE(2019,1,1),данные!B:B,DATE(2021,1,1),данные!H:H, "&lt;&gt;")</f>
        <v>18113.439999999999</v>
      </c>
    </row>
    <row r="35" spans="1:11" x14ac:dyDescent="0.3">
      <c r="A35" s="4" t="s">
        <v>86</v>
      </c>
      <c r="B35" s="62">
        <f>SUMIFS(данные!H:H,данные!A:A,задание_2!A35,данные!E:E,"&gt;="&amp;DATE(2019,1,1),данные!B:B,DATE(2021,1,1))</f>
        <v>544547.55000000016</v>
      </c>
      <c r="C35" s="35">
        <f>B35/COUNTIFS(данные!A:A,задание_2!A35,данные!E:E,"&gt;="&amp;DATE(2019,1,1),данные!B:B,DATE(2021,1,1),данные!H:H, "&lt;&gt;")</f>
        <v>9075.7925000000032</v>
      </c>
      <c r="F35" s="45"/>
      <c r="G35" s="45"/>
    </row>
    <row r="36" spans="1:11" x14ac:dyDescent="0.3">
      <c r="A36" s="4" t="s">
        <v>16</v>
      </c>
      <c r="B36" s="62">
        <f>SUM(B32:B35)</f>
        <v>2423024.7000000007</v>
      </c>
      <c r="C36" s="35">
        <f>SUM(C32:C35)</f>
        <v>61460.116271486368</v>
      </c>
    </row>
    <row r="38" spans="1:11" x14ac:dyDescent="0.3">
      <c r="A38" s="4" t="s">
        <v>87</v>
      </c>
    </row>
    <row r="40" spans="1:11" x14ac:dyDescent="0.3">
      <c r="A40" s="60" t="s">
        <v>88</v>
      </c>
      <c r="B40" s="61"/>
      <c r="C40" s="61"/>
      <c r="D40" s="61"/>
      <c r="E40" s="61"/>
      <c r="F40" s="61"/>
    </row>
    <row r="42" spans="1:11" x14ac:dyDescent="0.3">
      <c r="A42" s="4" t="s">
        <v>89</v>
      </c>
      <c r="B42" s="38" t="s">
        <v>80</v>
      </c>
      <c r="C42" s="38" t="s">
        <v>90</v>
      </c>
    </row>
    <row r="43" spans="1:11" x14ac:dyDescent="0.3">
      <c r="A43" s="37">
        <v>5</v>
      </c>
      <c r="B43" s="39" t="str">
        <f>INDEX(данные!A:A,MATCH(задание_2!A43,данные!D:D,0))</f>
        <v>A</v>
      </c>
      <c r="C43" s="39">
        <f>INDEX(данные!C:C,MATCH(задание_2!A43,данные!D:D,0))</f>
        <v>303.39999999999998</v>
      </c>
    </row>
    <row r="44" spans="1:11" x14ac:dyDescent="0.3">
      <c r="A44" s="37">
        <v>99</v>
      </c>
      <c r="B44" s="39" t="str">
        <f>INDEX(данные!A:A,MATCH(задание_2!A44,данные!D:D,0))</f>
        <v>A</v>
      </c>
      <c r="C44" s="39">
        <f>INDEX(данные!C:C,MATCH(задание_2!A44,данные!D:D,0))</f>
        <v>691.46</v>
      </c>
    </row>
    <row r="45" spans="1:11" x14ac:dyDescent="0.3">
      <c r="A45" s="37">
        <v>227</v>
      </c>
      <c r="B45" s="39" t="str">
        <f>INDEX(данные!A:A,MATCH(задание_2!A45,данные!D:D,0))</f>
        <v>C</v>
      </c>
      <c r="C45" s="39">
        <f>INDEX(данные!C:C,MATCH(задание_2!A45,данные!D:D,0))</f>
        <v>323.2</v>
      </c>
    </row>
    <row r="46" spans="1:11" x14ac:dyDescent="0.3">
      <c r="A46" s="37">
        <v>400</v>
      </c>
      <c r="B46" s="39" t="str">
        <f>INDEX(данные!A:A,MATCH(задание_2!A46,данные!D:D,0))</f>
        <v>D</v>
      </c>
      <c r="C46" s="39">
        <f>INDEX(данные!C:C,MATCH(задание_2!A46,данные!D:D,0))</f>
        <v>266.8</v>
      </c>
    </row>
    <row r="47" spans="1:11" x14ac:dyDescent="0.3">
      <c r="A47" s="37">
        <v>550</v>
      </c>
      <c r="B47" s="39" t="str">
        <f>INDEX(данные!A:A,MATCH(задание_2!A47,данные!D:D,0))</f>
        <v>B</v>
      </c>
      <c r="C47" s="39">
        <f>INDEX(данные!C:C,MATCH(задание_2!A47,данные!D:D,0))</f>
        <v>278</v>
      </c>
    </row>
    <row r="49" spans="1:14" x14ac:dyDescent="0.3">
      <c r="A49" s="60" t="s">
        <v>91</v>
      </c>
      <c r="B49" s="61"/>
      <c r="C49" s="61"/>
      <c r="D49" s="61"/>
      <c r="E49" s="61"/>
      <c r="F49" s="61"/>
      <c r="G49" s="61"/>
      <c r="H49" s="61"/>
      <c r="I49" s="61"/>
      <c r="J49" s="61"/>
    </row>
    <row r="51" spans="1:14" x14ac:dyDescent="0.3">
      <c r="A51" t="s">
        <v>173</v>
      </c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x14ac:dyDescent="0.3">
      <c r="A56"/>
      <c r="B56"/>
      <c r="C56"/>
      <c r="D56"/>
      <c r="E56"/>
      <c r="F56"/>
      <c r="G56"/>
      <c r="H56"/>
      <c r="I56"/>
      <c r="J56"/>
      <c r="K56"/>
    </row>
    <row r="57" spans="1:14" x14ac:dyDescent="0.3">
      <c r="A57"/>
      <c r="B57"/>
      <c r="C57"/>
      <c r="D57"/>
      <c r="E57"/>
      <c r="F57"/>
      <c r="G57"/>
      <c r="H57"/>
      <c r="I57"/>
      <c r="J57"/>
      <c r="K57"/>
    </row>
    <row r="58" spans="1:14" x14ac:dyDescent="0.3">
      <c r="A58"/>
      <c r="B58"/>
      <c r="C58"/>
      <c r="D58"/>
      <c r="E58"/>
      <c r="F58"/>
    </row>
    <row r="59" spans="1:14" x14ac:dyDescent="0.3">
      <c r="A59"/>
      <c r="B59"/>
      <c r="C59"/>
      <c r="D59"/>
      <c r="E59"/>
      <c r="F59"/>
    </row>
    <row r="60" spans="1:14" x14ac:dyDescent="0.3">
      <c r="A60"/>
      <c r="B60"/>
      <c r="C60"/>
      <c r="D60"/>
      <c r="E60"/>
      <c r="F60"/>
    </row>
    <row r="61" spans="1:14" x14ac:dyDescent="0.3">
      <c r="A61"/>
      <c r="B61"/>
      <c r="C61"/>
      <c r="D61"/>
      <c r="E61"/>
      <c r="F61"/>
    </row>
    <row r="62" spans="1:14" x14ac:dyDescent="0.3">
      <c r="A62"/>
      <c r="B62"/>
      <c r="C62"/>
      <c r="D62"/>
      <c r="E62"/>
      <c r="F62"/>
    </row>
    <row r="63" spans="1:14" x14ac:dyDescent="0.3">
      <c r="A63"/>
      <c r="B63"/>
      <c r="C63"/>
      <c r="D63"/>
      <c r="E63"/>
      <c r="F63"/>
    </row>
    <row r="64" spans="1:14" x14ac:dyDescent="0.3">
      <c r="A64"/>
      <c r="B64"/>
      <c r="C64"/>
      <c r="D64"/>
      <c r="E64"/>
      <c r="F64"/>
    </row>
    <row r="65" spans="1:6" x14ac:dyDescent="0.3">
      <c r="A65"/>
      <c r="B65"/>
      <c r="C65"/>
      <c r="D65"/>
      <c r="E65"/>
      <c r="F65"/>
    </row>
    <row r="66" spans="1:6" x14ac:dyDescent="0.3">
      <c r="A66"/>
      <c r="B66"/>
      <c r="C66"/>
      <c r="D66"/>
      <c r="E66"/>
      <c r="F66"/>
    </row>
    <row r="67" spans="1:6" x14ac:dyDescent="0.3">
      <c r="A67"/>
      <c r="B67"/>
      <c r="C67"/>
      <c r="D67"/>
      <c r="E67"/>
      <c r="F67"/>
    </row>
    <row r="68" spans="1:6" x14ac:dyDescent="0.3">
      <c r="A68"/>
      <c r="B68"/>
      <c r="C68"/>
      <c r="D68"/>
      <c r="E68"/>
      <c r="F68"/>
    </row>
    <row r="69" spans="1:6" x14ac:dyDescent="0.3">
      <c r="A69"/>
      <c r="B69"/>
      <c r="C69"/>
      <c r="D69"/>
      <c r="E69"/>
      <c r="F69"/>
    </row>
    <row r="70" spans="1:6" x14ac:dyDescent="0.3">
      <c r="A70"/>
      <c r="B70"/>
      <c r="C70"/>
      <c r="D70"/>
      <c r="E70"/>
      <c r="F70"/>
    </row>
    <row r="71" spans="1:6" x14ac:dyDescent="0.3">
      <c r="A71"/>
      <c r="B71"/>
      <c r="C71"/>
      <c r="D71"/>
      <c r="E71"/>
      <c r="F71"/>
    </row>
    <row r="72" spans="1:6" x14ac:dyDescent="0.3">
      <c r="A72"/>
      <c r="B72"/>
      <c r="C72"/>
      <c r="D72"/>
      <c r="E72"/>
      <c r="F72"/>
    </row>
    <row r="73" spans="1:6" x14ac:dyDescent="0.3">
      <c r="A73"/>
      <c r="B73"/>
      <c r="C73"/>
      <c r="D73"/>
      <c r="E73"/>
      <c r="F73"/>
    </row>
    <row r="74" spans="1:6" x14ac:dyDescent="0.3">
      <c r="A74"/>
      <c r="B74"/>
      <c r="C74"/>
      <c r="D74"/>
      <c r="E74"/>
      <c r="F74"/>
    </row>
    <row r="75" spans="1:6" x14ac:dyDescent="0.3">
      <c r="A75"/>
      <c r="B75"/>
      <c r="C75"/>
      <c r="D75"/>
      <c r="E75"/>
      <c r="F75"/>
    </row>
    <row r="76" spans="1:6" x14ac:dyDescent="0.3">
      <c r="A76"/>
      <c r="B76"/>
      <c r="C76"/>
      <c r="D76"/>
      <c r="E76"/>
      <c r="F76"/>
    </row>
    <row r="77" spans="1:6" x14ac:dyDescent="0.3">
      <c r="A77"/>
      <c r="B77"/>
      <c r="C77"/>
      <c r="D77"/>
      <c r="E77"/>
      <c r="F77"/>
    </row>
    <row r="78" spans="1:6" x14ac:dyDescent="0.3">
      <c r="A78"/>
      <c r="B78"/>
      <c r="C78"/>
      <c r="D78"/>
      <c r="E78"/>
      <c r="F78"/>
    </row>
    <row r="79" spans="1:6" x14ac:dyDescent="0.3">
      <c r="A79"/>
      <c r="B79"/>
      <c r="C79"/>
      <c r="D79"/>
      <c r="E79"/>
      <c r="F79"/>
    </row>
    <row r="80" spans="1:6" x14ac:dyDescent="0.3">
      <c r="A80"/>
      <c r="B80"/>
      <c r="C80"/>
      <c r="D80"/>
      <c r="E80"/>
      <c r="F80"/>
    </row>
    <row r="81" spans="1:6" x14ac:dyDescent="0.3">
      <c r="A81"/>
      <c r="B81"/>
      <c r="C81"/>
      <c r="D81"/>
      <c r="E81"/>
      <c r="F81"/>
    </row>
    <row r="82" spans="1:6" x14ac:dyDescent="0.3">
      <c r="A82"/>
      <c r="B82"/>
      <c r="C82"/>
    </row>
    <row r="83" spans="1:6" x14ac:dyDescent="0.3">
      <c r="A83"/>
      <c r="B83"/>
      <c r="C83"/>
    </row>
    <row r="84" spans="1:6" x14ac:dyDescent="0.3">
      <c r="A84"/>
      <c r="B84"/>
      <c r="C84"/>
    </row>
    <row r="85" spans="1:6" x14ac:dyDescent="0.3">
      <c r="A85"/>
      <c r="B85"/>
      <c r="C85"/>
    </row>
    <row r="86" spans="1:6" x14ac:dyDescent="0.3">
      <c r="A86"/>
      <c r="B86"/>
      <c r="C86"/>
    </row>
    <row r="87" spans="1:6" x14ac:dyDescent="0.3">
      <c r="A87"/>
      <c r="B87"/>
      <c r="C87"/>
    </row>
    <row r="88" spans="1:6" x14ac:dyDescent="0.3">
      <c r="A88"/>
      <c r="B88"/>
      <c r="C88"/>
    </row>
    <row r="89" spans="1:6" x14ac:dyDescent="0.3">
      <c r="A89"/>
      <c r="B89"/>
      <c r="C89"/>
    </row>
    <row r="90" spans="1:6" x14ac:dyDescent="0.3">
      <c r="A90"/>
      <c r="B90"/>
      <c r="C90"/>
    </row>
    <row r="91" spans="1:6" x14ac:dyDescent="0.3">
      <c r="A91"/>
      <c r="B91"/>
      <c r="C91"/>
    </row>
    <row r="92" spans="1:6" x14ac:dyDescent="0.3">
      <c r="A92"/>
      <c r="B92"/>
      <c r="C92"/>
    </row>
    <row r="93" spans="1:6" x14ac:dyDescent="0.3">
      <c r="A93"/>
      <c r="B93"/>
      <c r="C93"/>
    </row>
    <row r="94" spans="1:6" x14ac:dyDescent="0.3">
      <c r="A94"/>
      <c r="B94"/>
      <c r="C94"/>
    </row>
    <row r="95" spans="1:6" x14ac:dyDescent="0.3">
      <c r="A95"/>
      <c r="B95"/>
      <c r="C95"/>
    </row>
    <row r="96" spans="1:6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I3277"/>
  <sheetViews>
    <sheetView zoomScale="85" zoomScaleNormal="85" workbookViewId="0">
      <pane ySplit="2" topLeftCell="A3241" activePane="bottomLeft" state="frozen"/>
      <selection activeCell="AB15" sqref="AB15:AB16"/>
      <selection pane="bottomLeft" sqref="A1:I1048576"/>
    </sheetView>
  </sheetViews>
  <sheetFormatPr defaultColWidth="9.109375" defaultRowHeight="14.4" x14ac:dyDescent="0.3"/>
  <cols>
    <col min="1" max="1" width="9" style="16" customWidth="1"/>
    <col min="2" max="2" width="13.88671875" style="16" customWidth="1"/>
    <col min="3" max="3" width="10" style="16" customWidth="1"/>
    <col min="4" max="4" width="13.44140625" style="16" bestFit="1" customWidth="1"/>
    <col min="5" max="5" width="13" style="34" customWidth="1"/>
    <col min="6" max="6" width="10" style="16" customWidth="1"/>
    <col min="7" max="7" width="14.44140625" style="16" customWidth="1"/>
    <col min="8" max="8" width="10" style="28" customWidth="1"/>
    <col min="9" max="9" width="10" style="17" customWidth="1"/>
    <col min="10" max="16384" width="9.109375" style="16"/>
  </cols>
  <sheetData>
    <row r="1" spans="1:9" x14ac:dyDescent="0.3">
      <c r="H1" s="16"/>
    </row>
    <row r="2" spans="1:9" s="20" customFormat="1" ht="42.75" customHeight="1" x14ac:dyDescent="0.2">
      <c r="A2" s="18" t="s">
        <v>80</v>
      </c>
      <c r="B2" s="18" t="s">
        <v>92</v>
      </c>
      <c r="C2" s="18" t="s">
        <v>90</v>
      </c>
      <c r="D2" s="18" t="s">
        <v>89</v>
      </c>
      <c r="E2" s="36" t="s">
        <v>93</v>
      </c>
      <c r="F2" s="18" t="s">
        <v>94</v>
      </c>
      <c r="G2" s="18" t="s">
        <v>95</v>
      </c>
      <c r="H2" s="18" t="s">
        <v>96</v>
      </c>
      <c r="I2" s="19" t="s">
        <v>70</v>
      </c>
    </row>
    <row r="3" spans="1:9" ht="10.199999999999999" x14ac:dyDescent="0.2">
      <c r="A3" s="21" t="s">
        <v>83</v>
      </c>
      <c r="B3" s="22">
        <v>44197</v>
      </c>
      <c r="C3" s="25">
        <v>312.39999999999998</v>
      </c>
      <c r="D3" s="29">
        <v>1</v>
      </c>
      <c r="E3" s="34">
        <v>40157</v>
      </c>
      <c r="F3" s="24" t="s">
        <v>97</v>
      </c>
      <c r="G3" s="23" t="s">
        <v>71</v>
      </c>
      <c r="H3" s="26">
        <v>24054.949999999997</v>
      </c>
      <c r="I3" s="27">
        <v>40.669999999999995</v>
      </c>
    </row>
    <row r="4" spans="1:9" ht="10.199999999999999" x14ac:dyDescent="0.2">
      <c r="A4" s="21" t="s">
        <v>83</v>
      </c>
      <c r="B4" s="22">
        <v>44197</v>
      </c>
      <c r="C4" s="25">
        <v>623.6</v>
      </c>
      <c r="D4" s="29">
        <v>2</v>
      </c>
      <c r="E4" s="34">
        <v>42368</v>
      </c>
      <c r="F4" s="24" t="s">
        <v>98</v>
      </c>
      <c r="G4" s="23" t="s">
        <v>71</v>
      </c>
      <c r="H4" s="26">
        <v>29438.850000000002</v>
      </c>
      <c r="I4" s="27">
        <v>3044.16</v>
      </c>
    </row>
    <row r="5" spans="1:9" ht="10.199999999999999" x14ac:dyDescent="0.2">
      <c r="A5" s="21" t="s">
        <v>83</v>
      </c>
      <c r="B5" s="22">
        <v>44197</v>
      </c>
      <c r="C5" s="25">
        <v>503.21</v>
      </c>
      <c r="D5" s="29">
        <v>3</v>
      </c>
      <c r="E5" s="34">
        <v>44172</v>
      </c>
      <c r="F5" s="24" t="s">
        <v>97</v>
      </c>
      <c r="G5" s="23" t="s">
        <v>71</v>
      </c>
      <c r="H5" s="26">
        <v>17492.5</v>
      </c>
      <c r="I5" s="27">
        <v>754.74</v>
      </c>
    </row>
    <row r="6" spans="1:9" ht="10.199999999999999" x14ac:dyDescent="0.2">
      <c r="A6" s="21" t="s">
        <v>83</v>
      </c>
      <c r="B6" s="22">
        <v>44197</v>
      </c>
      <c r="C6" s="25">
        <v>448</v>
      </c>
      <c r="D6" s="29">
        <v>4</v>
      </c>
      <c r="E6" s="34">
        <v>44162</v>
      </c>
      <c r="F6" s="24" t="s">
        <v>97</v>
      </c>
      <c r="G6" s="23" t="s">
        <v>72</v>
      </c>
      <c r="H6" s="26">
        <v>11660.1</v>
      </c>
      <c r="I6" s="27">
        <v>2190.16</v>
      </c>
    </row>
    <row r="7" spans="1:9" ht="10.199999999999999" x14ac:dyDescent="0.2">
      <c r="A7" s="21" t="s">
        <v>83</v>
      </c>
      <c r="B7" s="22">
        <v>44197</v>
      </c>
      <c r="C7" s="25">
        <v>303.39999999999998</v>
      </c>
      <c r="D7" s="29">
        <v>5</v>
      </c>
      <c r="E7" s="34">
        <v>41973</v>
      </c>
      <c r="F7" s="24" t="s">
        <v>99</v>
      </c>
      <c r="G7" s="23" t="s">
        <v>73</v>
      </c>
      <c r="H7" s="26">
        <v>4711.45</v>
      </c>
      <c r="I7" s="27">
        <v>694.46999999999991</v>
      </c>
    </row>
    <row r="8" spans="1:9" ht="10.199999999999999" x14ac:dyDescent="0.2">
      <c r="A8" s="21" t="s">
        <v>83</v>
      </c>
      <c r="B8" s="22">
        <v>44197</v>
      </c>
      <c r="C8" s="25">
        <v>494</v>
      </c>
      <c r="D8" s="29">
        <v>6</v>
      </c>
      <c r="E8" s="34">
        <v>44348</v>
      </c>
      <c r="F8" s="24" t="s">
        <v>97</v>
      </c>
      <c r="G8" s="23" t="s">
        <v>71</v>
      </c>
      <c r="H8" s="26">
        <v>13779.449999999999</v>
      </c>
      <c r="I8" s="27">
        <v>1810.27</v>
      </c>
    </row>
    <row r="9" spans="1:9" ht="10.199999999999999" x14ac:dyDescent="0.2">
      <c r="A9" s="21" t="s">
        <v>83</v>
      </c>
      <c r="B9" s="22">
        <v>44197</v>
      </c>
      <c r="C9" s="25">
        <v>512.87</v>
      </c>
      <c r="D9" s="29">
        <v>7</v>
      </c>
      <c r="E9" s="34">
        <v>42850</v>
      </c>
      <c r="F9" s="24" t="s">
        <v>97</v>
      </c>
      <c r="G9" s="23" t="s">
        <v>73</v>
      </c>
      <c r="H9" s="26">
        <v>20959.850000000002</v>
      </c>
      <c r="I9" s="27">
        <v>251.85999999999999</v>
      </c>
    </row>
    <row r="10" spans="1:9" ht="10.199999999999999" x14ac:dyDescent="0.2">
      <c r="A10" s="21" t="s">
        <v>83</v>
      </c>
      <c r="B10" s="22">
        <v>44197</v>
      </c>
      <c r="C10" s="25">
        <v>464.1</v>
      </c>
      <c r="D10" s="29">
        <v>8</v>
      </c>
      <c r="E10" s="34">
        <v>41849</v>
      </c>
      <c r="F10" s="24" t="s">
        <v>97</v>
      </c>
      <c r="G10" s="23" t="s">
        <v>73</v>
      </c>
      <c r="H10" s="26">
        <v>15659.25</v>
      </c>
      <c r="I10" s="27">
        <v>103.39</v>
      </c>
    </row>
    <row r="11" spans="1:9" ht="10.199999999999999" x14ac:dyDescent="0.2">
      <c r="A11" s="21" t="s">
        <v>83</v>
      </c>
      <c r="B11" s="22">
        <v>44197</v>
      </c>
      <c r="C11" s="25">
        <v>590.20000000000005</v>
      </c>
      <c r="D11" s="29">
        <v>9</v>
      </c>
      <c r="E11" s="34">
        <v>42480</v>
      </c>
      <c r="F11" s="24" t="s">
        <v>97</v>
      </c>
      <c r="G11" s="23" t="s">
        <v>74</v>
      </c>
      <c r="H11" s="26">
        <v>26007.25</v>
      </c>
      <c r="I11" s="27">
        <v>870.31</v>
      </c>
    </row>
    <row r="12" spans="1:9" ht="10.199999999999999" x14ac:dyDescent="0.2">
      <c r="A12" s="21" t="s">
        <v>83</v>
      </c>
      <c r="B12" s="22">
        <v>44197</v>
      </c>
      <c r="C12" s="25">
        <v>621</v>
      </c>
      <c r="D12" s="29">
        <v>10</v>
      </c>
      <c r="E12" s="34">
        <v>44658</v>
      </c>
      <c r="F12" s="24" t="s">
        <v>97</v>
      </c>
      <c r="G12" s="23" t="s">
        <v>74</v>
      </c>
      <c r="H12" s="26">
        <v>13725.5</v>
      </c>
      <c r="I12" s="27">
        <v>2484.65</v>
      </c>
    </row>
    <row r="13" spans="1:9" ht="10.199999999999999" x14ac:dyDescent="0.2">
      <c r="A13" s="21" t="s">
        <v>83</v>
      </c>
      <c r="B13" s="22">
        <v>44197</v>
      </c>
      <c r="C13" s="25">
        <v>606.45000000000005</v>
      </c>
      <c r="D13" s="29">
        <v>11</v>
      </c>
      <c r="E13" s="34">
        <v>42944</v>
      </c>
      <c r="F13" s="24" t="s">
        <v>97</v>
      </c>
      <c r="G13" s="23" t="s">
        <v>75</v>
      </c>
      <c r="H13" s="26">
        <v>13911.099999999999</v>
      </c>
      <c r="I13" s="27">
        <v>355.32</v>
      </c>
    </row>
    <row r="14" spans="1:9" ht="10.199999999999999" x14ac:dyDescent="0.2">
      <c r="A14" s="21" t="s">
        <v>83</v>
      </c>
      <c r="B14" s="22">
        <v>44197</v>
      </c>
      <c r="C14" s="25">
        <v>425.8</v>
      </c>
      <c r="D14" s="29">
        <v>12</v>
      </c>
      <c r="E14" s="34">
        <v>44480</v>
      </c>
      <c r="F14" s="24" t="s">
        <v>97</v>
      </c>
      <c r="G14" s="23" t="s">
        <v>76</v>
      </c>
      <c r="H14" s="26">
        <v>12938.699999999999</v>
      </c>
      <c r="I14" s="27">
        <v>3630.41</v>
      </c>
    </row>
    <row r="15" spans="1:9" ht="10.199999999999999" x14ac:dyDescent="0.2">
      <c r="A15" s="21" t="s">
        <v>83</v>
      </c>
      <c r="B15" s="22">
        <v>44197</v>
      </c>
      <c r="C15" s="25">
        <v>458.7</v>
      </c>
      <c r="D15" s="29">
        <v>13</v>
      </c>
      <c r="E15" s="34">
        <v>44578</v>
      </c>
      <c r="F15" s="24" t="s">
        <v>99</v>
      </c>
      <c r="G15" s="23" t="s">
        <v>72</v>
      </c>
      <c r="H15" s="26">
        <v>18476.600000000002</v>
      </c>
      <c r="I15" s="27">
        <v>262.5</v>
      </c>
    </row>
    <row r="16" spans="1:9" ht="10.199999999999999" x14ac:dyDescent="0.2">
      <c r="A16" s="21" t="s">
        <v>83</v>
      </c>
      <c r="B16" s="22">
        <v>44197</v>
      </c>
      <c r="C16" s="25">
        <v>354.1</v>
      </c>
      <c r="D16" s="29">
        <v>14</v>
      </c>
      <c r="E16" s="34">
        <v>43683</v>
      </c>
      <c r="F16" s="24" t="s">
        <v>97</v>
      </c>
      <c r="G16" s="23" t="s">
        <v>73</v>
      </c>
      <c r="H16" s="26">
        <v>9269.85</v>
      </c>
      <c r="I16" s="27">
        <v>415.94</v>
      </c>
    </row>
    <row r="17" spans="1:9" ht="10.199999999999999" x14ac:dyDescent="0.2">
      <c r="A17" s="21" t="s">
        <v>83</v>
      </c>
      <c r="B17" s="22">
        <v>44197</v>
      </c>
      <c r="C17" s="25">
        <v>544</v>
      </c>
      <c r="D17" s="29">
        <v>15</v>
      </c>
      <c r="E17" s="34">
        <v>44064</v>
      </c>
      <c r="F17" s="24" t="s">
        <v>97</v>
      </c>
      <c r="G17" s="23" t="s">
        <v>71</v>
      </c>
      <c r="H17" s="26">
        <v>14638</v>
      </c>
      <c r="I17" s="27">
        <v>168.63</v>
      </c>
    </row>
    <row r="18" spans="1:9" ht="10.199999999999999" x14ac:dyDescent="0.2">
      <c r="A18" s="21" t="s">
        <v>83</v>
      </c>
      <c r="B18" s="22">
        <v>44197</v>
      </c>
      <c r="C18" s="25">
        <v>1900</v>
      </c>
      <c r="D18" s="29">
        <v>16</v>
      </c>
      <c r="E18" s="34">
        <v>44914</v>
      </c>
      <c r="F18" s="24" t="s">
        <v>97</v>
      </c>
      <c r="G18" s="23" t="s">
        <v>73</v>
      </c>
      <c r="H18" s="26">
        <v>29034.699999999997</v>
      </c>
      <c r="I18" s="27">
        <v>1885.73</v>
      </c>
    </row>
    <row r="19" spans="1:9" ht="10.199999999999999" x14ac:dyDescent="0.2">
      <c r="A19" s="21" t="s">
        <v>83</v>
      </c>
      <c r="B19" s="22">
        <v>44197</v>
      </c>
      <c r="C19" s="25">
        <v>514.79999999999995</v>
      </c>
      <c r="D19" s="29">
        <v>17</v>
      </c>
      <c r="E19" s="34">
        <v>42531</v>
      </c>
      <c r="F19" s="24" t="s">
        <v>97</v>
      </c>
      <c r="G19" s="23" t="s">
        <v>74</v>
      </c>
      <c r="H19" s="26">
        <v>19990.400000000001</v>
      </c>
      <c r="I19" s="27">
        <v>1818.4599999999998</v>
      </c>
    </row>
    <row r="20" spans="1:9" ht="10.199999999999999" x14ac:dyDescent="0.2">
      <c r="A20" s="21" t="s">
        <v>83</v>
      </c>
      <c r="B20" s="22">
        <v>44197</v>
      </c>
      <c r="C20" s="25">
        <v>587</v>
      </c>
      <c r="D20" s="29">
        <v>18</v>
      </c>
      <c r="E20" s="34">
        <v>43459</v>
      </c>
      <c r="F20" s="24" t="s">
        <v>97</v>
      </c>
      <c r="G20" s="23" t="s">
        <v>77</v>
      </c>
      <c r="H20" s="26">
        <v>29340.949999999997</v>
      </c>
      <c r="I20" s="27">
        <v>888.57999999999993</v>
      </c>
    </row>
    <row r="21" spans="1:9" ht="10.199999999999999" x14ac:dyDescent="0.2">
      <c r="A21" s="21" t="s">
        <v>83</v>
      </c>
      <c r="B21" s="22">
        <v>44197</v>
      </c>
      <c r="C21" s="25">
        <v>504.1</v>
      </c>
      <c r="D21" s="29">
        <v>19</v>
      </c>
      <c r="E21" s="34">
        <v>44195</v>
      </c>
      <c r="F21" s="24" t="s">
        <v>97</v>
      </c>
      <c r="G21" s="23" t="s">
        <v>72</v>
      </c>
      <c r="H21" s="26">
        <v>21324.799999999999</v>
      </c>
      <c r="I21" s="27">
        <v>974.54</v>
      </c>
    </row>
    <row r="22" spans="1:9" ht="10.199999999999999" x14ac:dyDescent="0.2">
      <c r="A22" s="21" t="s">
        <v>83</v>
      </c>
      <c r="B22" s="22">
        <v>44197</v>
      </c>
      <c r="C22" s="25">
        <v>555.6</v>
      </c>
      <c r="D22" s="29">
        <v>20</v>
      </c>
      <c r="E22" s="34">
        <v>42907</v>
      </c>
      <c r="F22" s="24" t="s">
        <v>97</v>
      </c>
      <c r="G22" s="23" t="s">
        <v>71</v>
      </c>
      <c r="H22" s="26">
        <v>22087.3</v>
      </c>
      <c r="I22" s="27">
        <v>649.53000000000009</v>
      </c>
    </row>
    <row r="23" spans="1:9" ht="10.199999999999999" x14ac:dyDescent="0.2">
      <c r="A23" s="21" t="s">
        <v>83</v>
      </c>
      <c r="B23" s="22">
        <v>44197</v>
      </c>
      <c r="C23" s="25">
        <v>450.2</v>
      </c>
      <c r="D23" s="29">
        <v>21</v>
      </c>
      <c r="E23" s="34">
        <v>43607</v>
      </c>
      <c r="F23" s="24" t="s">
        <v>97</v>
      </c>
      <c r="G23" s="23" t="s">
        <v>74</v>
      </c>
      <c r="H23" s="26">
        <v>14643.050000000001</v>
      </c>
      <c r="I23" s="27">
        <v>1891.75</v>
      </c>
    </row>
    <row r="24" spans="1:9" ht="10.199999999999999" x14ac:dyDescent="0.2">
      <c r="A24" s="21" t="s">
        <v>83</v>
      </c>
      <c r="B24" s="22">
        <v>44197</v>
      </c>
      <c r="C24" s="25">
        <v>808.7</v>
      </c>
      <c r="D24" s="29">
        <v>22</v>
      </c>
      <c r="E24" s="34">
        <v>44560</v>
      </c>
      <c r="F24" s="24" t="s">
        <v>97</v>
      </c>
      <c r="G24" s="23" t="s">
        <v>74</v>
      </c>
      <c r="H24" s="26">
        <v>30152.3</v>
      </c>
      <c r="I24" s="27">
        <v>3175.2000000000003</v>
      </c>
    </row>
    <row r="25" spans="1:9" ht="10.199999999999999" x14ac:dyDescent="0.2">
      <c r="A25" s="21" t="s">
        <v>83</v>
      </c>
      <c r="B25" s="22">
        <v>44197</v>
      </c>
      <c r="C25" s="25">
        <v>450</v>
      </c>
      <c r="D25" s="29">
        <v>23</v>
      </c>
      <c r="E25" s="34">
        <v>44671</v>
      </c>
      <c r="F25" s="24" t="s">
        <v>97</v>
      </c>
      <c r="G25" s="23" t="s">
        <v>75</v>
      </c>
      <c r="H25" s="26">
        <v>9766.2000000000007</v>
      </c>
      <c r="I25" s="27">
        <v>446.18</v>
      </c>
    </row>
    <row r="26" spans="1:9" ht="10.199999999999999" x14ac:dyDescent="0.2">
      <c r="A26" s="21" t="s">
        <v>83</v>
      </c>
      <c r="B26" s="22">
        <v>44197</v>
      </c>
      <c r="C26" s="25">
        <v>504.5</v>
      </c>
      <c r="D26" s="29">
        <v>24</v>
      </c>
      <c r="E26" s="34">
        <v>43807</v>
      </c>
      <c r="F26" s="24" t="s">
        <v>97</v>
      </c>
      <c r="G26" s="23" t="s">
        <v>76</v>
      </c>
      <c r="H26" s="26">
        <v>33160.050000000003</v>
      </c>
      <c r="I26" s="27">
        <v>1279.25</v>
      </c>
    </row>
    <row r="27" spans="1:9" ht="10.199999999999999" x14ac:dyDescent="0.2">
      <c r="A27" s="21" t="s">
        <v>83</v>
      </c>
      <c r="B27" s="22">
        <v>44197</v>
      </c>
      <c r="C27" s="25">
        <v>188.8</v>
      </c>
      <c r="D27" s="29">
        <v>25</v>
      </c>
      <c r="E27" s="34">
        <v>38059</v>
      </c>
      <c r="F27" s="24" t="s">
        <v>97</v>
      </c>
      <c r="G27" s="23" t="s">
        <v>71</v>
      </c>
      <c r="H27" s="26">
        <v>17964.55</v>
      </c>
      <c r="I27" s="27">
        <v>3324.16</v>
      </c>
    </row>
    <row r="28" spans="1:9" ht="10.199999999999999" x14ac:dyDescent="0.2">
      <c r="A28" s="21" t="s">
        <v>83</v>
      </c>
      <c r="B28" s="22">
        <v>44197</v>
      </c>
      <c r="C28" s="25">
        <v>662.01</v>
      </c>
      <c r="D28" s="29">
        <v>26</v>
      </c>
      <c r="E28" s="34">
        <v>42560</v>
      </c>
      <c r="F28" s="24" t="s">
        <v>97</v>
      </c>
      <c r="G28" s="23" t="s">
        <v>71</v>
      </c>
      <c r="H28" s="26">
        <v>20089.75</v>
      </c>
      <c r="I28" s="27">
        <v>290.15000000000003</v>
      </c>
    </row>
    <row r="29" spans="1:9" ht="10.199999999999999" x14ac:dyDescent="0.2">
      <c r="A29" s="21" t="s">
        <v>83</v>
      </c>
      <c r="B29" s="22">
        <v>44197</v>
      </c>
      <c r="C29" s="25">
        <v>553.70000000000005</v>
      </c>
      <c r="D29" s="29">
        <v>27</v>
      </c>
      <c r="E29" s="34">
        <v>44348</v>
      </c>
      <c r="F29" s="24" t="s">
        <v>97</v>
      </c>
      <c r="G29" s="23" t="s">
        <v>72</v>
      </c>
      <c r="H29" s="26">
        <v>13983.25</v>
      </c>
      <c r="I29" s="27">
        <v>3768.52</v>
      </c>
    </row>
    <row r="30" spans="1:9" ht="10.199999999999999" x14ac:dyDescent="0.2">
      <c r="A30" s="21" t="s">
        <v>83</v>
      </c>
      <c r="B30" s="22">
        <v>44197</v>
      </c>
      <c r="C30" s="25">
        <v>1055.5999999999999</v>
      </c>
      <c r="D30" s="29">
        <v>28</v>
      </c>
      <c r="E30" s="34">
        <v>44793</v>
      </c>
      <c r="F30" s="24" t="s">
        <v>97</v>
      </c>
      <c r="G30" s="23" t="s">
        <v>71</v>
      </c>
      <c r="H30" s="26">
        <v>22699.850000000002</v>
      </c>
      <c r="I30" s="27">
        <v>2737.49</v>
      </c>
    </row>
    <row r="31" spans="1:9" ht="10.199999999999999" x14ac:dyDescent="0.2">
      <c r="A31" s="21" t="s">
        <v>83</v>
      </c>
      <c r="B31" s="22">
        <v>44197</v>
      </c>
      <c r="C31" s="25">
        <v>563.29999999999995</v>
      </c>
      <c r="D31" s="29">
        <v>29</v>
      </c>
      <c r="E31" s="34">
        <v>42992</v>
      </c>
      <c r="F31" s="24" t="s">
        <v>100</v>
      </c>
      <c r="G31" s="23" t="s">
        <v>77</v>
      </c>
      <c r="H31" s="26">
        <v>10019.400000000001</v>
      </c>
      <c r="I31" s="27">
        <v>760.55000000000007</v>
      </c>
    </row>
    <row r="32" spans="1:9" ht="10.199999999999999" x14ac:dyDescent="0.2">
      <c r="A32" s="21" t="s">
        <v>83</v>
      </c>
      <c r="B32" s="22">
        <v>44197</v>
      </c>
      <c r="C32" s="25">
        <v>1573</v>
      </c>
      <c r="D32" s="29">
        <v>30</v>
      </c>
      <c r="E32" s="34">
        <v>44946</v>
      </c>
      <c r="F32" s="24" t="s">
        <v>97</v>
      </c>
      <c r="G32" s="23" t="s">
        <v>77</v>
      </c>
      <c r="H32" s="26">
        <v>12261</v>
      </c>
      <c r="I32" s="27">
        <v>2119.04</v>
      </c>
    </row>
    <row r="33" spans="1:9" ht="10.199999999999999" x14ac:dyDescent="0.2">
      <c r="A33" s="21" t="s">
        <v>83</v>
      </c>
      <c r="B33" s="22">
        <v>44197</v>
      </c>
      <c r="C33" s="25">
        <v>764.6</v>
      </c>
      <c r="D33" s="29">
        <v>31</v>
      </c>
      <c r="E33" s="34">
        <v>44910</v>
      </c>
      <c r="F33" s="24" t="s">
        <v>97</v>
      </c>
      <c r="G33" s="23" t="s">
        <v>71</v>
      </c>
      <c r="H33" s="26">
        <v>18476.600000000002</v>
      </c>
      <c r="I33" s="27">
        <v>998.68999999999994</v>
      </c>
    </row>
    <row r="34" spans="1:9" ht="10.199999999999999" x14ac:dyDescent="0.2">
      <c r="A34" s="21" t="s">
        <v>83</v>
      </c>
      <c r="B34" s="22">
        <v>44197</v>
      </c>
      <c r="C34" s="25">
        <v>174.54</v>
      </c>
      <c r="D34" s="29">
        <v>32</v>
      </c>
      <c r="E34" s="34">
        <v>41998</v>
      </c>
      <c r="F34" s="24" t="s">
        <v>101</v>
      </c>
      <c r="G34" s="23" t="s">
        <v>77</v>
      </c>
      <c r="H34" s="26">
        <v>13009.15</v>
      </c>
      <c r="I34" s="27">
        <v>1876.49</v>
      </c>
    </row>
    <row r="35" spans="1:9" ht="10.199999999999999" x14ac:dyDescent="0.2">
      <c r="A35" s="21" t="s">
        <v>83</v>
      </c>
      <c r="B35" s="22">
        <v>44197</v>
      </c>
      <c r="C35" s="25">
        <v>423.7</v>
      </c>
      <c r="D35" s="29">
        <v>33</v>
      </c>
      <c r="E35" s="34">
        <v>43092</v>
      </c>
      <c r="F35" s="24" t="s">
        <v>102</v>
      </c>
      <c r="G35" s="23" t="s">
        <v>75</v>
      </c>
      <c r="H35" s="26">
        <v>24289</v>
      </c>
      <c r="I35" s="27">
        <v>1216.04</v>
      </c>
    </row>
    <row r="36" spans="1:9" ht="10.199999999999999" x14ac:dyDescent="0.2">
      <c r="A36" s="21" t="s">
        <v>83</v>
      </c>
      <c r="B36" s="22">
        <v>44197</v>
      </c>
      <c r="C36" s="25">
        <v>800.44</v>
      </c>
      <c r="D36" s="29">
        <v>34</v>
      </c>
      <c r="E36" s="34">
        <v>42329</v>
      </c>
      <c r="F36" s="24" t="s">
        <v>97</v>
      </c>
      <c r="G36" s="23" t="s">
        <v>74</v>
      </c>
      <c r="H36" s="26">
        <v>61145.55</v>
      </c>
      <c r="I36" s="27">
        <v>19294.59</v>
      </c>
    </row>
    <row r="37" spans="1:9" ht="10.199999999999999" x14ac:dyDescent="0.2">
      <c r="A37" s="21" t="s">
        <v>83</v>
      </c>
      <c r="B37" s="22">
        <v>44197</v>
      </c>
      <c r="C37" s="25">
        <v>1100</v>
      </c>
      <c r="D37" s="29">
        <v>35</v>
      </c>
      <c r="E37" s="34">
        <v>44958</v>
      </c>
      <c r="F37" s="24" t="s">
        <v>97</v>
      </c>
      <c r="G37" s="23" t="s">
        <v>75</v>
      </c>
      <c r="H37" s="26"/>
      <c r="I37" s="27">
        <v>2450</v>
      </c>
    </row>
    <row r="38" spans="1:9" ht="10.199999999999999" x14ac:dyDescent="0.2">
      <c r="A38" s="21" t="s">
        <v>83</v>
      </c>
      <c r="B38" s="22">
        <v>44197</v>
      </c>
      <c r="C38" s="25">
        <v>795.78</v>
      </c>
      <c r="D38" s="29">
        <v>36</v>
      </c>
      <c r="E38" s="34">
        <v>44487</v>
      </c>
      <c r="F38" s="24" t="s">
        <v>97</v>
      </c>
      <c r="G38" s="23" t="s">
        <v>71</v>
      </c>
      <c r="H38" s="26">
        <v>36351.4</v>
      </c>
      <c r="I38" s="27">
        <v>2041.27</v>
      </c>
    </row>
    <row r="39" spans="1:9" ht="10.199999999999999" x14ac:dyDescent="0.2">
      <c r="A39" s="21" t="s">
        <v>83</v>
      </c>
      <c r="B39" s="22">
        <v>44197</v>
      </c>
      <c r="C39" s="25">
        <v>516.20000000000005</v>
      </c>
      <c r="D39" s="29">
        <v>37</v>
      </c>
      <c r="E39" s="34">
        <v>44175</v>
      </c>
      <c r="F39" s="24" t="s">
        <v>97</v>
      </c>
      <c r="G39" s="23" t="s">
        <v>72</v>
      </c>
      <c r="H39" s="26">
        <v>11910</v>
      </c>
      <c r="I39" s="27">
        <v>1924.44</v>
      </c>
    </row>
    <row r="40" spans="1:9" ht="10.199999999999999" x14ac:dyDescent="0.2">
      <c r="A40" s="21" t="s">
        <v>83</v>
      </c>
      <c r="B40" s="22">
        <v>44197</v>
      </c>
      <c r="C40" s="25">
        <v>572.20000000000005</v>
      </c>
      <c r="D40" s="29">
        <v>38</v>
      </c>
      <c r="E40" s="34">
        <v>43561</v>
      </c>
      <c r="F40" s="24" t="s">
        <v>103</v>
      </c>
      <c r="G40" s="23" t="s">
        <v>75</v>
      </c>
      <c r="H40" s="26">
        <v>18911.099999999999</v>
      </c>
      <c r="I40" s="27">
        <v>2397.85</v>
      </c>
    </row>
    <row r="41" spans="1:9" ht="10.199999999999999" x14ac:dyDescent="0.2">
      <c r="A41" s="21" t="s">
        <v>83</v>
      </c>
      <c r="B41" s="22">
        <v>44197</v>
      </c>
      <c r="C41" s="25">
        <v>2000</v>
      </c>
      <c r="D41" s="29">
        <v>39</v>
      </c>
      <c r="E41" s="34">
        <v>44986</v>
      </c>
      <c r="F41" s="24" t="s">
        <v>97</v>
      </c>
      <c r="G41" s="23" t="s">
        <v>75</v>
      </c>
      <c r="H41" s="26"/>
      <c r="I41" s="27">
        <v>3500</v>
      </c>
    </row>
    <row r="42" spans="1:9" ht="10.199999999999999" x14ac:dyDescent="0.2">
      <c r="A42" s="21" t="s">
        <v>83</v>
      </c>
      <c r="B42" s="22">
        <v>44197</v>
      </c>
      <c r="C42" s="25">
        <v>241.7</v>
      </c>
      <c r="D42" s="29">
        <v>40</v>
      </c>
      <c r="E42" s="34">
        <v>41863</v>
      </c>
      <c r="F42" s="24" t="s">
        <v>97</v>
      </c>
      <c r="G42" s="23" t="s">
        <v>72</v>
      </c>
      <c r="H42" s="26">
        <v>6719.0499999999993</v>
      </c>
      <c r="I42" s="27">
        <v>2020.4099999999999</v>
      </c>
    </row>
    <row r="43" spans="1:9" ht="10.199999999999999" x14ac:dyDescent="0.2">
      <c r="A43" s="21" t="s">
        <v>83</v>
      </c>
      <c r="B43" s="22">
        <v>44197</v>
      </c>
      <c r="C43" s="25">
        <v>1083.3</v>
      </c>
      <c r="D43" s="29">
        <v>41</v>
      </c>
      <c r="E43" s="34">
        <v>44917</v>
      </c>
      <c r="F43" s="24" t="s">
        <v>97</v>
      </c>
      <c r="G43" s="23" t="s">
        <v>71</v>
      </c>
      <c r="H43" s="26">
        <v>22435.9</v>
      </c>
      <c r="I43" s="27">
        <v>1812.0900000000001</v>
      </c>
    </row>
    <row r="44" spans="1:9" ht="10.199999999999999" x14ac:dyDescent="0.2">
      <c r="A44" s="21" t="s">
        <v>83</v>
      </c>
      <c r="B44" s="22">
        <v>44197</v>
      </c>
      <c r="C44" s="25">
        <v>660.1</v>
      </c>
      <c r="D44" s="29">
        <v>42</v>
      </c>
      <c r="E44" s="34">
        <v>42954</v>
      </c>
      <c r="F44" s="24" t="s">
        <v>101</v>
      </c>
      <c r="G44" s="23" t="s">
        <v>72</v>
      </c>
      <c r="H44" s="26">
        <v>37629.65</v>
      </c>
      <c r="I44" s="27">
        <v>3349.71</v>
      </c>
    </row>
    <row r="45" spans="1:9" ht="10.199999999999999" x14ac:dyDescent="0.2">
      <c r="A45" s="21" t="s">
        <v>83</v>
      </c>
      <c r="B45" s="22">
        <v>44197</v>
      </c>
      <c r="C45" s="25">
        <v>611.9</v>
      </c>
      <c r="D45" s="29">
        <v>43</v>
      </c>
      <c r="E45" s="34">
        <v>42714</v>
      </c>
      <c r="F45" s="24" t="s">
        <v>97</v>
      </c>
      <c r="G45" s="23" t="s">
        <v>72</v>
      </c>
      <c r="H45" s="26">
        <v>22090.100000000002</v>
      </c>
      <c r="I45" s="27">
        <v>1340.01</v>
      </c>
    </row>
    <row r="46" spans="1:9" ht="10.199999999999999" x14ac:dyDescent="0.2">
      <c r="A46" s="21" t="s">
        <v>83</v>
      </c>
      <c r="B46" s="22">
        <v>44197</v>
      </c>
      <c r="C46" s="25">
        <v>215.7</v>
      </c>
      <c r="D46" s="29">
        <v>44</v>
      </c>
      <c r="E46" s="34">
        <v>41473</v>
      </c>
      <c r="F46" s="24" t="s">
        <v>97</v>
      </c>
      <c r="G46" s="23" t="s">
        <v>73</v>
      </c>
      <c r="H46" s="26">
        <v>6768.85</v>
      </c>
      <c r="I46" s="27">
        <v>530.88</v>
      </c>
    </row>
    <row r="47" spans="1:9" ht="10.199999999999999" x14ac:dyDescent="0.2">
      <c r="A47" s="21" t="s">
        <v>83</v>
      </c>
      <c r="B47" s="22">
        <v>44197</v>
      </c>
      <c r="C47" s="25">
        <v>449</v>
      </c>
      <c r="D47" s="29">
        <v>45</v>
      </c>
      <c r="E47" s="34">
        <v>44170</v>
      </c>
      <c r="F47" s="24" t="s">
        <v>97</v>
      </c>
      <c r="G47" s="23" t="s">
        <v>72</v>
      </c>
      <c r="H47" s="26">
        <v>15116.949999999999</v>
      </c>
      <c r="I47" s="27">
        <v>449.53999999999996</v>
      </c>
    </row>
    <row r="48" spans="1:9" ht="10.199999999999999" x14ac:dyDescent="0.2">
      <c r="A48" s="21" t="s">
        <v>83</v>
      </c>
      <c r="B48" s="22">
        <v>44197</v>
      </c>
      <c r="C48" s="25">
        <v>259.39999999999998</v>
      </c>
      <c r="D48" s="29">
        <v>46</v>
      </c>
      <c r="E48" s="34">
        <v>41992</v>
      </c>
      <c r="F48" s="24" t="s">
        <v>97</v>
      </c>
      <c r="G48" s="23" t="s">
        <v>71</v>
      </c>
      <c r="H48" s="26">
        <v>4838.7</v>
      </c>
      <c r="I48" s="27">
        <v>1009.75</v>
      </c>
    </row>
    <row r="49" spans="1:9" ht="10.199999999999999" x14ac:dyDescent="0.2">
      <c r="A49" s="21" t="s">
        <v>83</v>
      </c>
      <c r="B49" s="22">
        <v>44197</v>
      </c>
      <c r="C49" s="25">
        <v>432</v>
      </c>
      <c r="D49" s="29">
        <v>47</v>
      </c>
      <c r="E49" s="34">
        <v>43550</v>
      </c>
      <c r="F49" s="24" t="s">
        <v>97</v>
      </c>
      <c r="G49" s="23" t="s">
        <v>71</v>
      </c>
      <c r="H49" s="26">
        <v>10207.799999999999</v>
      </c>
      <c r="I49" s="27">
        <v>256.55</v>
      </c>
    </row>
    <row r="50" spans="1:9" ht="10.199999999999999" x14ac:dyDescent="0.2">
      <c r="A50" s="21" t="s">
        <v>83</v>
      </c>
      <c r="B50" s="22">
        <v>44197</v>
      </c>
      <c r="C50" s="25">
        <v>425.79</v>
      </c>
      <c r="D50" s="29">
        <v>48</v>
      </c>
      <c r="E50" s="34">
        <v>44307</v>
      </c>
      <c r="F50" s="24" t="s">
        <v>97</v>
      </c>
      <c r="G50" s="23" t="s">
        <v>71</v>
      </c>
      <c r="H50" s="26">
        <v>14119.9</v>
      </c>
      <c r="I50" s="27">
        <v>3469.41</v>
      </c>
    </row>
    <row r="51" spans="1:9" ht="10.199999999999999" x14ac:dyDescent="0.2">
      <c r="A51" s="21" t="s">
        <v>83</v>
      </c>
      <c r="B51" s="22">
        <v>44197</v>
      </c>
      <c r="C51" s="25">
        <v>359</v>
      </c>
      <c r="D51" s="29">
        <v>49</v>
      </c>
      <c r="E51" s="34">
        <v>41963</v>
      </c>
      <c r="F51" s="24" t="s">
        <v>97</v>
      </c>
      <c r="G51" s="23" t="s">
        <v>74</v>
      </c>
      <c r="H51" s="26">
        <v>17897.550000000003</v>
      </c>
      <c r="I51" s="27">
        <v>1277.1499999999999</v>
      </c>
    </row>
    <row r="52" spans="1:9" ht="10.199999999999999" x14ac:dyDescent="0.2">
      <c r="A52" s="21" t="s">
        <v>83</v>
      </c>
      <c r="B52" s="22">
        <v>44197</v>
      </c>
      <c r="C52" s="25">
        <v>420</v>
      </c>
      <c r="D52" s="29">
        <v>50</v>
      </c>
      <c r="E52" s="34">
        <v>42320</v>
      </c>
      <c r="F52" s="24" t="s">
        <v>97</v>
      </c>
      <c r="G52" s="23" t="s">
        <v>73</v>
      </c>
      <c r="H52" s="26">
        <v>10281.199999999999</v>
      </c>
      <c r="I52" s="27">
        <v>1299.3400000000001</v>
      </c>
    </row>
    <row r="53" spans="1:9" ht="10.199999999999999" x14ac:dyDescent="0.2">
      <c r="A53" s="21" t="s">
        <v>83</v>
      </c>
      <c r="B53" s="22">
        <v>44197</v>
      </c>
      <c r="C53" s="25">
        <v>1000</v>
      </c>
      <c r="D53" s="29">
        <v>51</v>
      </c>
      <c r="E53" s="34">
        <v>44915</v>
      </c>
      <c r="F53" s="24" t="s">
        <v>97</v>
      </c>
      <c r="G53" s="23" t="s">
        <v>74</v>
      </c>
      <c r="H53" s="26">
        <v>52790.35</v>
      </c>
      <c r="I53" s="27">
        <v>3007.41</v>
      </c>
    </row>
    <row r="54" spans="1:9" ht="10.199999999999999" x14ac:dyDescent="0.2">
      <c r="A54" s="21" t="s">
        <v>83</v>
      </c>
      <c r="B54" s="22">
        <v>44197</v>
      </c>
      <c r="C54" s="25">
        <v>249</v>
      </c>
      <c r="D54" s="29">
        <v>52</v>
      </c>
      <c r="E54" s="34">
        <v>42064</v>
      </c>
      <c r="F54" s="24" t="s">
        <v>97</v>
      </c>
      <c r="G54" s="23" t="s">
        <v>74</v>
      </c>
      <c r="H54" s="26">
        <v>6620.2999999999993</v>
      </c>
      <c r="I54" s="27">
        <v>342.16</v>
      </c>
    </row>
    <row r="55" spans="1:9" ht="10.199999999999999" x14ac:dyDescent="0.2">
      <c r="A55" s="21" t="s">
        <v>83</v>
      </c>
      <c r="B55" s="22">
        <v>44197</v>
      </c>
      <c r="C55" s="25">
        <v>280.10000000000002</v>
      </c>
      <c r="D55" s="29">
        <v>53</v>
      </c>
      <c r="E55" s="34">
        <v>40313</v>
      </c>
      <c r="F55" s="24" t="s">
        <v>97</v>
      </c>
      <c r="G55" s="23" t="s">
        <v>71</v>
      </c>
      <c r="H55" s="26">
        <v>4795.2</v>
      </c>
      <c r="I55" s="27">
        <v>1580.6000000000001</v>
      </c>
    </row>
    <row r="56" spans="1:9" ht="10.199999999999999" x14ac:dyDescent="0.2">
      <c r="A56" s="21" t="s">
        <v>83</v>
      </c>
      <c r="B56" s="22">
        <v>44197</v>
      </c>
      <c r="C56" s="25">
        <v>497.38</v>
      </c>
      <c r="D56" s="29">
        <v>54</v>
      </c>
      <c r="E56" s="34">
        <v>44677</v>
      </c>
      <c r="F56" s="24" t="s">
        <v>97</v>
      </c>
      <c r="G56" s="23" t="s">
        <v>71</v>
      </c>
      <c r="H56" s="26">
        <v>10558.050000000001</v>
      </c>
      <c r="I56" s="27">
        <v>39.550000000000004</v>
      </c>
    </row>
    <row r="57" spans="1:9" ht="10.199999999999999" x14ac:dyDescent="0.2">
      <c r="A57" s="21" t="s">
        <v>83</v>
      </c>
      <c r="B57" s="22">
        <v>44197</v>
      </c>
      <c r="C57" s="25">
        <v>801.1</v>
      </c>
      <c r="D57" s="29">
        <v>55</v>
      </c>
      <c r="E57" s="34">
        <v>42812</v>
      </c>
      <c r="F57" s="24" t="s">
        <v>97</v>
      </c>
      <c r="G57" s="23" t="s">
        <v>75</v>
      </c>
      <c r="H57" s="26">
        <v>24767.800000000003</v>
      </c>
      <c r="I57" s="27">
        <v>143.5</v>
      </c>
    </row>
    <row r="58" spans="1:9" ht="10.199999999999999" x14ac:dyDescent="0.2">
      <c r="A58" s="21" t="s">
        <v>83</v>
      </c>
      <c r="B58" s="22">
        <v>44197</v>
      </c>
      <c r="C58" s="25">
        <v>550</v>
      </c>
      <c r="D58" s="29">
        <v>56</v>
      </c>
      <c r="E58" s="34">
        <v>44149</v>
      </c>
      <c r="F58" s="24" t="s">
        <v>97</v>
      </c>
      <c r="G58" s="23" t="s">
        <v>77</v>
      </c>
      <c r="H58" s="26">
        <v>32926.1</v>
      </c>
      <c r="I58" s="27">
        <v>2018.52</v>
      </c>
    </row>
    <row r="59" spans="1:9" ht="10.199999999999999" x14ac:dyDescent="0.2">
      <c r="A59" s="21" t="s">
        <v>83</v>
      </c>
      <c r="B59" s="22">
        <v>44197</v>
      </c>
      <c r="C59" s="25">
        <v>117.6</v>
      </c>
      <c r="D59" s="29">
        <v>57</v>
      </c>
      <c r="E59" s="34">
        <v>41320</v>
      </c>
      <c r="F59" s="24" t="s">
        <v>104</v>
      </c>
      <c r="G59" s="23" t="s">
        <v>71</v>
      </c>
      <c r="H59" s="26">
        <v>5969.8</v>
      </c>
      <c r="I59" s="27">
        <v>2151.66</v>
      </c>
    </row>
    <row r="60" spans="1:9" ht="10.199999999999999" x14ac:dyDescent="0.2">
      <c r="A60" s="21" t="s">
        <v>83</v>
      </c>
      <c r="B60" s="22">
        <v>44197</v>
      </c>
      <c r="C60" s="25">
        <v>237.43</v>
      </c>
      <c r="D60" s="29">
        <v>58</v>
      </c>
      <c r="E60" s="34">
        <v>42103</v>
      </c>
      <c r="F60" s="24" t="s">
        <v>105</v>
      </c>
      <c r="G60" s="23" t="s">
        <v>71</v>
      </c>
      <c r="H60" s="26">
        <v>4662.7</v>
      </c>
      <c r="I60" s="27">
        <v>3944.0099999999998</v>
      </c>
    </row>
    <row r="61" spans="1:9" ht="10.199999999999999" x14ac:dyDescent="0.2">
      <c r="A61" s="21" t="s">
        <v>83</v>
      </c>
      <c r="B61" s="22">
        <v>44197</v>
      </c>
      <c r="C61" s="25">
        <v>497.7</v>
      </c>
      <c r="D61" s="29">
        <v>59</v>
      </c>
      <c r="E61" s="34">
        <v>44007</v>
      </c>
      <c r="F61" s="24" t="s">
        <v>97</v>
      </c>
      <c r="G61" s="23" t="s">
        <v>71</v>
      </c>
      <c r="H61" s="26">
        <v>22172.199999999997</v>
      </c>
      <c r="I61" s="27">
        <v>177.94</v>
      </c>
    </row>
    <row r="62" spans="1:9" ht="10.199999999999999" x14ac:dyDescent="0.2">
      <c r="A62" s="21" t="s">
        <v>83</v>
      </c>
      <c r="B62" s="22">
        <v>44197</v>
      </c>
      <c r="C62" s="25">
        <v>573</v>
      </c>
      <c r="D62" s="29">
        <v>60</v>
      </c>
      <c r="E62" s="34">
        <v>44147</v>
      </c>
      <c r="F62" s="24" t="s">
        <v>97</v>
      </c>
      <c r="G62" s="23" t="s">
        <v>73</v>
      </c>
      <c r="H62" s="26">
        <v>27581.9</v>
      </c>
      <c r="I62" s="27">
        <v>429.66</v>
      </c>
    </row>
    <row r="63" spans="1:9" ht="10.199999999999999" x14ac:dyDescent="0.2">
      <c r="A63" s="21" t="s">
        <v>83</v>
      </c>
      <c r="B63" s="22">
        <v>44197</v>
      </c>
      <c r="C63" s="25">
        <v>112.3</v>
      </c>
      <c r="D63" s="29">
        <v>61</v>
      </c>
      <c r="E63" s="34">
        <v>41347</v>
      </c>
      <c r="F63" s="24" t="s">
        <v>106</v>
      </c>
      <c r="G63" s="23" t="s">
        <v>71</v>
      </c>
      <c r="H63" s="26">
        <v>5945.05</v>
      </c>
      <c r="I63" s="27">
        <v>1625.75</v>
      </c>
    </row>
    <row r="64" spans="1:9" ht="10.199999999999999" x14ac:dyDescent="0.2">
      <c r="A64" s="21" t="s">
        <v>83</v>
      </c>
      <c r="B64" s="22">
        <v>44197</v>
      </c>
      <c r="C64" s="25">
        <v>194.3</v>
      </c>
      <c r="D64" s="29">
        <v>62</v>
      </c>
      <c r="E64" s="34">
        <v>40328</v>
      </c>
      <c r="F64" s="24" t="s">
        <v>107</v>
      </c>
      <c r="G64" s="23" t="s">
        <v>77</v>
      </c>
      <c r="H64" s="26">
        <v>9406.65</v>
      </c>
      <c r="I64" s="27">
        <v>820.82</v>
      </c>
    </row>
    <row r="65" spans="1:9" ht="10.199999999999999" x14ac:dyDescent="0.2">
      <c r="A65" s="21" t="s">
        <v>83</v>
      </c>
      <c r="B65" s="22">
        <v>44197</v>
      </c>
      <c r="C65" s="25">
        <v>449.5</v>
      </c>
      <c r="D65" s="29">
        <v>63</v>
      </c>
      <c r="E65" s="34">
        <v>44479</v>
      </c>
      <c r="F65" s="24" t="s">
        <v>97</v>
      </c>
      <c r="G65" s="23" t="s">
        <v>71</v>
      </c>
      <c r="H65" s="26">
        <v>17597.449999999997</v>
      </c>
      <c r="I65" s="27">
        <v>1013.3199999999999</v>
      </c>
    </row>
    <row r="66" spans="1:9" ht="10.199999999999999" x14ac:dyDescent="0.2">
      <c r="A66" s="21" t="s">
        <v>83</v>
      </c>
      <c r="B66" s="22">
        <v>44197</v>
      </c>
      <c r="C66" s="25">
        <v>225.9</v>
      </c>
      <c r="D66" s="29">
        <v>64</v>
      </c>
      <c r="E66" s="34">
        <v>42805</v>
      </c>
      <c r="F66" s="24" t="s">
        <v>97</v>
      </c>
      <c r="G66" s="23" t="s">
        <v>71</v>
      </c>
      <c r="H66" s="26">
        <v>8034.2999999999993</v>
      </c>
      <c r="I66" s="27">
        <v>1138.27</v>
      </c>
    </row>
    <row r="67" spans="1:9" ht="10.199999999999999" x14ac:dyDescent="0.2">
      <c r="A67" s="21" t="s">
        <v>83</v>
      </c>
      <c r="B67" s="22">
        <v>44197</v>
      </c>
      <c r="C67" s="25">
        <v>519.6</v>
      </c>
      <c r="D67" s="29">
        <v>65</v>
      </c>
      <c r="E67" s="34">
        <v>44291</v>
      </c>
      <c r="F67" s="24" t="s">
        <v>97</v>
      </c>
      <c r="G67" s="23" t="s">
        <v>74</v>
      </c>
      <c r="H67" s="26">
        <v>19961.55</v>
      </c>
      <c r="I67" s="27">
        <v>559.86</v>
      </c>
    </row>
    <row r="68" spans="1:9" ht="10.199999999999999" x14ac:dyDescent="0.2">
      <c r="A68" s="21" t="s">
        <v>83</v>
      </c>
      <c r="B68" s="22">
        <v>44197</v>
      </c>
      <c r="C68" s="25">
        <v>224.2</v>
      </c>
      <c r="D68" s="29">
        <v>66</v>
      </c>
      <c r="E68" s="34">
        <v>41788</v>
      </c>
      <c r="F68" s="24" t="s">
        <v>103</v>
      </c>
      <c r="G68" s="23" t="s">
        <v>73</v>
      </c>
      <c r="H68" s="26">
        <v>9334.85</v>
      </c>
      <c r="I68" s="27">
        <v>346.22</v>
      </c>
    </row>
    <row r="69" spans="1:9" ht="10.199999999999999" x14ac:dyDescent="0.2">
      <c r="A69" s="21" t="s">
        <v>83</v>
      </c>
      <c r="B69" s="22">
        <v>44197</v>
      </c>
      <c r="C69" s="25">
        <v>1650</v>
      </c>
      <c r="D69" s="29">
        <v>67</v>
      </c>
      <c r="E69" s="34">
        <v>44986</v>
      </c>
      <c r="F69" s="24" t="s">
        <v>97</v>
      </c>
      <c r="G69" s="23" t="s">
        <v>73</v>
      </c>
      <c r="H69" s="26"/>
      <c r="I69" s="27">
        <v>1750</v>
      </c>
    </row>
    <row r="70" spans="1:9" ht="10.199999999999999" x14ac:dyDescent="0.2">
      <c r="A70" s="21" t="s">
        <v>83</v>
      </c>
      <c r="B70" s="22">
        <v>44197</v>
      </c>
      <c r="C70" s="25">
        <v>169.4</v>
      </c>
      <c r="D70" s="29">
        <v>68</v>
      </c>
      <c r="E70" s="34">
        <v>39605</v>
      </c>
      <c r="F70" s="24" t="s">
        <v>97</v>
      </c>
      <c r="G70" s="23" t="s">
        <v>73</v>
      </c>
      <c r="H70" s="26">
        <v>12432.650000000001</v>
      </c>
      <c r="I70" s="27">
        <v>1106.07</v>
      </c>
    </row>
    <row r="71" spans="1:9" ht="10.199999999999999" x14ac:dyDescent="0.2">
      <c r="A71" s="21" t="s">
        <v>83</v>
      </c>
      <c r="B71" s="22">
        <v>44197</v>
      </c>
      <c r="C71" s="25">
        <v>242</v>
      </c>
      <c r="D71" s="29">
        <v>69</v>
      </c>
      <c r="E71" s="34">
        <v>41356</v>
      </c>
      <c r="F71" s="24" t="s">
        <v>97</v>
      </c>
      <c r="G71" s="23" t="s">
        <v>74</v>
      </c>
      <c r="H71" s="26">
        <v>8393.9500000000007</v>
      </c>
      <c r="I71" s="27">
        <v>1603.14</v>
      </c>
    </row>
    <row r="72" spans="1:9" ht="10.199999999999999" x14ac:dyDescent="0.2">
      <c r="A72" s="21" t="s">
        <v>83</v>
      </c>
      <c r="B72" s="22">
        <v>44197</v>
      </c>
      <c r="C72" s="25">
        <v>289.89999999999998</v>
      </c>
      <c r="D72" s="29">
        <v>70</v>
      </c>
      <c r="E72" s="34">
        <v>41691</v>
      </c>
      <c r="F72" s="24" t="s">
        <v>97</v>
      </c>
      <c r="G72" s="23" t="s">
        <v>72</v>
      </c>
      <c r="H72" s="26">
        <v>10213.549999999999</v>
      </c>
      <c r="I72" s="27">
        <v>12.25</v>
      </c>
    </row>
    <row r="73" spans="1:9" ht="10.199999999999999" x14ac:dyDescent="0.2">
      <c r="A73" s="21" t="s">
        <v>83</v>
      </c>
      <c r="B73" s="22">
        <v>44197</v>
      </c>
      <c r="C73" s="25">
        <v>214.6</v>
      </c>
      <c r="D73" s="29">
        <v>71</v>
      </c>
      <c r="E73" s="34">
        <v>41406</v>
      </c>
      <c r="F73" s="24" t="s">
        <v>97</v>
      </c>
      <c r="G73" s="23" t="s">
        <v>71</v>
      </c>
      <c r="H73" s="26">
        <v>7335.1</v>
      </c>
      <c r="I73" s="27">
        <v>1751.96</v>
      </c>
    </row>
    <row r="74" spans="1:9" ht="10.199999999999999" x14ac:dyDescent="0.2">
      <c r="A74" s="21" t="s">
        <v>83</v>
      </c>
      <c r="B74" s="22">
        <v>44197</v>
      </c>
      <c r="C74" s="25">
        <v>2434.6</v>
      </c>
      <c r="D74" s="29">
        <v>72</v>
      </c>
      <c r="E74" s="34">
        <v>44910</v>
      </c>
      <c r="F74" s="24" t="s">
        <v>97</v>
      </c>
      <c r="G74" s="23" t="s">
        <v>73</v>
      </c>
      <c r="H74" s="26">
        <v>47511.3</v>
      </c>
      <c r="I74" s="27">
        <v>3549.6299999999997</v>
      </c>
    </row>
    <row r="75" spans="1:9" ht="10.199999999999999" x14ac:dyDescent="0.2">
      <c r="A75" s="21" t="s">
        <v>83</v>
      </c>
      <c r="B75" s="22">
        <v>44197</v>
      </c>
      <c r="C75" s="25">
        <v>497.1</v>
      </c>
      <c r="D75" s="29">
        <v>73</v>
      </c>
      <c r="E75" s="34">
        <v>44869</v>
      </c>
      <c r="F75" s="24" t="s">
        <v>97</v>
      </c>
      <c r="G75" s="23" t="s">
        <v>72</v>
      </c>
      <c r="H75" s="26">
        <v>11877.85</v>
      </c>
      <c r="I75" s="27">
        <v>902.43999999999994</v>
      </c>
    </row>
    <row r="76" spans="1:9" ht="10.199999999999999" x14ac:dyDescent="0.2">
      <c r="A76" s="21" t="s">
        <v>83</v>
      </c>
      <c r="B76" s="22">
        <v>44197</v>
      </c>
      <c r="C76" s="25">
        <v>238.7</v>
      </c>
      <c r="D76" s="29">
        <v>74</v>
      </c>
      <c r="E76" s="34">
        <v>41634</v>
      </c>
      <c r="F76" s="24" t="s">
        <v>97</v>
      </c>
      <c r="G76" s="23" t="s">
        <v>75</v>
      </c>
      <c r="H76" s="26">
        <v>10622.1</v>
      </c>
      <c r="I76" s="27">
        <v>76.509999999999991</v>
      </c>
    </row>
    <row r="77" spans="1:9" ht="10.199999999999999" x14ac:dyDescent="0.2">
      <c r="A77" s="21" t="s">
        <v>83</v>
      </c>
      <c r="B77" s="22">
        <v>44197</v>
      </c>
      <c r="C77" s="25">
        <v>746</v>
      </c>
      <c r="D77" s="29">
        <v>75</v>
      </c>
      <c r="E77" s="34">
        <v>43189</v>
      </c>
      <c r="F77" s="24" t="s">
        <v>97</v>
      </c>
      <c r="G77" s="23" t="s">
        <v>75</v>
      </c>
      <c r="H77" s="26">
        <v>27075.75</v>
      </c>
      <c r="I77" s="27">
        <v>112.28</v>
      </c>
    </row>
    <row r="78" spans="1:9" ht="10.199999999999999" x14ac:dyDescent="0.2">
      <c r="A78" s="21" t="s">
        <v>83</v>
      </c>
      <c r="B78" s="22">
        <v>44197</v>
      </c>
      <c r="C78" s="25">
        <v>1300</v>
      </c>
      <c r="D78" s="29">
        <v>76</v>
      </c>
      <c r="E78" s="34">
        <v>44958</v>
      </c>
      <c r="F78" s="24" t="s">
        <v>97</v>
      </c>
      <c r="G78" s="23" t="s">
        <v>71</v>
      </c>
      <c r="H78" s="26"/>
      <c r="I78" s="27">
        <v>2135</v>
      </c>
    </row>
    <row r="79" spans="1:9" ht="10.199999999999999" x14ac:dyDescent="0.2">
      <c r="A79" s="21" t="s">
        <v>83</v>
      </c>
      <c r="B79" s="22">
        <v>44197</v>
      </c>
      <c r="C79" s="25">
        <v>959.5</v>
      </c>
      <c r="D79" s="29">
        <v>77</v>
      </c>
      <c r="E79" s="34">
        <v>44841</v>
      </c>
      <c r="F79" s="24" t="s">
        <v>97</v>
      </c>
      <c r="G79" s="23" t="s">
        <v>72</v>
      </c>
      <c r="H79" s="26">
        <v>26395.149999999998</v>
      </c>
      <c r="I79" s="27">
        <v>2088.2399999999998</v>
      </c>
    </row>
    <row r="80" spans="1:9" ht="10.199999999999999" x14ac:dyDescent="0.2">
      <c r="A80" s="21" t="s">
        <v>83</v>
      </c>
      <c r="B80" s="22">
        <v>44197</v>
      </c>
      <c r="C80" s="25">
        <v>188.8</v>
      </c>
      <c r="D80" s="29">
        <v>78</v>
      </c>
      <c r="E80" s="34">
        <v>41426</v>
      </c>
      <c r="F80" s="24" t="s">
        <v>97</v>
      </c>
      <c r="G80" s="23" t="s">
        <v>71</v>
      </c>
      <c r="H80" s="26">
        <v>10228.85</v>
      </c>
      <c r="I80" s="27">
        <v>307.93</v>
      </c>
    </row>
    <row r="81" spans="1:9" ht="10.199999999999999" x14ac:dyDescent="0.2">
      <c r="A81" s="21" t="s">
        <v>83</v>
      </c>
      <c r="B81" s="22">
        <v>44197</v>
      </c>
      <c r="C81" s="25">
        <v>450</v>
      </c>
      <c r="D81" s="29">
        <v>79</v>
      </c>
      <c r="E81" s="34">
        <v>43457</v>
      </c>
      <c r="F81" s="24" t="s">
        <v>97</v>
      </c>
      <c r="G81" s="23" t="s">
        <v>77</v>
      </c>
      <c r="H81" s="26">
        <v>11109.6</v>
      </c>
      <c r="I81" s="27">
        <v>1913.4500000000003</v>
      </c>
    </row>
    <row r="82" spans="1:9" ht="10.199999999999999" x14ac:dyDescent="0.2">
      <c r="A82" s="21" t="s">
        <v>83</v>
      </c>
      <c r="B82" s="22">
        <v>44197</v>
      </c>
      <c r="C82" s="25">
        <v>657</v>
      </c>
      <c r="D82" s="29">
        <v>80</v>
      </c>
      <c r="E82" s="34">
        <v>43043</v>
      </c>
      <c r="F82" s="24" t="s">
        <v>101</v>
      </c>
      <c r="G82" s="23" t="s">
        <v>74</v>
      </c>
      <c r="H82" s="26">
        <v>21171.199999999997</v>
      </c>
      <c r="I82" s="27">
        <v>2112.46</v>
      </c>
    </row>
    <row r="83" spans="1:9" ht="10.199999999999999" x14ac:dyDescent="0.2">
      <c r="A83" s="21" t="s">
        <v>83</v>
      </c>
      <c r="B83" s="22">
        <v>44197</v>
      </c>
      <c r="C83" s="25">
        <v>426.3</v>
      </c>
      <c r="D83" s="29">
        <v>81</v>
      </c>
      <c r="E83" s="34">
        <v>44188</v>
      </c>
      <c r="F83" s="24" t="s">
        <v>97</v>
      </c>
      <c r="G83" s="23" t="s">
        <v>77</v>
      </c>
      <c r="H83" s="26">
        <v>15571.25</v>
      </c>
      <c r="I83" s="27">
        <v>621.11</v>
      </c>
    </row>
    <row r="84" spans="1:9" ht="10.199999999999999" x14ac:dyDescent="0.2">
      <c r="A84" s="21" t="s">
        <v>83</v>
      </c>
      <c r="B84" s="22">
        <v>44197</v>
      </c>
      <c r="C84" s="25">
        <v>384.32</v>
      </c>
      <c r="D84" s="29">
        <v>82</v>
      </c>
      <c r="E84" s="34">
        <v>41585</v>
      </c>
      <c r="F84" s="24" t="s">
        <v>97</v>
      </c>
      <c r="G84" s="23" t="s">
        <v>74</v>
      </c>
      <c r="H84" s="26">
        <v>10675.2</v>
      </c>
      <c r="I84" s="27">
        <v>1343.93</v>
      </c>
    </row>
    <row r="85" spans="1:9" ht="10.199999999999999" x14ac:dyDescent="0.2">
      <c r="A85" s="21" t="s">
        <v>83</v>
      </c>
      <c r="B85" s="22">
        <v>44197</v>
      </c>
      <c r="C85" s="25">
        <v>216</v>
      </c>
      <c r="D85" s="29">
        <v>83</v>
      </c>
      <c r="E85" s="34">
        <v>41879</v>
      </c>
      <c r="F85" s="24" t="s">
        <v>97</v>
      </c>
      <c r="G85" s="23" t="s">
        <v>74</v>
      </c>
      <c r="H85" s="26">
        <v>7893.0999999999995</v>
      </c>
      <c r="I85" s="27">
        <v>948.29</v>
      </c>
    </row>
    <row r="86" spans="1:9" ht="10.199999999999999" x14ac:dyDescent="0.2">
      <c r="A86" s="21" t="s">
        <v>83</v>
      </c>
      <c r="B86" s="22">
        <v>44197</v>
      </c>
      <c r="C86" s="25">
        <v>240.2</v>
      </c>
      <c r="D86" s="29">
        <v>84</v>
      </c>
      <c r="E86" s="34">
        <v>41536</v>
      </c>
      <c r="F86" s="24" t="s">
        <v>97</v>
      </c>
      <c r="G86" s="23" t="s">
        <v>72</v>
      </c>
      <c r="H86" s="26">
        <v>6534.4500000000007</v>
      </c>
      <c r="I86" s="27">
        <v>1094.6599999999999</v>
      </c>
    </row>
    <row r="87" spans="1:9" ht="10.199999999999999" x14ac:dyDescent="0.2">
      <c r="A87" s="21" t="s">
        <v>83</v>
      </c>
      <c r="B87" s="22">
        <v>44197</v>
      </c>
      <c r="C87" s="25">
        <v>867.6</v>
      </c>
      <c r="D87" s="29">
        <v>85</v>
      </c>
      <c r="E87" s="34">
        <v>44558</v>
      </c>
      <c r="F87" s="24" t="s">
        <v>97</v>
      </c>
      <c r="G87" s="23" t="s">
        <v>73</v>
      </c>
      <c r="H87" s="26">
        <v>27192.800000000003</v>
      </c>
      <c r="I87" s="27">
        <v>596.12</v>
      </c>
    </row>
    <row r="88" spans="1:9" ht="10.199999999999999" x14ac:dyDescent="0.2">
      <c r="A88" s="21" t="s">
        <v>83</v>
      </c>
      <c r="B88" s="22">
        <v>44197</v>
      </c>
      <c r="C88" s="25">
        <v>298.60000000000002</v>
      </c>
      <c r="D88" s="29">
        <v>86</v>
      </c>
      <c r="E88" s="34">
        <v>41484</v>
      </c>
      <c r="F88" s="24" t="s">
        <v>97</v>
      </c>
      <c r="G88" s="23" t="s">
        <v>74</v>
      </c>
      <c r="H88" s="26">
        <v>14900.75</v>
      </c>
      <c r="I88" s="27">
        <v>246.19</v>
      </c>
    </row>
    <row r="89" spans="1:9" ht="10.199999999999999" x14ac:dyDescent="0.2">
      <c r="A89" s="21" t="s">
        <v>83</v>
      </c>
      <c r="B89" s="22">
        <v>44197</v>
      </c>
      <c r="C89" s="25">
        <v>531</v>
      </c>
      <c r="D89" s="29">
        <v>87</v>
      </c>
      <c r="E89" s="34">
        <v>42929</v>
      </c>
      <c r="F89" s="24" t="s">
        <v>98</v>
      </c>
      <c r="G89" s="23" t="s">
        <v>71</v>
      </c>
      <c r="H89" s="26">
        <v>18932</v>
      </c>
      <c r="I89" s="27">
        <v>975.66</v>
      </c>
    </row>
    <row r="90" spans="1:9" ht="10.199999999999999" x14ac:dyDescent="0.2">
      <c r="A90" s="21" t="s">
        <v>83</v>
      </c>
      <c r="B90" s="22">
        <v>44197</v>
      </c>
      <c r="C90" s="25">
        <v>631.9</v>
      </c>
      <c r="D90" s="29">
        <v>88</v>
      </c>
      <c r="E90" s="34">
        <v>44818</v>
      </c>
      <c r="F90" s="24" t="s">
        <v>97</v>
      </c>
      <c r="G90" s="23" t="s">
        <v>76</v>
      </c>
      <c r="H90" s="26">
        <v>15309.2</v>
      </c>
      <c r="I90" s="27">
        <v>227.64000000000001</v>
      </c>
    </row>
    <row r="91" spans="1:9" ht="10.199999999999999" x14ac:dyDescent="0.2">
      <c r="A91" s="21" t="s">
        <v>83</v>
      </c>
      <c r="B91" s="22">
        <v>44197</v>
      </c>
      <c r="C91" s="25">
        <v>385.97</v>
      </c>
      <c r="D91" s="29">
        <v>89</v>
      </c>
      <c r="E91" s="34">
        <v>44341</v>
      </c>
      <c r="F91" s="24" t="s">
        <v>97</v>
      </c>
      <c r="G91" s="23" t="s">
        <v>75</v>
      </c>
      <c r="H91" s="26">
        <v>14402.9</v>
      </c>
      <c r="I91" s="27">
        <v>907.34</v>
      </c>
    </row>
    <row r="92" spans="1:9" ht="10.199999999999999" x14ac:dyDescent="0.2">
      <c r="A92" s="21" t="s">
        <v>83</v>
      </c>
      <c r="B92" s="22">
        <v>44197</v>
      </c>
      <c r="C92" s="25">
        <v>290.60000000000002</v>
      </c>
      <c r="D92" s="29">
        <v>90</v>
      </c>
      <c r="E92" s="34">
        <v>43671</v>
      </c>
      <c r="F92" s="24" t="s">
        <v>97</v>
      </c>
      <c r="G92" s="23" t="s">
        <v>74</v>
      </c>
      <c r="H92" s="26">
        <v>17500.050000000003</v>
      </c>
      <c r="I92" s="27">
        <v>1965.9500000000003</v>
      </c>
    </row>
    <row r="93" spans="1:9" ht="10.199999999999999" x14ac:dyDescent="0.2">
      <c r="A93" s="21" t="s">
        <v>83</v>
      </c>
      <c r="B93" s="22">
        <v>44197</v>
      </c>
      <c r="C93" s="25">
        <v>408.1</v>
      </c>
      <c r="D93" s="29">
        <v>91</v>
      </c>
      <c r="E93" s="34">
        <v>44383</v>
      </c>
      <c r="F93" s="24" t="s">
        <v>97</v>
      </c>
      <c r="G93" s="23" t="s">
        <v>75</v>
      </c>
      <c r="H93" s="26">
        <v>12848.55</v>
      </c>
      <c r="I93" s="27">
        <v>637.14</v>
      </c>
    </row>
    <row r="94" spans="1:9" ht="10.199999999999999" x14ac:dyDescent="0.2">
      <c r="A94" s="21" t="s">
        <v>83</v>
      </c>
      <c r="B94" s="22">
        <v>44197</v>
      </c>
      <c r="C94" s="25">
        <v>570.70000000000005</v>
      </c>
      <c r="D94" s="29">
        <v>92</v>
      </c>
      <c r="E94" s="34">
        <v>42599</v>
      </c>
      <c r="F94" s="24" t="s">
        <v>97</v>
      </c>
      <c r="G94" s="23" t="s">
        <v>73</v>
      </c>
      <c r="H94" s="26">
        <v>30133.449999999997</v>
      </c>
      <c r="I94" s="27">
        <v>2428.86</v>
      </c>
    </row>
    <row r="95" spans="1:9" ht="10.199999999999999" x14ac:dyDescent="0.2">
      <c r="A95" s="21" t="s">
        <v>83</v>
      </c>
      <c r="B95" s="22">
        <v>44197</v>
      </c>
      <c r="C95" s="25">
        <v>616.20000000000005</v>
      </c>
      <c r="D95" s="29">
        <v>93</v>
      </c>
      <c r="E95" s="34">
        <v>42592</v>
      </c>
      <c r="F95" s="24" t="s">
        <v>97</v>
      </c>
      <c r="G95" s="23" t="s">
        <v>75</v>
      </c>
      <c r="H95" s="26">
        <v>30937.05</v>
      </c>
      <c r="I95" s="27">
        <v>3030.09</v>
      </c>
    </row>
    <row r="96" spans="1:9" ht="10.199999999999999" x14ac:dyDescent="0.2">
      <c r="A96" s="21" t="s">
        <v>83</v>
      </c>
      <c r="B96" s="22">
        <v>44197</v>
      </c>
      <c r="C96" s="25">
        <v>622.70000000000005</v>
      </c>
      <c r="D96" s="29">
        <v>94</v>
      </c>
      <c r="E96" s="34">
        <v>42514</v>
      </c>
      <c r="F96" s="24" t="s">
        <v>97</v>
      </c>
      <c r="G96" s="23" t="s">
        <v>72</v>
      </c>
      <c r="H96" s="26">
        <v>26001.85</v>
      </c>
      <c r="I96" s="27">
        <v>4180.75</v>
      </c>
    </row>
    <row r="97" spans="1:9" ht="10.199999999999999" x14ac:dyDescent="0.2">
      <c r="A97" s="21" t="s">
        <v>83</v>
      </c>
      <c r="B97" s="22">
        <v>44197</v>
      </c>
      <c r="C97" s="25">
        <v>839.17</v>
      </c>
      <c r="D97" s="29">
        <v>95</v>
      </c>
      <c r="E97" s="34">
        <v>42815</v>
      </c>
      <c r="F97" s="24" t="s">
        <v>97</v>
      </c>
      <c r="G97" s="23" t="s">
        <v>73</v>
      </c>
      <c r="H97" s="26">
        <v>25106.45</v>
      </c>
      <c r="I97" s="27">
        <v>2251.2000000000003</v>
      </c>
    </row>
    <row r="98" spans="1:9" ht="10.199999999999999" x14ac:dyDescent="0.2">
      <c r="A98" s="21" t="s">
        <v>83</v>
      </c>
      <c r="B98" s="22">
        <v>44197</v>
      </c>
      <c r="C98" s="25">
        <v>648.70000000000005</v>
      </c>
      <c r="D98" s="29">
        <v>96</v>
      </c>
      <c r="E98" s="34">
        <v>43172</v>
      </c>
      <c r="F98" s="24" t="s">
        <v>97</v>
      </c>
      <c r="G98" s="23" t="s">
        <v>77</v>
      </c>
      <c r="H98" s="26">
        <v>38004.550000000003</v>
      </c>
      <c r="I98" s="27">
        <v>805.84</v>
      </c>
    </row>
    <row r="99" spans="1:9" ht="10.199999999999999" x14ac:dyDescent="0.2">
      <c r="A99" s="21" t="s">
        <v>83</v>
      </c>
      <c r="B99" s="22">
        <v>44197</v>
      </c>
      <c r="C99" s="25">
        <v>469.06</v>
      </c>
      <c r="D99" s="29">
        <v>97</v>
      </c>
      <c r="E99" s="34">
        <v>43200</v>
      </c>
      <c r="F99" s="24" t="s">
        <v>97</v>
      </c>
      <c r="G99" s="23" t="s">
        <v>77</v>
      </c>
      <c r="H99" s="26">
        <v>17937.2</v>
      </c>
      <c r="I99" s="27">
        <v>1849.82</v>
      </c>
    </row>
    <row r="100" spans="1:9" ht="10.199999999999999" x14ac:dyDescent="0.2">
      <c r="A100" s="21" t="s">
        <v>83</v>
      </c>
      <c r="B100" s="22">
        <v>44197</v>
      </c>
      <c r="C100" s="25">
        <v>643.70000000000005</v>
      </c>
      <c r="D100" s="29">
        <v>98</v>
      </c>
      <c r="E100" s="34">
        <v>43621</v>
      </c>
      <c r="F100" s="24" t="s">
        <v>97</v>
      </c>
      <c r="G100" s="23" t="s">
        <v>73</v>
      </c>
      <c r="H100" s="26">
        <v>19747.900000000001</v>
      </c>
      <c r="I100" s="27">
        <v>2015.2999999999997</v>
      </c>
    </row>
    <row r="101" spans="1:9" ht="10.199999999999999" x14ac:dyDescent="0.2">
      <c r="A101" s="21" t="s">
        <v>83</v>
      </c>
      <c r="B101" s="22">
        <v>44197</v>
      </c>
      <c r="C101" s="25">
        <v>691.46</v>
      </c>
      <c r="D101" s="29">
        <v>99</v>
      </c>
      <c r="E101" s="34">
        <v>44364</v>
      </c>
      <c r="F101" s="24" t="s">
        <v>97</v>
      </c>
      <c r="G101" s="23" t="s">
        <v>75</v>
      </c>
      <c r="H101" s="26">
        <v>25136.25</v>
      </c>
      <c r="I101" s="27">
        <v>4439.6100000000006</v>
      </c>
    </row>
    <row r="102" spans="1:9" ht="10.199999999999999" x14ac:dyDescent="0.2">
      <c r="A102" s="21" t="s">
        <v>83</v>
      </c>
      <c r="B102" s="22">
        <v>44197</v>
      </c>
      <c r="C102" s="25">
        <v>777.5</v>
      </c>
      <c r="D102" s="29">
        <v>100</v>
      </c>
      <c r="E102" s="34">
        <v>42369</v>
      </c>
      <c r="F102" s="24" t="s">
        <v>97</v>
      </c>
      <c r="G102" s="23" t="s">
        <v>71</v>
      </c>
      <c r="H102" s="26">
        <v>47015.200000000004</v>
      </c>
      <c r="I102" s="27">
        <v>7685.6500000000005</v>
      </c>
    </row>
    <row r="103" spans="1:9" ht="10.199999999999999" x14ac:dyDescent="0.2">
      <c r="A103" s="21" t="s">
        <v>83</v>
      </c>
      <c r="B103" s="22">
        <v>44228</v>
      </c>
      <c r="C103" s="25">
        <v>312.39999999999998</v>
      </c>
      <c r="D103" s="29">
        <v>1</v>
      </c>
      <c r="E103" s="34">
        <v>40157</v>
      </c>
      <c r="F103" s="24" t="s">
        <v>97</v>
      </c>
      <c r="G103" s="23" t="s">
        <v>71</v>
      </c>
      <c r="H103" s="26">
        <v>21110.799999999999</v>
      </c>
      <c r="I103" s="27">
        <v>74.48</v>
      </c>
    </row>
    <row r="104" spans="1:9" ht="10.199999999999999" x14ac:dyDescent="0.2">
      <c r="A104" s="21" t="s">
        <v>83</v>
      </c>
      <c r="B104" s="22">
        <v>44228</v>
      </c>
      <c r="C104" s="25">
        <v>623.6</v>
      </c>
      <c r="D104" s="29">
        <v>2</v>
      </c>
      <c r="E104" s="34">
        <v>42368</v>
      </c>
      <c r="F104" s="24" t="s">
        <v>98</v>
      </c>
      <c r="G104" s="23" t="s">
        <v>71</v>
      </c>
      <c r="H104" s="26">
        <v>27471.25</v>
      </c>
      <c r="I104" s="27">
        <v>3184.58</v>
      </c>
    </row>
    <row r="105" spans="1:9" ht="10.199999999999999" x14ac:dyDescent="0.2">
      <c r="A105" s="21" t="s">
        <v>83</v>
      </c>
      <c r="B105" s="22">
        <v>44228</v>
      </c>
      <c r="C105" s="25">
        <v>503.21</v>
      </c>
      <c r="D105" s="29">
        <v>3</v>
      </c>
      <c r="E105" s="34">
        <v>44172</v>
      </c>
      <c r="F105" s="24" t="s">
        <v>97</v>
      </c>
      <c r="G105" s="23" t="s">
        <v>71</v>
      </c>
      <c r="H105" s="26">
        <v>19003.55</v>
      </c>
      <c r="I105" s="27">
        <v>43.19</v>
      </c>
    </row>
    <row r="106" spans="1:9" ht="10.199999999999999" x14ac:dyDescent="0.2">
      <c r="A106" s="21" t="s">
        <v>83</v>
      </c>
      <c r="B106" s="22">
        <v>44228</v>
      </c>
      <c r="C106" s="25">
        <v>448</v>
      </c>
      <c r="D106" s="29">
        <v>4</v>
      </c>
      <c r="E106" s="34">
        <v>44162</v>
      </c>
      <c r="F106" s="24" t="s">
        <v>97</v>
      </c>
      <c r="G106" s="23" t="s">
        <v>72</v>
      </c>
      <c r="H106" s="26">
        <v>11142.6</v>
      </c>
      <c r="I106" s="27">
        <v>2624.3700000000003</v>
      </c>
    </row>
    <row r="107" spans="1:9" ht="10.199999999999999" x14ac:dyDescent="0.2">
      <c r="A107" s="21" t="s">
        <v>83</v>
      </c>
      <c r="B107" s="22">
        <v>44228</v>
      </c>
      <c r="C107" s="25">
        <v>303.39999999999998</v>
      </c>
      <c r="D107" s="29">
        <v>5</v>
      </c>
      <c r="E107" s="34">
        <v>41973</v>
      </c>
      <c r="F107" s="24" t="s">
        <v>99</v>
      </c>
      <c r="G107" s="23" t="s">
        <v>73</v>
      </c>
      <c r="H107" s="26">
        <v>3927.7999999999997</v>
      </c>
      <c r="I107" s="27">
        <v>911.81999999999994</v>
      </c>
    </row>
    <row r="108" spans="1:9" ht="10.199999999999999" x14ac:dyDescent="0.2">
      <c r="A108" s="21" t="s">
        <v>83</v>
      </c>
      <c r="B108" s="22">
        <v>44228</v>
      </c>
      <c r="C108" s="25">
        <v>494</v>
      </c>
      <c r="D108" s="29">
        <v>6</v>
      </c>
      <c r="E108" s="34">
        <v>44348</v>
      </c>
      <c r="F108" s="24" t="s">
        <v>97</v>
      </c>
      <c r="G108" s="23" t="s">
        <v>71</v>
      </c>
      <c r="H108" s="26">
        <v>13370.2</v>
      </c>
      <c r="I108" s="27">
        <v>1810.69</v>
      </c>
    </row>
    <row r="109" spans="1:9" ht="10.199999999999999" x14ac:dyDescent="0.2">
      <c r="A109" s="21" t="s">
        <v>83</v>
      </c>
      <c r="B109" s="22">
        <v>44228</v>
      </c>
      <c r="C109" s="25">
        <v>512.87</v>
      </c>
      <c r="D109" s="29">
        <v>7</v>
      </c>
      <c r="E109" s="34">
        <v>42850</v>
      </c>
      <c r="F109" s="24" t="s">
        <v>97</v>
      </c>
      <c r="G109" s="23" t="s">
        <v>73</v>
      </c>
      <c r="H109" s="26">
        <v>17654.8</v>
      </c>
      <c r="I109" s="27">
        <v>423.78</v>
      </c>
    </row>
    <row r="110" spans="1:9" ht="10.199999999999999" x14ac:dyDescent="0.2">
      <c r="A110" s="21" t="s">
        <v>83</v>
      </c>
      <c r="B110" s="22">
        <v>44228</v>
      </c>
      <c r="C110" s="25">
        <v>464.1</v>
      </c>
      <c r="D110" s="29">
        <v>8</v>
      </c>
      <c r="E110" s="34">
        <v>41849</v>
      </c>
      <c r="F110" s="24" t="s">
        <v>97</v>
      </c>
      <c r="G110" s="23" t="s">
        <v>73</v>
      </c>
      <c r="H110" s="26">
        <v>13180.9</v>
      </c>
      <c r="I110" s="27">
        <v>409.78</v>
      </c>
    </row>
    <row r="111" spans="1:9" ht="10.199999999999999" x14ac:dyDescent="0.2">
      <c r="A111" s="21" t="s">
        <v>83</v>
      </c>
      <c r="B111" s="22">
        <v>44228</v>
      </c>
      <c r="C111" s="25">
        <v>590.20000000000005</v>
      </c>
      <c r="D111" s="29">
        <v>9</v>
      </c>
      <c r="E111" s="34">
        <v>42480</v>
      </c>
      <c r="F111" s="24" t="s">
        <v>97</v>
      </c>
      <c r="G111" s="23" t="s">
        <v>74</v>
      </c>
      <c r="H111" s="26">
        <v>28018.25</v>
      </c>
      <c r="I111" s="27">
        <v>589.54</v>
      </c>
    </row>
    <row r="112" spans="1:9" ht="10.199999999999999" x14ac:dyDescent="0.2">
      <c r="A112" s="21" t="s">
        <v>83</v>
      </c>
      <c r="B112" s="22">
        <v>44228</v>
      </c>
      <c r="C112" s="25">
        <v>621</v>
      </c>
      <c r="D112" s="29">
        <v>10</v>
      </c>
      <c r="E112" s="34">
        <v>44658</v>
      </c>
      <c r="F112" s="24" t="s">
        <v>97</v>
      </c>
      <c r="G112" s="23" t="s">
        <v>74</v>
      </c>
      <c r="H112" s="26">
        <v>12366.65</v>
      </c>
      <c r="I112" s="27">
        <v>2857.19</v>
      </c>
    </row>
    <row r="113" spans="1:9" ht="10.199999999999999" x14ac:dyDescent="0.2">
      <c r="A113" s="21" t="s">
        <v>83</v>
      </c>
      <c r="B113" s="22">
        <v>44228</v>
      </c>
      <c r="C113" s="25">
        <v>606.45000000000005</v>
      </c>
      <c r="D113" s="29">
        <v>11</v>
      </c>
      <c r="E113" s="34">
        <v>42944</v>
      </c>
      <c r="F113" s="24" t="s">
        <v>97</v>
      </c>
      <c r="G113" s="23" t="s">
        <v>75</v>
      </c>
      <c r="H113" s="26">
        <v>13959.349999999999</v>
      </c>
      <c r="I113" s="27">
        <v>281.68</v>
      </c>
    </row>
    <row r="114" spans="1:9" ht="10.199999999999999" x14ac:dyDescent="0.2">
      <c r="A114" s="21" t="s">
        <v>83</v>
      </c>
      <c r="B114" s="22">
        <v>44228</v>
      </c>
      <c r="C114" s="25">
        <v>425.8</v>
      </c>
      <c r="D114" s="29">
        <v>12</v>
      </c>
      <c r="E114" s="34">
        <v>44480</v>
      </c>
      <c r="F114" s="24" t="s">
        <v>97</v>
      </c>
      <c r="G114" s="23" t="s">
        <v>76</v>
      </c>
      <c r="H114" s="26">
        <v>13871.6</v>
      </c>
      <c r="I114" s="27">
        <v>4365.13</v>
      </c>
    </row>
    <row r="115" spans="1:9" ht="10.199999999999999" x14ac:dyDescent="0.2">
      <c r="A115" s="21" t="s">
        <v>83</v>
      </c>
      <c r="B115" s="22">
        <v>44228</v>
      </c>
      <c r="C115" s="25">
        <v>458.7</v>
      </c>
      <c r="D115" s="29">
        <v>13</v>
      </c>
      <c r="E115" s="34">
        <v>44578</v>
      </c>
      <c r="F115" s="24" t="s">
        <v>99</v>
      </c>
      <c r="G115" s="23" t="s">
        <v>72</v>
      </c>
      <c r="H115" s="26">
        <v>21421.350000000002</v>
      </c>
      <c r="I115" s="27">
        <v>1231.02</v>
      </c>
    </row>
    <row r="116" spans="1:9" ht="10.199999999999999" x14ac:dyDescent="0.2">
      <c r="A116" s="21" t="s">
        <v>83</v>
      </c>
      <c r="B116" s="22">
        <v>44228</v>
      </c>
      <c r="C116" s="25">
        <v>354.1</v>
      </c>
      <c r="D116" s="29">
        <v>14</v>
      </c>
      <c r="E116" s="34">
        <v>43683</v>
      </c>
      <c r="F116" s="24" t="s">
        <v>97</v>
      </c>
      <c r="G116" s="23" t="s">
        <v>73</v>
      </c>
      <c r="H116" s="26">
        <v>8556.9500000000007</v>
      </c>
      <c r="I116" s="27">
        <v>537.53000000000009</v>
      </c>
    </row>
    <row r="117" spans="1:9" ht="10.199999999999999" x14ac:dyDescent="0.2">
      <c r="A117" s="21" t="s">
        <v>83</v>
      </c>
      <c r="B117" s="22">
        <v>44228</v>
      </c>
      <c r="C117" s="25">
        <v>544</v>
      </c>
      <c r="D117" s="29">
        <v>15</v>
      </c>
      <c r="E117" s="34">
        <v>44064</v>
      </c>
      <c r="F117" s="24" t="s">
        <v>97</v>
      </c>
      <c r="G117" s="23" t="s">
        <v>71</v>
      </c>
      <c r="H117" s="26">
        <v>12118.65</v>
      </c>
      <c r="I117" s="27">
        <v>552.86</v>
      </c>
    </row>
    <row r="118" spans="1:9" ht="10.199999999999999" x14ac:dyDescent="0.2">
      <c r="A118" s="21" t="s">
        <v>83</v>
      </c>
      <c r="B118" s="22">
        <v>44228</v>
      </c>
      <c r="C118" s="25">
        <v>1900</v>
      </c>
      <c r="D118" s="29">
        <v>16</v>
      </c>
      <c r="E118" s="34">
        <v>44914</v>
      </c>
      <c r="F118" s="24" t="s">
        <v>97</v>
      </c>
      <c r="G118" s="23" t="s">
        <v>73</v>
      </c>
      <c r="H118" s="26">
        <v>26160.2</v>
      </c>
      <c r="I118" s="27">
        <v>1600.3400000000001</v>
      </c>
    </row>
    <row r="119" spans="1:9" ht="10.199999999999999" x14ac:dyDescent="0.2">
      <c r="A119" s="21" t="s">
        <v>83</v>
      </c>
      <c r="B119" s="22">
        <v>44228</v>
      </c>
      <c r="C119" s="25">
        <v>514.79999999999995</v>
      </c>
      <c r="D119" s="29">
        <v>17</v>
      </c>
      <c r="E119" s="34">
        <v>42531</v>
      </c>
      <c r="F119" s="24" t="s">
        <v>97</v>
      </c>
      <c r="G119" s="23" t="s">
        <v>74</v>
      </c>
      <c r="H119" s="26">
        <v>19166.199999999997</v>
      </c>
      <c r="I119" s="27">
        <v>1709.68</v>
      </c>
    </row>
    <row r="120" spans="1:9" ht="10.199999999999999" x14ac:dyDescent="0.2">
      <c r="A120" s="21" t="s">
        <v>83</v>
      </c>
      <c r="B120" s="22">
        <v>44228</v>
      </c>
      <c r="C120" s="25">
        <v>587</v>
      </c>
      <c r="D120" s="29">
        <v>18</v>
      </c>
      <c r="E120" s="34">
        <v>43459</v>
      </c>
      <c r="F120" s="24" t="s">
        <v>97</v>
      </c>
      <c r="G120" s="23" t="s">
        <v>77</v>
      </c>
      <c r="H120" s="26">
        <v>24560.25</v>
      </c>
      <c r="I120" s="27">
        <v>2746.1</v>
      </c>
    </row>
    <row r="121" spans="1:9" ht="10.199999999999999" x14ac:dyDescent="0.2">
      <c r="A121" s="21" t="s">
        <v>83</v>
      </c>
      <c r="B121" s="22">
        <v>44228</v>
      </c>
      <c r="C121" s="25">
        <v>504.1</v>
      </c>
      <c r="D121" s="29">
        <v>19</v>
      </c>
      <c r="E121" s="34">
        <v>44195</v>
      </c>
      <c r="F121" s="24" t="s">
        <v>97</v>
      </c>
      <c r="G121" s="23" t="s">
        <v>72</v>
      </c>
      <c r="H121" s="26">
        <v>18485.050000000003</v>
      </c>
      <c r="I121" s="27">
        <v>408.24</v>
      </c>
    </row>
    <row r="122" spans="1:9" ht="10.199999999999999" x14ac:dyDescent="0.2">
      <c r="A122" s="21" t="s">
        <v>83</v>
      </c>
      <c r="B122" s="22">
        <v>44228</v>
      </c>
      <c r="C122" s="25">
        <v>555.6</v>
      </c>
      <c r="D122" s="29">
        <v>20</v>
      </c>
      <c r="E122" s="34">
        <v>42907</v>
      </c>
      <c r="F122" s="24" t="s">
        <v>97</v>
      </c>
      <c r="G122" s="23" t="s">
        <v>71</v>
      </c>
      <c r="H122" s="26">
        <v>21022.550000000003</v>
      </c>
      <c r="I122" s="27">
        <v>470.89</v>
      </c>
    </row>
    <row r="123" spans="1:9" ht="10.199999999999999" x14ac:dyDescent="0.2">
      <c r="A123" s="21" t="s">
        <v>83</v>
      </c>
      <c r="B123" s="22">
        <v>44228</v>
      </c>
      <c r="C123" s="25">
        <v>450.2</v>
      </c>
      <c r="D123" s="29">
        <v>21</v>
      </c>
      <c r="E123" s="34">
        <v>43607</v>
      </c>
      <c r="F123" s="24" t="s">
        <v>97</v>
      </c>
      <c r="G123" s="23" t="s">
        <v>74</v>
      </c>
      <c r="H123" s="26">
        <v>14681.55</v>
      </c>
      <c r="I123" s="27">
        <v>1591.24</v>
      </c>
    </row>
    <row r="124" spans="1:9" ht="10.199999999999999" x14ac:dyDescent="0.2">
      <c r="A124" s="21" t="s">
        <v>83</v>
      </c>
      <c r="B124" s="22">
        <v>44228</v>
      </c>
      <c r="C124" s="25">
        <v>808.7</v>
      </c>
      <c r="D124" s="29">
        <v>22</v>
      </c>
      <c r="E124" s="34">
        <v>44560</v>
      </c>
      <c r="F124" s="24" t="s">
        <v>97</v>
      </c>
      <c r="G124" s="23" t="s">
        <v>74</v>
      </c>
      <c r="H124" s="26">
        <v>25132.05</v>
      </c>
      <c r="I124" s="27">
        <v>2725.24</v>
      </c>
    </row>
    <row r="125" spans="1:9" ht="10.199999999999999" x14ac:dyDescent="0.2">
      <c r="A125" s="21" t="s">
        <v>83</v>
      </c>
      <c r="B125" s="22">
        <v>44228</v>
      </c>
      <c r="C125" s="25">
        <v>450</v>
      </c>
      <c r="D125" s="29">
        <v>23</v>
      </c>
      <c r="E125" s="34">
        <v>44671</v>
      </c>
      <c r="F125" s="24" t="s">
        <v>97</v>
      </c>
      <c r="G125" s="23" t="s">
        <v>75</v>
      </c>
      <c r="H125" s="26">
        <v>8799.3499999999985</v>
      </c>
      <c r="I125" s="27">
        <v>702.52</v>
      </c>
    </row>
    <row r="126" spans="1:9" ht="10.199999999999999" x14ac:dyDescent="0.2">
      <c r="A126" s="21" t="s">
        <v>83</v>
      </c>
      <c r="B126" s="22">
        <v>44228</v>
      </c>
      <c r="C126" s="25">
        <v>504.5</v>
      </c>
      <c r="D126" s="29">
        <v>24</v>
      </c>
      <c r="E126" s="34">
        <v>43807</v>
      </c>
      <c r="F126" s="24" t="s">
        <v>97</v>
      </c>
      <c r="G126" s="23" t="s">
        <v>76</v>
      </c>
      <c r="H126" s="26">
        <v>29807.15</v>
      </c>
      <c r="I126" s="27">
        <v>3215.4500000000003</v>
      </c>
    </row>
    <row r="127" spans="1:9" ht="10.199999999999999" x14ac:dyDescent="0.2">
      <c r="A127" s="21" t="s">
        <v>83</v>
      </c>
      <c r="B127" s="22">
        <v>44228</v>
      </c>
      <c r="C127" s="25">
        <v>188.8</v>
      </c>
      <c r="D127" s="29">
        <v>25</v>
      </c>
      <c r="E127" s="34">
        <v>38059</v>
      </c>
      <c r="F127" s="24" t="s">
        <v>97</v>
      </c>
      <c r="G127" s="23" t="s">
        <v>71</v>
      </c>
      <c r="H127" s="26">
        <v>19999.8</v>
      </c>
      <c r="I127" s="27">
        <v>2310.21</v>
      </c>
    </row>
    <row r="128" spans="1:9" ht="10.199999999999999" x14ac:dyDescent="0.2">
      <c r="A128" s="21" t="s">
        <v>83</v>
      </c>
      <c r="B128" s="22">
        <v>44228</v>
      </c>
      <c r="C128" s="25">
        <v>662.01</v>
      </c>
      <c r="D128" s="29">
        <v>26</v>
      </c>
      <c r="E128" s="34">
        <v>42560</v>
      </c>
      <c r="F128" s="24" t="s">
        <v>97</v>
      </c>
      <c r="G128" s="23" t="s">
        <v>71</v>
      </c>
      <c r="H128" s="26">
        <v>19442.900000000001</v>
      </c>
      <c r="I128" s="27">
        <v>424.13</v>
      </c>
    </row>
    <row r="129" spans="1:9" ht="10.199999999999999" x14ac:dyDescent="0.2">
      <c r="A129" s="21" t="s">
        <v>83</v>
      </c>
      <c r="B129" s="22">
        <v>44228</v>
      </c>
      <c r="C129" s="25">
        <v>553.70000000000005</v>
      </c>
      <c r="D129" s="29">
        <v>27</v>
      </c>
      <c r="E129" s="34">
        <v>44348</v>
      </c>
      <c r="F129" s="24" t="s">
        <v>97</v>
      </c>
      <c r="G129" s="23" t="s">
        <v>72</v>
      </c>
      <c r="H129" s="26">
        <v>12967.75</v>
      </c>
      <c r="I129" s="27">
        <v>4134.0600000000004</v>
      </c>
    </row>
    <row r="130" spans="1:9" ht="10.199999999999999" x14ac:dyDescent="0.2">
      <c r="A130" s="21" t="s">
        <v>83</v>
      </c>
      <c r="B130" s="22">
        <v>44228</v>
      </c>
      <c r="C130" s="25">
        <v>1055.5999999999999</v>
      </c>
      <c r="D130" s="29">
        <v>28</v>
      </c>
      <c r="E130" s="34">
        <v>44793</v>
      </c>
      <c r="F130" s="24" t="s">
        <v>97</v>
      </c>
      <c r="G130" s="23" t="s">
        <v>71</v>
      </c>
      <c r="H130" s="26">
        <v>20452.550000000003</v>
      </c>
      <c r="I130" s="27">
        <v>2921.7999999999997</v>
      </c>
    </row>
    <row r="131" spans="1:9" ht="10.199999999999999" x14ac:dyDescent="0.2">
      <c r="A131" s="21" t="s">
        <v>83</v>
      </c>
      <c r="B131" s="22">
        <v>44228</v>
      </c>
      <c r="C131" s="25">
        <v>1573</v>
      </c>
      <c r="D131" s="29">
        <v>30</v>
      </c>
      <c r="E131" s="34">
        <v>44946</v>
      </c>
      <c r="F131" s="24" t="s">
        <v>97</v>
      </c>
      <c r="G131" s="23" t="s">
        <v>77</v>
      </c>
      <c r="H131" s="26">
        <v>17123.05</v>
      </c>
      <c r="I131" s="27">
        <v>4018</v>
      </c>
    </row>
    <row r="132" spans="1:9" ht="10.199999999999999" x14ac:dyDescent="0.2">
      <c r="A132" s="21" t="s">
        <v>83</v>
      </c>
      <c r="B132" s="22">
        <v>44228</v>
      </c>
      <c r="C132" s="25">
        <v>764.6</v>
      </c>
      <c r="D132" s="29">
        <v>31</v>
      </c>
      <c r="E132" s="34">
        <v>44910</v>
      </c>
      <c r="F132" s="24" t="s">
        <v>97</v>
      </c>
      <c r="G132" s="23" t="s">
        <v>71</v>
      </c>
      <c r="H132" s="26">
        <v>16647.400000000001</v>
      </c>
      <c r="I132" s="27">
        <v>691.53000000000009</v>
      </c>
    </row>
    <row r="133" spans="1:9" ht="10.199999999999999" x14ac:dyDescent="0.2">
      <c r="A133" s="21" t="s">
        <v>83</v>
      </c>
      <c r="B133" s="22">
        <v>44228</v>
      </c>
      <c r="C133" s="25">
        <v>174.54</v>
      </c>
      <c r="D133" s="29">
        <v>32</v>
      </c>
      <c r="E133" s="34">
        <v>41998</v>
      </c>
      <c r="F133" s="24" t="s">
        <v>101</v>
      </c>
      <c r="G133" s="23" t="s">
        <v>77</v>
      </c>
      <c r="H133" s="26">
        <v>10409.5</v>
      </c>
      <c r="I133" s="27">
        <v>2945.46</v>
      </c>
    </row>
    <row r="134" spans="1:9" ht="10.199999999999999" x14ac:dyDescent="0.2">
      <c r="A134" s="21" t="s">
        <v>83</v>
      </c>
      <c r="B134" s="22">
        <v>44228</v>
      </c>
      <c r="C134" s="25">
        <v>800.44</v>
      </c>
      <c r="D134" s="29">
        <v>34</v>
      </c>
      <c r="E134" s="34">
        <v>42329</v>
      </c>
      <c r="F134" s="24" t="s">
        <v>97</v>
      </c>
      <c r="G134" s="23" t="s">
        <v>74</v>
      </c>
      <c r="H134" s="26">
        <v>53426.8</v>
      </c>
      <c r="I134" s="27">
        <v>21228.34</v>
      </c>
    </row>
    <row r="135" spans="1:9" ht="10.199999999999999" x14ac:dyDescent="0.2">
      <c r="A135" s="21" t="s">
        <v>83</v>
      </c>
      <c r="B135" s="22">
        <v>44228</v>
      </c>
      <c r="C135" s="25">
        <v>1100</v>
      </c>
      <c r="D135" s="29">
        <v>35</v>
      </c>
      <c r="E135" s="34">
        <v>44958</v>
      </c>
      <c r="F135" s="24" t="s">
        <v>97</v>
      </c>
      <c r="G135" s="23" t="s">
        <v>75</v>
      </c>
      <c r="H135" s="26">
        <v>21403.800000000003</v>
      </c>
      <c r="I135" s="27">
        <v>6553.6100000000006</v>
      </c>
    </row>
    <row r="136" spans="1:9" ht="10.199999999999999" x14ac:dyDescent="0.2">
      <c r="A136" s="21" t="s">
        <v>83</v>
      </c>
      <c r="B136" s="22">
        <v>44228</v>
      </c>
      <c r="C136" s="25">
        <v>795.78</v>
      </c>
      <c r="D136" s="29">
        <v>36</v>
      </c>
      <c r="E136" s="34">
        <v>44487</v>
      </c>
      <c r="F136" s="24" t="s">
        <v>97</v>
      </c>
      <c r="G136" s="23" t="s">
        <v>71</v>
      </c>
      <c r="H136" s="26">
        <v>28490.35</v>
      </c>
      <c r="I136" s="27">
        <v>4465.93</v>
      </c>
    </row>
    <row r="137" spans="1:9" ht="10.199999999999999" x14ac:dyDescent="0.2">
      <c r="A137" s="21" t="s">
        <v>83</v>
      </c>
      <c r="B137" s="22">
        <v>44228</v>
      </c>
      <c r="C137" s="25">
        <v>516.20000000000005</v>
      </c>
      <c r="D137" s="29">
        <v>37</v>
      </c>
      <c r="E137" s="34">
        <v>44175</v>
      </c>
      <c r="F137" s="24" t="s">
        <v>97</v>
      </c>
      <c r="G137" s="23" t="s">
        <v>72</v>
      </c>
      <c r="H137" s="26">
        <v>8486.0499999999993</v>
      </c>
      <c r="I137" s="27">
        <v>2592.73</v>
      </c>
    </row>
    <row r="138" spans="1:9" ht="10.199999999999999" x14ac:dyDescent="0.2">
      <c r="A138" s="21" t="s">
        <v>83</v>
      </c>
      <c r="B138" s="22">
        <v>44228</v>
      </c>
      <c r="C138" s="25">
        <v>572.20000000000005</v>
      </c>
      <c r="D138" s="29">
        <v>38</v>
      </c>
      <c r="E138" s="34">
        <v>43561</v>
      </c>
      <c r="F138" s="24" t="s">
        <v>103</v>
      </c>
      <c r="G138" s="23" t="s">
        <v>75</v>
      </c>
      <c r="H138" s="26">
        <v>17143.95</v>
      </c>
      <c r="I138" s="27">
        <v>2560.04</v>
      </c>
    </row>
    <row r="139" spans="1:9" ht="10.199999999999999" x14ac:dyDescent="0.2">
      <c r="A139" s="21" t="s">
        <v>83</v>
      </c>
      <c r="B139" s="22">
        <v>44228</v>
      </c>
      <c r="C139" s="25">
        <v>2000</v>
      </c>
      <c r="D139" s="29">
        <v>39</v>
      </c>
      <c r="E139" s="34">
        <v>44986</v>
      </c>
      <c r="F139" s="24" t="s">
        <v>97</v>
      </c>
      <c r="G139" s="23" t="s">
        <v>75</v>
      </c>
      <c r="H139" s="26"/>
      <c r="I139" s="27">
        <v>3500</v>
      </c>
    </row>
    <row r="140" spans="1:9" ht="10.199999999999999" x14ac:dyDescent="0.2">
      <c r="A140" s="21" t="s">
        <v>83</v>
      </c>
      <c r="B140" s="22">
        <v>44228</v>
      </c>
      <c r="C140" s="25">
        <v>241.7</v>
      </c>
      <c r="D140" s="29">
        <v>40</v>
      </c>
      <c r="E140" s="34">
        <v>41863</v>
      </c>
      <c r="F140" s="24" t="s">
        <v>97</v>
      </c>
      <c r="G140" s="23" t="s">
        <v>72</v>
      </c>
      <c r="H140" s="26">
        <v>6279.2</v>
      </c>
      <c r="I140" s="27">
        <v>2210.67</v>
      </c>
    </row>
    <row r="141" spans="1:9" ht="10.199999999999999" x14ac:dyDescent="0.2">
      <c r="A141" s="21" t="s">
        <v>83</v>
      </c>
      <c r="B141" s="22">
        <v>44228</v>
      </c>
      <c r="C141" s="25">
        <v>1083.3</v>
      </c>
      <c r="D141" s="29">
        <v>41</v>
      </c>
      <c r="E141" s="34">
        <v>44917</v>
      </c>
      <c r="F141" s="24" t="s">
        <v>97</v>
      </c>
      <c r="G141" s="23" t="s">
        <v>71</v>
      </c>
      <c r="H141" s="26">
        <v>20214.7</v>
      </c>
      <c r="I141" s="27">
        <v>2013.2000000000003</v>
      </c>
    </row>
    <row r="142" spans="1:9" ht="10.199999999999999" x14ac:dyDescent="0.2">
      <c r="A142" s="21" t="s">
        <v>83</v>
      </c>
      <c r="B142" s="22">
        <v>44228</v>
      </c>
      <c r="C142" s="25">
        <v>660.1</v>
      </c>
      <c r="D142" s="29">
        <v>42</v>
      </c>
      <c r="E142" s="34">
        <v>42954</v>
      </c>
      <c r="F142" s="24" t="s">
        <v>101</v>
      </c>
      <c r="G142" s="23" t="s">
        <v>72</v>
      </c>
      <c r="H142" s="26">
        <v>36025.449999999997</v>
      </c>
      <c r="I142" s="27">
        <v>3552.5699999999997</v>
      </c>
    </row>
    <row r="143" spans="1:9" ht="10.199999999999999" x14ac:dyDescent="0.2">
      <c r="A143" s="21" t="s">
        <v>83</v>
      </c>
      <c r="B143" s="22">
        <v>44228</v>
      </c>
      <c r="C143" s="25">
        <v>611.9</v>
      </c>
      <c r="D143" s="29">
        <v>43</v>
      </c>
      <c r="E143" s="34">
        <v>42714</v>
      </c>
      <c r="F143" s="24" t="s">
        <v>97</v>
      </c>
      <c r="G143" s="23" t="s">
        <v>72</v>
      </c>
      <c r="H143" s="26">
        <v>19019.100000000002</v>
      </c>
      <c r="I143" s="27">
        <v>2354.31</v>
      </c>
    </row>
    <row r="144" spans="1:9" ht="10.199999999999999" x14ac:dyDescent="0.2">
      <c r="A144" s="21" t="s">
        <v>83</v>
      </c>
      <c r="B144" s="22">
        <v>44228</v>
      </c>
      <c r="C144" s="25">
        <v>215.7</v>
      </c>
      <c r="D144" s="29">
        <v>44</v>
      </c>
      <c r="E144" s="34">
        <v>41473</v>
      </c>
      <c r="F144" s="24" t="s">
        <v>97</v>
      </c>
      <c r="G144" s="23" t="s">
        <v>73</v>
      </c>
      <c r="H144" s="26">
        <v>5811.3</v>
      </c>
      <c r="I144" s="27">
        <v>663.81</v>
      </c>
    </row>
    <row r="145" spans="1:9" ht="10.199999999999999" x14ac:dyDescent="0.2">
      <c r="A145" s="21" t="s">
        <v>83</v>
      </c>
      <c r="B145" s="22">
        <v>44228</v>
      </c>
      <c r="C145" s="25">
        <v>449</v>
      </c>
      <c r="D145" s="29">
        <v>45</v>
      </c>
      <c r="E145" s="34">
        <v>44170</v>
      </c>
      <c r="F145" s="24" t="s">
        <v>97</v>
      </c>
      <c r="G145" s="23" t="s">
        <v>72</v>
      </c>
      <c r="H145" s="26">
        <v>11504.400000000001</v>
      </c>
      <c r="I145" s="27">
        <v>676.41</v>
      </c>
    </row>
    <row r="146" spans="1:9" ht="10.199999999999999" x14ac:dyDescent="0.2">
      <c r="A146" s="21" t="s">
        <v>83</v>
      </c>
      <c r="B146" s="22">
        <v>44228</v>
      </c>
      <c r="C146" s="25">
        <v>259.39999999999998</v>
      </c>
      <c r="D146" s="29">
        <v>46</v>
      </c>
      <c r="E146" s="34">
        <v>41992</v>
      </c>
      <c r="F146" s="24" t="s">
        <v>97</v>
      </c>
      <c r="G146" s="23" t="s">
        <v>71</v>
      </c>
      <c r="H146" s="26">
        <v>4537.5</v>
      </c>
      <c r="I146" s="27">
        <v>1057.8400000000001</v>
      </c>
    </row>
    <row r="147" spans="1:9" ht="10.199999999999999" x14ac:dyDescent="0.2">
      <c r="A147" s="21" t="s">
        <v>83</v>
      </c>
      <c r="B147" s="22">
        <v>44228</v>
      </c>
      <c r="C147" s="25">
        <v>432</v>
      </c>
      <c r="D147" s="29">
        <v>47</v>
      </c>
      <c r="E147" s="34">
        <v>43550</v>
      </c>
      <c r="F147" s="24" t="s">
        <v>97</v>
      </c>
      <c r="G147" s="23" t="s">
        <v>71</v>
      </c>
      <c r="H147" s="26">
        <v>8128.0999999999995</v>
      </c>
      <c r="I147" s="27">
        <v>393.68</v>
      </c>
    </row>
    <row r="148" spans="1:9" ht="10.199999999999999" x14ac:dyDescent="0.2">
      <c r="A148" s="21" t="s">
        <v>83</v>
      </c>
      <c r="B148" s="22">
        <v>44228</v>
      </c>
      <c r="C148" s="25">
        <v>425.79</v>
      </c>
      <c r="D148" s="29">
        <v>48</v>
      </c>
      <c r="E148" s="34">
        <v>44307</v>
      </c>
      <c r="F148" s="24" t="s">
        <v>97</v>
      </c>
      <c r="G148" s="23" t="s">
        <v>71</v>
      </c>
      <c r="H148" s="26">
        <v>14828.050000000001</v>
      </c>
      <c r="I148" s="27">
        <v>2954.98</v>
      </c>
    </row>
    <row r="149" spans="1:9" ht="10.199999999999999" x14ac:dyDescent="0.2">
      <c r="A149" s="21" t="s">
        <v>83</v>
      </c>
      <c r="B149" s="22">
        <v>44228</v>
      </c>
      <c r="C149" s="25">
        <v>359</v>
      </c>
      <c r="D149" s="29">
        <v>49</v>
      </c>
      <c r="E149" s="34">
        <v>41963</v>
      </c>
      <c r="F149" s="24" t="s">
        <v>97</v>
      </c>
      <c r="G149" s="23" t="s">
        <v>74</v>
      </c>
      <c r="H149" s="26">
        <v>18041.650000000001</v>
      </c>
      <c r="I149" s="27">
        <v>824.32</v>
      </c>
    </row>
    <row r="150" spans="1:9" ht="10.199999999999999" x14ac:dyDescent="0.2">
      <c r="A150" s="21" t="s">
        <v>83</v>
      </c>
      <c r="B150" s="22">
        <v>44228</v>
      </c>
      <c r="C150" s="25">
        <v>420</v>
      </c>
      <c r="D150" s="29">
        <v>50</v>
      </c>
      <c r="E150" s="34">
        <v>42320</v>
      </c>
      <c r="F150" s="24" t="s">
        <v>97</v>
      </c>
      <c r="G150" s="23" t="s">
        <v>73</v>
      </c>
      <c r="H150" s="26">
        <v>8730.2000000000007</v>
      </c>
      <c r="I150" s="27">
        <v>1804.6000000000001</v>
      </c>
    </row>
    <row r="151" spans="1:9" ht="10.199999999999999" x14ac:dyDescent="0.2">
      <c r="A151" s="21" t="s">
        <v>83</v>
      </c>
      <c r="B151" s="22">
        <v>44228</v>
      </c>
      <c r="C151" s="25">
        <v>1000</v>
      </c>
      <c r="D151" s="29">
        <v>51</v>
      </c>
      <c r="E151" s="34">
        <v>44915</v>
      </c>
      <c r="F151" s="24" t="s">
        <v>97</v>
      </c>
      <c r="G151" s="23" t="s">
        <v>74</v>
      </c>
      <c r="H151" s="26">
        <v>47564</v>
      </c>
      <c r="I151" s="27">
        <v>3545.5</v>
      </c>
    </row>
    <row r="152" spans="1:9" ht="10.199999999999999" x14ac:dyDescent="0.2">
      <c r="A152" s="21" t="s">
        <v>83</v>
      </c>
      <c r="B152" s="22">
        <v>44228</v>
      </c>
      <c r="C152" s="25">
        <v>249</v>
      </c>
      <c r="D152" s="29">
        <v>52</v>
      </c>
      <c r="E152" s="34">
        <v>42064</v>
      </c>
      <c r="F152" s="24" t="s">
        <v>97</v>
      </c>
      <c r="G152" s="23" t="s">
        <v>74</v>
      </c>
      <c r="H152" s="26">
        <v>5905.2</v>
      </c>
      <c r="I152" s="27">
        <v>337.53999999999996</v>
      </c>
    </row>
    <row r="153" spans="1:9" ht="10.199999999999999" x14ac:dyDescent="0.2">
      <c r="A153" s="21" t="s">
        <v>83</v>
      </c>
      <c r="B153" s="22">
        <v>44228</v>
      </c>
      <c r="C153" s="25">
        <v>280.10000000000002</v>
      </c>
      <c r="D153" s="29">
        <v>53</v>
      </c>
      <c r="E153" s="34">
        <v>40313</v>
      </c>
      <c r="F153" s="24" t="s">
        <v>97</v>
      </c>
      <c r="G153" s="23" t="s">
        <v>71</v>
      </c>
      <c r="H153" s="26">
        <v>5695.5999999999995</v>
      </c>
      <c r="I153" s="27">
        <v>1454.8100000000002</v>
      </c>
    </row>
    <row r="154" spans="1:9" ht="10.199999999999999" x14ac:dyDescent="0.2">
      <c r="A154" s="21" t="s">
        <v>83</v>
      </c>
      <c r="B154" s="22">
        <v>44228</v>
      </c>
      <c r="C154" s="25">
        <v>497.38</v>
      </c>
      <c r="D154" s="29">
        <v>54</v>
      </c>
      <c r="E154" s="34">
        <v>44677</v>
      </c>
      <c r="F154" s="24" t="s">
        <v>97</v>
      </c>
      <c r="G154" s="23" t="s">
        <v>71</v>
      </c>
      <c r="H154" s="26">
        <v>9512.7999999999993</v>
      </c>
      <c r="I154" s="27">
        <v>109.83</v>
      </c>
    </row>
    <row r="155" spans="1:9" ht="10.199999999999999" x14ac:dyDescent="0.2">
      <c r="A155" s="21" t="s">
        <v>83</v>
      </c>
      <c r="B155" s="22">
        <v>44228</v>
      </c>
      <c r="C155" s="25">
        <v>801.1</v>
      </c>
      <c r="D155" s="29">
        <v>55</v>
      </c>
      <c r="E155" s="34">
        <v>42812</v>
      </c>
      <c r="F155" s="24" t="s">
        <v>97</v>
      </c>
      <c r="G155" s="23" t="s">
        <v>75</v>
      </c>
      <c r="H155" s="26">
        <v>23714.25</v>
      </c>
      <c r="I155" s="27">
        <v>176.19</v>
      </c>
    </row>
    <row r="156" spans="1:9" ht="10.199999999999999" x14ac:dyDescent="0.2">
      <c r="A156" s="21" t="s">
        <v>83</v>
      </c>
      <c r="B156" s="22">
        <v>44228</v>
      </c>
      <c r="C156" s="25">
        <v>550</v>
      </c>
      <c r="D156" s="29">
        <v>56</v>
      </c>
      <c r="E156" s="34">
        <v>44149</v>
      </c>
      <c r="F156" s="24" t="s">
        <v>97</v>
      </c>
      <c r="G156" s="23" t="s">
        <v>77</v>
      </c>
      <c r="H156" s="26">
        <v>27895.55</v>
      </c>
      <c r="I156" s="27">
        <v>1366.26</v>
      </c>
    </row>
    <row r="157" spans="1:9" ht="10.199999999999999" x14ac:dyDescent="0.2">
      <c r="A157" s="21" t="s">
        <v>83</v>
      </c>
      <c r="B157" s="22">
        <v>44228</v>
      </c>
      <c r="C157" s="25">
        <v>117.6</v>
      </c>
      <c r="D157" s="29">
        <v>57</v>
      </c>
      <c r="E157" s="34">
        <v>41320</v>
      </c>
      <c r="F157" s="24" t="s">
        <v>104</v>
      </c>
      <c r="G157" s="23" t="s">
        <v>71</v>
      </c>
      <c r="H157" s="26">
        <v>6374.6</v>
      </c>
      <c r="I157" s="27">
        <v>2177.84</v>
      </c>
    </row>
    <row r="158" spans="1:9" ht="10.199999999999999" x14ac:dyDescent="0.2">
      <c r="A158" s="21" t="s">
        <v>83</v>
      </c>
      <c r="B158" s="22">
        <v>44228</v>
      </c>
      <c r="C158" s="25">
        <v>237.43</v>
      </c>
      <c r="D158" s="29">
        <v>58</v>
      </c>
      <c r="E158" s="34">
        <v>42103</v>
      </c>
      <c r="F158" s="24" t="s">
        <v>105</v>
      </c>
      <c r="G158" s="23" t="s">
        <v>71</v>
      </c>
      <c r="H158" s="26">
        <v>4915.8999999999996</v>
      </c>
      <c r="I158" s="27">
        <v>4139.38</v>
      </c>
    </row>
    <row r="159" spans="1:9" ht="10.199999999999999" x14ac:dyDescent="0.2">
      <c r="A159" s="21" t="s">
        <v>83</v>
      </c>
      <c r="B159" s="22">
        <v>44228</v>
      </c>
      <c r="C159" s="25">
        <v>497.7</v>
      </c>
      <c r="D159" s="29">
        <v>59</v>
      </c>
      <c r="E159" s="34">
        <v>44007</v>
      </c>
      <c r="F159" s="24" t="s">
        <v>97</v>
      </c>
      <c r="G159" s="23" t="s">
        <v>71</v>
      </c>
      <c r="H159" s="26">
        <v>22503.649999999998</v>
      </c>
      <c r="I159" s="27">
        <v>392.34999999999997</v>
      </c>
    </row>
    <row r="160" spans="1:9" ht="10.199999999999999" x14ac:dyDescent="0.2">
      <c r="A160" s="21" t="s">
        <v>83</v>
      </c>
      <c r="B160" s="22">
        <v>44228</v>
      </c>
      <c r="C160" s="25">
        <v>573</v>
      </c>
      <c r="D160" s="29">
        <v>60</v>
      </c>
      <c r="E160" s="34">
        <v>44147</v>
      </c>
      <c r="F160" s="24" t="s">
        <v>97</v>
      </c>
      <c r="G160" s="23" t="s">
        <v>73</v>
      </c>
      <c r="H160" s="26">
        <v>23357.7</v>
      </c>
      <c r="I160" s="27">
        <v>1675.73</v>
      </c>
    </row>
    <row r="161" spans="1:9" ht="10.199999999999999" x14ac:dyDescent="0.2">
      <c r="A161" s="21" t="s">
        <v>83</v>
      </c>
      <c r="B161" s="22">
        <v>44228</v>
      </c>
      <c r="C161" s="25">
        <v>112.3</v>
      </c>
      <c r="D161" s="29">
        <v>61</v>
      </c>
      <c r="E161" s="34">
        <v>41347</v>
      </c>
      <c r="F161" s="24" t="s">
        <v>106</v>
      </c>
      <c r="G161" s="23" t="s">
        <v>71</v>
      </c>
      <c r="H161" s="26">
        <v>4997.3500000000004</v>
      </c>
      <c r="I161" s="27">
        <v>1560.02</v>
      </c>
    </row>
    <row r="162" spans="1:9" ht="10.199999999999999" x14ac:dyDescent="0.2">
      <c r="A162" s="21" t="s">
        <v>83</v>
      </c>
      <c r="B162" s="22">
        <v>44228</v>
      </c>
      <c r="C162" s="25">
        <v>194.3</v>
      </c>
      <c r="D162" s="29">
        <v>62</v>
      </c>
      <c r="E162" s="34">
        <v>40328</v>
      </c>
      <c r="F162" s="24" t="s">
        <v>107</v>
      </c>
      <c r="G162" s="23" t="s">
        <v>77</v>
      </c>
      <c r="H162" s="26">
        <v>8309.75</v>
      </c>
      <c r="I162" s="27">
        <v>1052.45</v>
      </c>
    </row>
    <row r="163" spans="1:9" ht="10.199999999999999" x14ac:dyDescent="0.2">
      <c r="A163" s="21" t="s">
        <v>83</v>
      </c>
      <c r="B163" s="22">
        <v>44228</v>
      </c>
      <c r="C163" s="25">
        <v>449.5</v>
      </c>
      <c r="D163" s="29">
        <v>63</v>
      </c>
      <c r="E163" s="34">
        <v>44479</v>
      </c>
      <c r="F163" s="24" t="s">
        <v>97</v>
      </c>
      <c r="G163" s="23" t="s">
        <v>71</v>
      </c>
      <c r="H163" s="26">
        <v>17459.400000000001</v>
      </c>
      <c r="I163" s="27">
        <v>771.68</v>
      </c>
    </row>
    <row r="164" spans="1:9" ht="10.199999999999999" x14ac:dyDescent="0.2">
      <c r="A164" s="21" t="s">
        <v>83</v>
      </c>
      <c r="B164" s="22">
        <v>44228</v>
      </c>
      <c r="C164" s="25">
        <v>225.9</v>
      </c>
      <c r="D164" s="29">
        <v>64</v>
      </c>
      <c r="E164" s="34">
        <v>42805</v>
      </c>
      <c r="F164" s="24" t="s">
        <v>97</v>
      </c>
      <c r="G164" s="23" t="s">
        <v>71</v>
      </c>
      <c r="H164" s="26">
        <v>7718.3</v>
      </c>
      <c r="I164" s="27">
        <v>1150.5900000000001</v>
      </c>
    </row>
    <row r="165" spans="1:9" ht="10.199999999999999" x14ac:dyDescent="0.2">
      <c r="A165" s="21" t="s">
        <v>83</v>
      </c>
      <c r="B165" s="22">
        <v>44228</v>
      </c>
      <c r="C165" s="25">
        <v>519.6</v>
      </c>
      <c r="D165" s="29">
        <v>65</v>
      </c>
      <c r="E165" s="34">
        <v>44291</v>
      </c>
      <c r="F165" s="24" t="s">
        <v>97</v>
      </c>
      <c r="G165" s="23" t="s">
        <v>74</v>
      </c>
      <c r="H165" s="26">
        <v>19947.349999999999</v>
      </c>
      <c r="I165" s="27">
        <v>918.81999999999994</v>
      </c>
    </row>
    <row r="166" spans="1:9" ht="10.199999999999999" x14ac:dyDescent="0.2">
      <c r="A166" s="21" t="s">
        <v>83</v>
      </c>
      <c r="B166" s="22">
        <v>44228</v>
      </c>
      <c r="C166" s="25">
        <v>224.2</v>
      </c>
      <c r="D166" s="29">
        <v>66</v>
      </c>
      <c r="E166" s="34">
        <v>41788</v>
      </c>
      <c r="F166" s="24" t="s">
        <v>103</v>
      </c>
      <c r="G166" s="23" t="s">
        <v>73</v>
      </c>
      <c r="H166" s="26">
        <v>7992.75</v>
      </c>
      <c r="I166" s="27">
        <v>812.98</v>
      </c>
    </row>
    <row r="167" spans="1:9" ht="10.199999999999999" x14ac:dyDescent="0.2">
      <c r="A167" s="21" t="s">
        <v>83</v>
      </c>
      <c r="B167" s="22">
        <v>44228</v>
      </c>
      <c r="C167" s="25">
        <v>1650</v>
      </c>
      <c r="D167" s="29">
        <v>67</v>
      </c>
      <c r="E167" s="34">
        <v>44986</v>
      </c>
      <c r="F167" s="24" t="s">
        <v>97</v>
      </c>
      <c r="G167" s="23" t="s">
        <v>73</v>
      </c>
      <c r="H167" s="26"/>
      <c r="I167" s="27">
        <v>1750</v>
      </c>
    </row>
    <row r="168" spans="1:9" ht="10.199999999999999" x14ac:dyDescent="0.2">
      <c r="A168" s="21" t="s">
        <v>83</v>
      </c>
      <c r="B168" s="22">
        <v>44228</v>
      </c>
      <c r="C168" s="25">
        <v>169.4</v>
      </c>
      <c r="D168" s="29">
        <v>68</v>
      </c>
      <c r="E168" s="34">
        <v>39605</v>
      </c>
      <c r="F168" s="24" t="s">
        <v>97</v>
      </c>
      <c r="G168" s="23" t="s">
        <v>73</v>
      </c>
      <c r="H168" s="26">
        <v>9975.5499999999993</v>
      </c>
      <c r="I168" s="27">
        <v>1867.32</v>
      </c>
    </row>
    <row r="169" spans="1:9" ht="10.199999999999999" x14ac:dyDescent="0.2">
      <c r="A169" s="21" t="s">
        <v>83</v>
      </c>
      <c r="B169" s="22">
        <v>44228</v>
      </c>
      <c r="C169" s="25">
        <v>242</v>
      </c>
      <c r="D169" s="29">
        <v>69</v>
      </c>
      <c r="E169" s="34">
        <v>41356</v>
      </c>
      <c r="F169" s="24" t="s">
        <v>97</v>
      </c>
      <c r="G169" s="23" t="s">
        <v>74</v>
      </c>
      <c r="H169" s="26">
        <v>7892.1500000000005</v>
      </c>
      <c r="I169" s="27">
        <v>1626.03</v>
      </c>
    </row>
    <row r="170" spans="1:9" ht="10.199999999999999" x14ac:dyDescent="0.2">
      <c r="A170" s="21" t="s">
        <v>83</v>
      </c>
      <c r="B170" s="22">
        <v>44228</v>
      </c>
      <c r="C170" s="25">
        <v>289.89999999999998</v>
      </c>
      <c r="D170" s="29">
        <v>70</v>
      </c>
      <c r="E170" s="34">
        <v>41691</v>
      </c>
      <c r="F170" s="24" t="s">
        <v>97</v>
      </c>
      <c r="G170" s="23" t="s">
        <v>72</v>
      </c>
      <c r="H170" s="26">
        <v>9301.25</v>
      </c>
      <c r="I170" s="27">
        <v>191.94</v>
      </c>
    </row>
    <row r="171" spans="1:9" ht="10.199999999999999" x14ac:dyDescent="0.2">
      <c r="A171" s="21" t="s">
        <v>83</v>
      </c>
      <c r="B171" s="22">
        <v>44228</v>
      </c>
      <c r="C171" s="25">
        <v>214.6</v>
      </c>
      <c r="D171" s="29">
        <v>71</v>
      </c>
      <c r="E171" s="34">
        <v>41406</v>
      </c>
      <c r="F171" s="24" t="s">
        <v>97</v>
      </c>
      <c r="G171" s="23" t="s">
        <v>71</v>
      </c>
      <c r="H171" s="26">
        <v>5983.1500000000005</v>
      </c>
      <c r="I171" s="27">
        <v>1954.0499999999997</v>
      </c>
    </row>
    <row r="172" spans="1:9" ht="10.199999999999999" x14ac:dyDescent="0.2">
      <c r="A172" s="21" t="s">
        <v>83</v>
      </c>
      <c r="B172" s="22">
        <v>44228</v>
      </c>
      <c r="C172" s="25">
        <v>2434.6</v>
      </c>
      <c r="D172" s="29">
        <v>72</v>
      </c>
      <c r="E172" s="34">
        <v>44910</v>
      </c>
      <c r="F172" s="24" t="s">
        <v>97</v>
      </c>
      <c r="G172" s="23" t="s">
        <v>73</v>
      </c>
      <c r="H172" s="26">
        <v>42807.600000000006</v>
      </c>
      <c r="I172" s="27">
        <v>3657.4300000000003</v>
      </c>
    </row>
    <row r="173" spans="1:9" ht="10.199999999999999" x14ac:dyDescent="0.2">
      <c r="A173" s="21" t="s">
        <v>83</v>
      </c>
      <c r="B173" s="22">
        <v>44228</v>
      </c>
      <c r="C173" s="25">
        <v>497.1</v>
      </c>
      <c r="D173" s="29">
        <v>73</v>
      </c>
      <c r="E173" s="34">
        <v>44869</v>
      </c>
      <c r="F173" s="24" t="s">
        <v>97</v>
      </c>
      <c r="G173" s="23" t="s">
        <v>72</v>
      </c>
      <c r="H173" s="26">
        <v>10701.900000000001</v>
      </c>
      <c r="I173" s="27">
        <v>865.19999999999993</v>
      </c>
    </row>
    <row r="174" spans="1:9" ht="10.199999999999999" x14ac:dyDescent="0.2">
      <c r="A174" s="21" t="s">
        <v>83</v>
      </c>
      <c r="B174" s="22">
        <v>44228</v>
      </c>
      <c r="C174" s="25">
        <v>238.7</v>
      </c>
      <c r="D174" s="29">
        <v>74</v>
      </c>
      <c r="E174" s="34">
        <v>41634</v>
      </c>
      <c r="F174" s="24" t="s">
        <v>97</v>
      </c>
      <c r="G174" s="23" t="s">
        <v>75</v>
      </c>
      <c r="H174" s="26">
        <v>9389.0499999999993</v>
      </c>
      <c r="I174" s="27">
        <v>498.82000000000005</v>
      </c>
    </row>
    <row r="175" spans="1:9" ht="10.199999999999999" x14ac:dyDescent="0.2">
      <c r="A175" s="21" t="s">
        <v>83</v>
      </c>
      <c r="B175" s="22">
        <v>44228</v>
      </c>
      <c r="C175" s="25">
        <v>746</v>
      </c>
      <c r="D175" s="29">
        <v>75</v>
      </c>
      <c r="E175" s="34">
        <v>43189</v>
      </c>
      <c r="F175" s="24" t="s">
        <v>97</v>
      </c>
      <c r="G175" s="23" t="s">
        <v>75</v>
      </c>
      <c r="H175" s="26">
        <v>20125.8</v>
      </c>
      <c r="I175" s="27">
        <v>1895.5300000000002</v>
      </c>
    </row>
    <row r="176" spans="1:9" ht="10.199999999999999" x14ac:dyDescent="0.2">
      <c r="A176" s="21" t="s">
        <v>83</v>
      </c>
      <c r="B176" s="22">
        <v>44228</v>
      </c>
      <c r="C176" s="25">
        <v>1300</v>
      </c>
      <c r="D176" s="29">
        <v>76</v>
      </c>
      <c r="E176" s="34">
        <v>44958</v>
      </c>
      <c r="F176" s="24" t="s">
        <v>97</v>
      </c>
      <c r="G176" s="23" t="s">
        <v>71</v>
      </c>
      <c r="H176" s="26">
        <v>18549.949999999997</v>
      </c>
      <c r="I176" s="27">
        <v>3186.54</v>
      </c>
    </row>
    <row r="177" spans="1:9" ht="10.199999999999999" x14ac:dyDescent="0.2">
      <c r="A177" s="21" t="s">
        <v>83</v>
      </c>
      <c r="B177" s="22">
        <v>44228</v>
      </c>
      <c r="C177" s="25">
        <v>959.5</v>
      </c>
      <c r="D177" s="29">
        <v>77</v>
      </c>
      <c r="E177" s="34">
        <v>44841</v>
      </c>
      <c r="F177" s="24" t="s">
        <v>97</v>
      </c>
      <c r="G177" s="23" t="s">
        <v>72</v>
      </c>
      <c r="H177" s="26">
        <v>23782</v>
      </c>
      <c r="I177" s="27">
        <v>2534.14</v>
      </c>
    </row>
    <row r="178" spans="1:9" ht="10.199999999999999" x14ac:dyDescent="0.2">
      <c r="A178" s="21" t="s">
        <v>83</v>
      </c>
      <c r="B178" s="22">
        <v>44228</v>
      </c>
      <c r="C178" s="25">
        <v>188.8</v>
      </c>
      <c r="D178" s="29">
        <v>78</v>
      </c>
      <c r="E178" s="34">
        <v>41426</v>
      </c>
      <c r="F178" s="24" t="s">
        <v>97</v>
      </c>
      <c r="G178" s="23" t="s">
        <v>71</v>
      </c>
      <c r="H178" s="26">
        <v>11173.85</v>
      </c>
      <c r="I178" s="27">
        <v>84.28</v>
      </c>
    </row>
    <row r="179" spans="1:9" ht="10.199999999999999" x14ac:dyDescent="0.2">
      <c r="A179" s="21" t="s">
        <v>83</v>
      </c>
      <c r="B179" s="22">
        <v>44228</v>
      </c>
      <c r="C179" s="25">
        <v>450</v>
      </c>
      <c r="D179" s="29">
        <v>79</v>
      </c>
      <c r="E179" s="34">
        <v>43457</v>
      </c>
      <c r="F179" s="24" t="s">
        <v>97</v>
      </c>
      <c r="G179" s="23" t="s">
        <v>77</v>
      </c>
      <c r="H179" s="26">
        <v>10009.75</v>
      </c>
      <c r="I179" s="27">
        <v>2099.09</v>
      </c>
    </row>
    <row r="180" spans="1:9" ht="10.199999999999999" x14ac:dyDescent="0.2">
      <c r="A180" s="21" t="s">
        <v>83</v>
      </c>
      <c r="B180" s="22">
        <v>44228</v>
      </c>
      <c r="C180" s="25">
        <v>657</v>
      </c>
      <c r="D180" s="29">
        <v>80</v>
      </c>
      <c r="E180" s="34">
        <v>43043</v>
      </c>
      <c r="F180" s="24" t="s">
        <v>101</v>
      </c>
      <c r="G180" s="23" t="s">
        <v>74</v>
      </c>
      <c r="H180" s="26">
        <v>19116.849999999999</v>
      </c>
      <c r="I180" s="27">
        <v>2318.2600000000002</v>
      </c>
    </row>
    <row r="181" spans="1:9" ht="10.199999999999999" x14ac:dyDescent="0.2">
      <c r="A181" s="21" t="s">
        <v>83</v>
      </c>
      <c r="B181" s="22">
        <v>44228</v>
      </c>
      <c r="C181" s="25">
        <v>426.3</v>
      </c>
      <c r="D181" s="29">
        <v>81</v>
      </c>
      <c r="E181" s="34">
        <v>44188</v>
      </c>
      <c r="F181" s="24" t="s">
        <v>97</v>
      </c>
      <c r="G181" s="23" t="s">
        <v>77</v>
      </c>
      <c r="H181" s="26">
        <v>14503.35</v>
      </c>
      <c r="I181" s="27">
        <v>460.32000000000005</v>
      </c>
    </row>
    <row r="182" spans="1:9" ht="10.199999999999999" x14ac:dyDescent="0.2">
      <c r="A182" s="21" t="s">
        <v>83</v>
      </c>
      <c r="B182" s="22">
        <v>44228</v>
      </c>
      <c r="C182" s="25">
        <v>384.32</v>
      </c>
      <c r="D182" s="29">
        <v>82</v>
      </c>
      <c r="E182" s="34">
        <v>41585</v>
      </c>
      <c r="F182" s="24" t="s">
        <v>97</v>
      </c>
      <c r="G182" s="23" t="s">
        <v>74</v>
      </c>
      <c r="H182" s="26">
        <v>11583.3</v>
      </c>
      <c r="I182" s="27">
        <v>744.24</v>
      </c>
    </row>
    <row r="183" spans="1:9" ht="10.199999999999999" x14ac:dyDescent="0.2">
      <c r="A183" s="21" t="s">
        <v>83</v>
      </c>
      <c r="B183" s="22">
        <v>44228</v>
      </c>
      <c r="C183" s="25">
        <v>216</v>
      </c>
      <c r="D183" s="29">
        <v>83</v>
      </c>
      <c r="E183" s="34">
        <v>41879</v>
      </c>
      <c r="F183" s="24" t="s">
        <v>97</v>
      </c>
      <c r="G183" s="23" t="s">
        <v>74</v>
      </c>
      <c r="H183" s="26">
        <v>6052.5</v>
      </c>
      <c r="I183" s="27">
        <v>1432.0600000000002</v>
      </c>
    </row>
    <row r="184" spans="1:9" ht="10.199999999999999" x14ac:dyDescent="0.2">
      <c r="A184" s="21" t="s">
        <v>83</v>
      </c>
      <c r="B184" s="22">
        <v>44228</v>
      </c>
      <c r="C184" s="25">
        <v>240.2</v>
      </c>
      <c r="D184" s="29">
        <v>84</v>
      </c>
      <c r="E184" s="34">
        <v>41536</v>
      </c>
      <c r="F184" s="24" t="s">
        <v>97</v>
      </c>
      <c r="G184" s="23" t="s">
        <v>72</v>
      </c>
      <c r="H184" s="26">
        <v>5771.5499999999993</v>
      </c>
      <c r="I184" s="27">
        <v>1376.13</v>
      </c>
    </row>
    <row r="185" spans="1:9" ht="10.199999999999999" x14ac:dyDescent="0.2">
      <c r="A185" s="21" t="s">
        <v>83</v>
      </c>
      <c r="B185" s="22">
        <v>44228</v>
      </c>
      <c r="C185" s="25">
        <v>867.6</v>
      </c>
      <c r="D185" s="29">
        <v>85</v>
      </c>
      <c r="E185" s="34">
        <v>44558</v>
      </c>
      <c r="F185" s="24" t="s">
        <v>97</v>
      </c>
      <c r="G185" s="23" t="s">
        <v>73</v>
      </c>
      <c r="H185" s="26">
        <v>20053.849999999999</v>
      </c>
      <c r="I185" s="27">
        <v>1002.6099999999999</v>
      </c>
    </row>
    <row r="186" spans="1:9" ht="10.199999999999999" x14ac:dyDescent="0.2">
      <c r="A186" s="21" t="s">
        <v>83</v>
      </c>
      <c r="B186" s="22">
        <v>44228</v>
      </c>
      <c r="C186" s="25">
        <v>298.60000000000002</v>
      </c>
      <c r="D186" s="29">
        <v>86</v>
      </c>
      <c r="E186" s="34">
        <v>41484</v>
      </c>
      <c r="F186" s="24" t="s">
        <v>97</v>
      </c>
      <c r="G186" s="23" t="s">
        <v>74</v>
      </c>
      <c r="H186" s="26">
        <v>12593.599999999999</v>
      </c>
      <c r="I186" s="27">
        <v>186.26999999999998</v>
      </c>
    </row>
    <row r="187" spans="1:9" ht="10.199999999999999" x14ac:dyDescent="0.2">
      <c r="A187" s="21" t="s">
        <v>83</v>
      </c>
      <c r="B187" s="22">
        <v>44228</v>
      </c>
      <c r="C187" s="25">
        <v>531</v>
      </c>
      <c r="D187" s="29">
        <v>87</v>
      </c>
      <c r="E187" s="34">
        <v>42929</v>
      </c>
      <c r="F187" s="24" t="s">
        <v>98</v>
      </c>
      <c r="G187" s="23" t="s">
        <v>71</v>
      </c>
      <c r="H187" s="26">
        <v>17762.599999999999</v>
      </c>
      <c r="I187" s="27">
        <v>778.12</v>
      </c>
    </row>
    <row r="188" spans="1:9" ht="10.199999999999999" x14ac:dyDescent="0.2">
      <c r="A188" s="21" t="s">
        <v>83</v>
      </c>
      <c r="B188" s="22">
        <v>44228</v>
      </c>
      <c r="C188" s="25">
        <v>631.9</v>
      </c>
      <c r="D188" s="29">
        <v>88</v>
      </c>
      <c r="E188" s="34">
        <v>44818</v>
      </c>
      <c r="F188" s="24" t="s">
        <v>97</v>
      </c>
      <c r="G188" s="23" t="s">
        <v>76</v>
      </c>
      <c r="H188" s="26">
        <v>13793.55</v>
      </c>
      <c r="I188" s="27">
        <v>176.67999999999998</v>
      </c>
    </row>
    <row r="189" spans="1:9" ht="10.199999999999999" x14ac:dyDescent="0.2">
      <c r="A189" s="21" t="s">
        <v>83</v>
      </c>
      <c r="B189" s="22">
        <v>44228</v>
      </c>
      <c r="C189" s="25">
        <v>385.97</v>
      </c>
      <c r="D189" s="29">
        <v>89</v>
      </c>
      <c r="E189" s="34">
        <v>44341</v>
      </c>
      <c r="F189" s="24" t="s">
        <v>97</v>
      </c>
      <c r="G189" s="23" t="s">
        <v>75</v>
      </c>
      <c r="H189" s="26">
        <v>13174.6</v>
      </c>
      <c r="I189" s="27">
        <v>863.59</v>
      </c>
    </row>
    <row r="190" spans="1:9" ht="10.199999999999999" x14ac:dyDescent="0.2">
      <c r="A190" s="21" t="s">
        <v>83</v>
      </c>
      <c r="B190" s="22">
        <v>44228</v>
      </c>
      <c r="C190" s="25">
        <v>290.60000000000002</v>
      </c>
      <c r="D190" s="29">
        <v>90</v>
      </c>
      <c r="E190" s="34">
        <v>43671</v>
      </c>
      <c r="F190" s="24" t="s">
        <v>97</v>
      </c>
      <c r="G190" s="23" t="s">
        <v>74</v>
      </c>
      <c r="H190" s="26">
        <v>11241.099999999999</v>
      </c>
      <c r="I190" s="27">
        <v>285.39000000000004</v>
      </c>
    </row>
    <row r="191" spans="1:9" ht="10.199999999999999" x14ac:dyDescent="0.2">
      <c r="A191" s="21" t="s">
        <v>83</v>
      </c>
      <c r="B191" s="22">
        <v>44228</v>
      </c>
      <c r="C191" s="25">
        <v>408.1</v>
      </c>
      <c r="D191" s="29">
        <v>91</v>
      </c>
      <c r="E191" s="34">
        <v>44383</v>
      </c>
      <c r="F191" s="24" t="s">
        <v>97</v>
      </c>
      <c r="G191" s="23" t="s">
        <v>75</v>
      </c>
      <c r="H191" s="26">
        <v>9529.4000000000015</v>
      </c>
      <c r="I191" s="27">
        <v>947.17000000000007</v>
      </c>
    </row>
    <row r="192" spans="1:9" ht="10.199999999999999" x14ac:dyDescent="0.2">
      <c r="A192" s="21" t="s">
        <v>83</v>
      </c>
      <c r="B192" s="22">
        <v>44228</v>
      </c>
      <c r="C192" s="25">
        <v>570.70000000000005</v>
      </c>
      <c r="D192" s="29">
        <v>92</v>
      </c>
      <c r="E192" s="34">
        <v>42599</v>
      </c>
      <c r="F192" s="24" t="s">
        <v>97</v>
      </c>
      <c r="G192" s="23" t="s">
        <v>73</v>
      </c>
      <c r="H192" s="26">
        <v>24303.699999999997</v>
      </c>
      <c r="I192" s="27">
        <v>3976.3499999999995</v>
      </c>
    </row>
    <row r="193" spans="1:9" ht="10.199999999999999" x14ac:dyDescent="0.2">
      <c r="A193" s="21" t="s">
        <v>83</v>
      </c>
      <c r="B193" s="22">
        <v>44228</v>
      </c>
      <c r="C193" s="25">
        <v>616.20000000000005</v>
      </c>
      <c r="D193" s="29">
        <v>93</v>
      </c>
      <c r="E193" s="34">
        <v>42592</v>
      </c>
      <c r="F193" s="24" t="s">
        <v>97</v>
      </c>
      <c r="G193" s="23" t="s">
        <v>75</v>
      </c>
      <c r="H193" s="26">
        <v>25381.9</v>
      </c>
      <c r="I193" s="27">
        <v>4636.8</v>
      </c>
    </row>
    <row r="194" spans="1:9" ht="10.199999999999999" x14ac:dyDescent="0.2">
      <c r="A194" s="21" t="s">
        <v>83</v>
      </c>
      <c r="B194" s="22">
        <v>44228</v>
      </c>
      <c r="C194" s="25">
        <v>622.70000000000005</v>
      </c>
      <c r="D194" s="29">
        <v>94</v>
      </c>
      <c r="E194" s="34">
        <v>42514</v>
      </c>
      <c r="F194" s="24" t="s">
        <v>97</v>
      </c>
      <c r="G194" s="23" t="s">
        <v>72</v>
      </c>
      <c r="H194" s="26">
        <v>21317.600000000002</v>
      </c>
      <c r="I194" s="27">
        <v>5366.13</v>
      </c>
    </row>
    <row r="195" spans="1:9" ht="10.199999999999999" x14ac:dyDescent="0.2">
      <c r="A195" s="21" t="s">
        <v>83</v>
      </c>
      <c r="B195" s="22">
        <v>44228</v>
      </c>
      <c r="C195" s="25">
        <v>839.17</v>
      </c>
      <c r="D195" s="29">
        <v>95</v>
      </c>
      <c r="E195" s="34">
        <v>42815</v>
      </c>
      <c r="F195" s="24" t="s">
        <v>97</v>
      </c>
      <c r="G195" s="23" t="s">
        <v>73</v>
      </c>
      <c r="H195" s="26">
        <v>21835.7</v>
      </c>
      <c r="I195" s="27">
        <v>2857.33</v>
      </c>
    </row>
    <row r="196" spans="1:9" ht="10.199999999999999" x14ac:dyDescent="0.2">
      <c r="A196" s="21" t="s">
        <v>83</v>
      </c>
      <c r="B196" s="22">
        <v>44228</v>
      </c>
      <c r="C196" s="25">
        <v>648.70000000000005</v>
      </c>
      <c r="D196" s="29">
        <v>96</v>
      </c>
      <c r="E196" s="34">
        <v>43172</v>
      </c>
      <c r="F196" s="24" t="s">
        <v>97</v>
      </c>
      <c r="G196" s="23" t="s">
        <v>77</v>
      </c>
      <c r="H196" s="26">
        <v>31334.2</v>
      </c>
      <c r="I196" s="27">
        <v>2972.06</v>
      </c>
    </row>
    <row r="197" spans="1:9" ht="10.199999999999999" x14ac:dyDescent="0.2">
      <c r="A197" s="21" t="s">
        <v>83</v>
      </c>
      <c r="B197" s="22">
        <v>44228</v>
      </c>
      <c r="C197" s="25">
        <v>469.06</v>
      </c>
      <c r="D197" s="29">
        <v>97</v>
      </c>
      <c r="E197" s="34">
        <v>43200</v>
      </c>
      <c r="F197" s="24" t="s">
        <v>97</v>
      </c>
      <c r="G197" s="23" t="s">
        <v>77</v>
      </c>
      <c r="H197" s="26">
        <v>16810.45</v>
      </c>
      <c r="I197" s="27">
        <v>2521.6800000000003</v>
      </c>
    </row>
    <row r="198" spans="1:9" ht="10.199999999999999" x14ac:dyDescent="0.2">
      <c r="A198" s="21" t="s">
        <v>83</v>
      </c>
      <c r="B198" s="22">
        <v>44228</v>
      </c>
      <c r="C198" s="25">
        <v>643.70000000000005</v>
      </c>
      <c r="D198" s="29">
        <v>98</v>
      </c>
      <c r="E198" s="34">
        <v>43621</v>
      </c>
      <c r="F198" s="24" t="s">
        <v>97</v>
      </c>
      <c r="G198" s="23" t="s">
        <v>73</v>
      </c>
      <c r="H198" s="26">
        <v>17594.599999999999</v>
      </c>
      <c r="I198" s="27">
        <v>2537.15</v>
      </c>
    </row>
    <row r="199" spans="1:9" ht="10.199999999999999" x14ac:dyDescent="0.2">
      <c r="A199" s="21" t="s">
        <v>83</v>
      </c>
      <c r="B199" s="22">
        <v>44228</v>
      </c>
      <c r="C199" s="25">
        <v>691.46</v>
      </c>
      <c r="D199" s="29">
        <v>99</v>
      </c>
      <c r="E199" s="34">
        <v>44364</v>
      </c>
      <c r="F199" s="24" t="s">
        <v>97</v>
      </c>
      <c r="G199" s="23" t="s">
        <v>75</v>
      </c>
      <c r="H199" s="26">
        <v>18924.900000000001</v>
      </c>
      <c r="I199" s="27">
        <v>6123.3899999999994</v>
      </c>
    </row>
    <row r="200" spans="1:9" ht="10.199999999999999" x14ac:dyDescent="0.2">
      <c r="A200" s="21" t="s">
        <v>83</v>
      </c>
      <c r="B200" s="22">
        <v>44228</v>
      </c>
      <c r="C200" s="25">
        <v>777.5</v>
      </c>
      <c r="D200" s="29">
        <v>100</v>
      </c>
      <c r="E200" s="34">
        <v>42369</v>
      </c>
      <c r="F200" s="24" t="s">
        <v>97</v>
      </c>
      <c r="G200" s="23" t="s">
        <v>71</v>
      </c>
      <c r="H200" s="26">
        <v>45465.15</v>
      </c>
      <c r="I200" s="27">
        <v>7397.3899999999994</v>
      </c>
    </row>
    <row r="201" spans="1:9" ht="10.199999999999999" x14ac:dyDescent="0.2">
      <c r="A201" s="21" t="s">
        <v>83</v>
      </c>
      <c r="B201" s="22">
        <v>44256</v>
      </c>
      <c r="C201" s="25">
        <v>312.39999999999998</v>
      </c>
      <c r="D201" s="29">
        <v>1</v>
      </c>
      <c r="E201" s="34">
        <v>40157</v>
      </c>
      <c r="F201" s="24" t="s">
        <v>97</v>
      </c>
      <c r="G201" s="23" t="s">
        <v>71</v>
      </c>
      <c r="H201" s="26">
        <v>26335.9</v>
      </c>
      <c r="I201" s="27">
        <v>4681.7400000000007</v>
      </c>
    </row>
    <row r="202" spans="1:9" ht="10.199999999999999" x14ac:dyDescent="0.2">
      <c r="A202" s="21" t="s">
        <v>83</v>
      </c>
      <c r="B202" s="22">
        <v>44256</v>
      </c>
      <c r="C202" s="25">
        <v>623.6</v>
      </c>
      <c r="D202" s="29">
        <v>2</v>
      </c>
      <c r="E202" s="34">
        <v>42368</v>
      </c>
      <c r="F202" s="24" t="s">
        <v>98</v>
      </c>
      <c r="G202" s="23" t="s">
        <v>71</v>
      </c>
      <c r="H202" s="26">
        <v>54195.5</v>
      </c>
      <c r="I202" s="27">
        <v>14712.740000000002</v>
      </c>
    </row>
    <row r="203" spans="1:9" ht="10.199999999999999" x14ac:dyDescent="0.2">
      <c r="A203" s="21" t="s">
        <v>83</v>
      </c>
      <c r="B203" s="22">
        <v>44256</v>
      </c>
      <c r="C203" s="25">
        <v>503.21</v>
      </c>
      <c r="D203" s="29">
        <v>3</v>
      </c>
      <c r="E203" s="34">
        <v>44172</v>
      </c>
      <c r="F203" s="24" t="s">
        <v>97</v>
      </c>
      <c r="G203" s="23" t="s">
        <v>71</v>
      </c>
      <c r="H203" s="26">
        <v>27547.199999999997</v>
      </c>
      <c r="I203" s="27">
        <v>6368.88</v>
      </c>
    </row>
    <row r="204" spans="1:9" ht="10.199999999999999" x14ac:dyDescent="0.2">
      <c r="A204" s="21" t="s">
        <v>83</v>
      </c>
      <c r="B204" s="22">
        <v>44256</v>
      </c>
      <c r="C204" s="25">
        <v>448</v>
      </c>
      <c r="D204" s="29">
        <v>4</v>
      </c>
      <c r="E204" s="34">
        <v>44162</v>
      </c>
      <c r="F204" s="24" t="s">
        <v>97</v>
      </c>
      <c r="G204" s="23" t="s">
        <v>72</v>
      </c>
      <c r="H204" s="26">
        <v>15224.5</v>
      </c>
      <c r="I204" s="27">
        <v>995.05000000000007</v>
      </c>
    </row>
    <row r="205" spans="1:9" ht="10.199999999999999" x14ac:dyDescent="0.2">
      <c r="A205" s="21" t="s">
        <v>83</v>
      </c>
      <c r="B205" s="22">
        <v>44256</v>
      </c>
      <c r="C205" s="25">
        <v>303.39999999999998</v>
      </c>
      <c r="D205" s="29">
        <v>5</v>
      </c>
      <c r="E205" s="34">
        <v>41973</v>
      </c>
      <c r="F205" s="24" t="s">
        <v>99</v>
      </c>
      <c r="G205" s="23" t="s">
        <v>73</v>
      </c>
      <c r="H205" s="26">
        <v>5829.8</v>
      </c>
      <c r="I205" s="27">
        <v>199.01</v>
      </c>
    </row>
    <row r="206" spans="1:9" ht="10.199999999999999" x14ac:dyDescent="0.2">
      <c r="A206" s="21" t="s">
        <v>83</v>
      </c>
      <c r="B206" s="22">
        <v>44256</v>
      </c>
      <c r="C206" s="25">
        <v>494</v>
      </c>
      <c r="D206" s="29">
        <v>6</v>
      </c>
      <c r="E206" s="34">
        <v>44348</v>
      </c>
      <c r="F206" s="24" t="s">
        <v>97</v>
      </c>
      <c r="G206" s="23" t="s">
        <v>71</v>
      </c>
      <c r="H206" s="26">
        <v>17043.150000000001</v>
      </c>
      <c r="I206" s="27">
        <v>2083.9699999999998</v>
      </c>
    </row>
    <row r="207" spans="1:9" ht="10.199999999999999" x14ac:dyDescent="0.2">
      <c r="A207" s="21" t="s">
        <v>83</v>
      </c>
      <c r="B207" s="22">
        <v>44256</v>
      </c>
      <c r="C207" s="25">
        <v>512.87</v>
      </c>
      <c r="D207" s="29">
        <v>7</v>
      </c>
      <c r="E207" s="34">
        <v>42850</v>
      </c>
      <c r="F207" s="24" t="s">
        <v>97</v>
      </c>
      <c r="G207" s="23" t="s">
        <v>73</v>
      </c>
      <c r="H207" s="26">
        <v>24563.600000000002</v>
      </c>
      <c r="I207" s="27">
        <v>4261.53</v>
      </c>
    </row>
    <row r="208" spans="1:9" ht="10.199999999999999" x14ac:dyDescent="0.2">
      <c r="A208" s="21" t="s">
        <v>83</v>
      </c>
      <c r="B208" s="22">
        <v>44256</v>
      </c>
      <c r="C208" s="25">
        <v>464.1</v>
      </c>
      <c r="D208" s="29">
        <v>8</v>
      </c>
      <c r="E208" s="34">
        <v>41849</v>
      </c>
      <c r="F208" s="24" t="s">
        <v>97</v>
      </c>
      <c r="G208" s="23" t="s">
        <v>73</v>
      </c>
      <c r="H208" s="26">
        <v>22968.15</v>
      </c>
      <c r="I208" s="27">
        <v>4441.22</v>
      </c>
    </row>
    <row r="209" spans="1:9" ht="10.199999999999999" x14ac:dyDescent="0.2">
      <c r="A209" s="21" t="s">
        <v>83</v>
      </c>
      <c r="B209" s="22">
        <v>44256</v>
      </c>
      <c r="C209" s="25">
        <v>590.20000000000005</v>
      </c>
      <c r="D209" s="29">
        <v>9</v>
      </c>
      <c r="E209" s="34">
        <v>42480</v>
      </c>
      <c r="F209" s="24" t="s">
        <v>97</v>
      </c>
      <c r="G209" s="23" t="s">
        <v>74</v>
      </c>
      <c r="H209" s="26">
        <v>43479.399999999994</v>
      </c>
      <c r="I209" s="27">
        <v>10806.6</v>
      </c>
    </row>
    <row r="210" spans="1:9" ht="10.199999999999999" x14ac:dyDescent="0.2">
      <c r="A210" s="21" t="s">
        <v>83</v>
      </c>
      <c r="B210" s="22">
        <v>44256</v>
      </c>
      <c r="C210" s="25">
        <v>621</v>
      </c>
      <c r="D210" s="29">
        <v>10</v>
      </c>
      <c r="E210" s="34">
        <v>44658</v>
      </c>
      <c r="F210" s="24" t="s">
        <v>97</v>
      </c>
      <c r="G210" s="23" t="s">
        <v>74</v>
      </c>
      <c r="H210" s="26">
        <v>19190.899999999998</v>
      </c>
      <c r="I210" s="27">
        <v>2212.56</v>
      </c>
    </row>
    <row r="211" spans="1:9" ht="10.199999999999999" x14ac:dyDescent="0.2">
      <c r="A211" s="21" t="s">
        <v>83</v>
      </c>
      <c r="B211" s="22">
        <v>44256</v>
      </c>
      <c r="C211" s="25">
        <v>606.45000000000005</v>
      </c>
      <c r="D211" s="29">
        <v>11</v>
      </c>
      <c r="E211" s="34">
        <v>42944</v>
      </c>
      <c r="F211" s="24" t="s">
        <v>97</v>
      </c>
      <c r="G211" s="23" t="s">
        <v>75</v>
      </c>
      <c r="H211" s="26">
        <v>17201.95</v>
      </c>
      <c r="I211" s="27">
        <v>2920.4</v>
      </c>
    </row>
    <row r="212" spans="1:9" ht="10.199999999999999" x14ac:dyDescent="0.2">
      <c r="A212" s="21" t="s">
        <v>83</v>
      </c>
      <c r="B212" s="22">
        <v>44256</v>
      </c>
      <c r="C212" s="25">
        <v>425.8</v>
      </c>
      <c r="D212" s="29">
        <v>12</v>
      </c>
      <c r="E212" s="34">
        <v>44480</v>
      </c>
      <c r="F212" s="24" t="s">
        <v>97</v>
      </c>
      <c r="G212" s="23" t="s">
        <v>76</v>
      </c>
      <c r="H212" s="26">
        <v>23631.65</v>
      </c>
      <c r="I212" s="27">
        <v>1870.8899999999999</v>
      </c>
    </row>
    <row r="213" spans="1:9" ht="10.199999999999999" x14ac:dyDescent="0.2">
      <c r="A213" s="21" t="s">
        <v>83</v>
      </c>
      <c r="B213" s="22">
        <v>44256</v>
      </c>
      <c r="C213" s="25">
        <v>458.7</v>
      </c>
      <c r="D213" s="29">
        <v>13</v>
      </c>
      <c r="E213" s="34">
        <v>44578</v>
      </c>
      <c r="F213" s="24" t="s">
        <v>99</v>
      </c>
      <c r="G213" s="23" t="s">
        <v>72</v>
      </c>
      <c r="H213" s="26">
        <v>31345.300000000003</v>
      </c>
      <c r="I213" s="27">
        <v>8770.44</v>
      </c>
    </row>
    <row r="214" spans="1:9" ht="10.199999999999999" x14ac:dyDescent="0.2">
      <c r="A214" s="21" t="s">
        <v>83</v>
      </c>
      <c r="B214" s="22">
        <v>44256</v>
      </c>
      <c r="C214" s="25">
        <v>354.1</v>
      </c>
      <c r="D214" s="29">
        <v>14</v>
      </c>
      <c r="E214" s="34">
        <v>43683</v>
      </c>
      <c r="F214" s="24" t="s">
        <v>97</v>
      </c>
      <c r="G214" s="23" t="s">
        <v>73</v>
      </c>
      <c r="H214" s="26">
        <v>14681</v>
      </c>
      <c r="I214" s="27">
        <v>2882.39</v>
      </c>
    </row>
    <row r="215" spans="1:9" ht="10.199999999999999" x14ac:dyDescent="0.2">
      <c r="A215" s="21" t="s">
        <v>83</v>
      </c>
      <c r="B215" s="22">
        <v>44256</v>
      </c>
      <c r="C215" s="25">
        <v>544</v>
      </c>
      <c r="D215" s="29">
        <v>15</v>
      </c>
      <c r="E215" s="34">
        <v>44064</v>
      </c>
      <c r="F215" s="24" t="s">
        <v>97</v>
      </c>
      <c r="G215" s="23" t="s">
        <v>71</v>
      </c>
      <c r="H215" s="26">
        <v>16698.800000000003</v>
      </c>
      <c r="I215" s="27">
        <v>2946.23</v>
      </c>
    </row>
    <row r="216" spans="1:9" ht="10.199999999999999" x14ac:dyDescent="0.2">
      <c r="A216" s="21" t="s">
        <v>83</v>
      </c>
      <c r="B216" s="22">
        <v>44256</v>
      </c>
      <c r="C216" s="25">
        <v>1900</v>
      </c>
      <c r="D216" s="29">
        <v>16</v>
      </c>
      <c r="E216" s="34">
        <v>44914</v>
      </c>
      <c r="F216" s="24" t="s">
        <v>97</v>
      </c>
      <c r="G216" s="23" t="s">
        <v>73</v>
      </c>
      <c r="H216" s="26">
        <v>40596.1</v>
      </c>
      <c r="I216" s="27">
        <v>9583.42</v>
      </c>
    </row>
    <row r="217" spans="1:9" ht="10.199999999999999" x14ac:dyDescent="0.2">
      <c r="A217" s="21" t="s">
        <v>83</v>
      </c>
      <c r="B217" s="22">
        <v>44256</v>
      </c>
      <c r="C217" s="25">
        <v>514.79999999999995</v>
      </c>
      <c r="D217" s="29">
        <v>17</v>
      </c>
      <c r="E217" s="34">
        <v>42531</v>
      </c>
      <c r="F217" s="24" t="s">
        <v>97</v>
      </c>
      <c r="G217" s="23" t="s">
        <v>74</v>
      </c>
      <c r="H217" s="26">
        <v>31406.85</v>
      </c>
      <c r="I217" s="27">
        <v>7698.53</v>
      </c>
    </row>
    <row r="218" spans="1:9" ht="10.199999999999999" x14ac:dyDescent="0.2">
      <c r="A218" s="21" t="s">
        <v>83</v>
      </c>
      <c r="B218" s="22">
        <v>44256</v>
      </c>
      <c r="C218" s="25">
        <v>587</v>
      </c>
      <c r="D218" s="29">
        <v>18</v>
      </c>
      <c r="E218" s="34">
        <v>43459</v>
      </c>
      <c r="F218" s="24" t="s">
        <v>97</v>
      </c>
      <c r="G218" s="23" t="s">
        <v>77</v>
      </c>
      <c r="H218" s="26">
        <v>49142.799999999996</v>
      </c>
      <c r="I218" s="27">
        <v>11932.480000000001</v>
      </c>
    </row>
    <row r="219" spans="1:9" ht="10.199999999999999" x14ac:dyDescent="0.2">
      <c r="A219" s="21" t="s">
        <v>83</v>
      </c>
      <c r="B219" s="22">
        <v>44256</v>
      </c>
      <c r="C219" s="25">
        <v>504.1</v>
      </c>
      <c r="D219" s="29">
        <v>19</v>
      </c>
      <c r="E219" s="34">
        <v>44195</v>
      </c>
      <c r="F219" s="24" t="s">
        <v>97</v>
      </c>
      <c r="G219" s="23" t="s">
        <v>72</v>
      </c>
      <c r="H219" s="26">
        <v>28005.4</v>
      </c>
      <c r="I219" s="27">
        <v>6367.34</v>
      </c>
    </row>
    <row r="220" spans="1:9" ht="10.199999999999999" x14ac:dyDescent="0.2">
      <c r="A220" s="21" t="s">
        <v>83</v>
      </c>
      <c r="B220" s="22">
        <v>44256</v>
      </c>
      <c r="C220" s="25">
        <v>555.6</v>
      </c>
      <c r="D220" s="29">
        <v>20</v>
      </c>
      <c r="E220" s="34">
        <v>42907</v>
      </c>
      <c r="F220" s="24" t="s">
        <v>97</v>
      </c>
      <c r="G220" s="23" t="s">
        <v>71</v>
      </c>
      <c r="H220" s="26">
        <v>33952.9</v>
      </c>
      <c r="I220" s="27">
        <v>8866.06</v>
      </c>
    </row>
    <row r="221" spans="1:9" ht="10.199999999999999" x14ac:dyDescent="0.2">
      <c r="A221" s="21" t="s">
        <v>83</v>
      </c>
      <c r="B221" s="22">
        <v>44256</v>
      </c>
      <c r="C221" s="25">
        <v>450.2</v>
      </c>
      <c r="D221" s="29">
        <v>21</v>
      </c>
      <c r="E221" s="34">
        <v>43607</v>
      </c>
      <c r="F221" s="24" t="s">
        <v>97</v>
      </c>
      <c r="G221" s="23" t="s">
        <v>74</v>
      </c>
      <c r="H221" s="26">
        <v>24983.35</v>
      </c>
      <c r="I221" s="27">
        <v>6094.7599999999993</v>
      </c>
    </row>
    <row r="222" spans="1:9" ht="10.199999999999999" x14ac:dyDescent="0.2">
      <c r="A222" s="21" t="s">
        <v>83</v>
      </c>
      <c r="B222" s="22">
        <v>44256</v>
      </c>
      <c r="C222" s="25">
        <v>808.7</v>
      </c>
      <c r="D222" s="29">
        <v>22</v>
      </c>
      <c r="E222" s="34">
        <v>44560</v>
      </c>
      <c r="F222" s="24" t="s">
        <v>97</v>
      </c>
      <c r="G222" s="23" t="s">
        <v>74</v>
      </c>
      <c r="H222" s="26">
        <v>34919.5</v>
      </c>
      <c r="I222" s="27">
        <v>10197.67</v>
      </c>
    </row>
    <row r="223" spans="1:9" ht="10.199999999999999" x14ac:dyDescent="0.2">
      <c r="A223" s="21" t="s">
        <v>83</v>
      </c>
      <c r="B223" s="22">
        <v>44256</v>
      </c>
      <c r="C223" s="25">
        <v>450</v>
      </c>
      <c r="D223" s="29">
        <v>23</v>
      </c>
      <c r="E223" s="34">
        <v>44671</v>
      </c>
      <c r="F223" s="24" t="s">
        <v>97</v>
      </c>
      <c r="G223" s="23" t="s">
        <v>75</v>
      </c>
      <c r="H223" s="26">
        <v>13655.050000000001</v>
      </c>
      <c r="I223" s="27">
        <v>2248.89</v>
      </c>
    </row>
    <row r="224" spans="1:9" ht="10.199999999999999" x14ac:dyDescent="0.2">
      <c r="A224" s="21" t="s">
        <v>83</v>
      </c>
      <c r="B224" s="22">
        <v>44256</v>
      </c>
      <c r="C224" s="25">
        <v>504.5</v>
      </c>
      <c r="D224" s="29">
        <v>24</v>
      </c>
      <c r="E224" s="34">
        <v>43807</v>
      </c>
      <c r="F224" s="24" t="s">
        <v>97</v>
      </c>
      <c r="G224" s="23" t="s">
        <v>76</v>
      </c>
      <c r="H224" s="26">
        <v>55689.2</v>
      </c>
      <c r="I224" s="27">
        <v>10581.9</v>
      </c>
    </row>
    <row r="225" spans="1:9" ht="10.199999999999999" x14ac:dyDescent="0.2">
      <c r="A225" s="21" t="s">
        <v>83</v>
      </c>
      <c r="B225" s="22">
        <v>44256</v>
      </c>
      <c r="C225" s="25">
        <v>188.8</v>
      </c>
      <c r="D225" s="29">
        <v>25</v>
      </c>
      <c r="E225" s="34">
        <v>38059</v>
      </c>
      <c r="F225" s="24" t="s">
        <v>97</v>
      </c>
      <c r="G225" s="23" t="s">
        <v>71</v>
      </c>
      <c r="H225" s="26">
        <v>30634.75</v>
      </c>
      <c r="I225" s="27">
        <v>6803.8600000000006</v>
      </c>
    </row>
    <row r="226" spans="1:9" ht="10.199999999999999" x14ac:dyDescent="0.2">
      <c r="A226" s="21" t="s">
        <v>83</v>
      </c>
      <c r="B226" s="22">
        <v>44256</v>
      </c>
      <c r="C226" s="25">
        <v>662.01</v>
      </c>
      <c r="D226" s="29">
        <v>26</v>
      </c>
      <c r="E226" s="34">
        <v>42560</v>
      </c>
      <c r="F226" s="24" t="s">
        <v>97</v>
      </c>
      <c r="G226" s="23" t="s">
        <v>71</v>
      </c>
      <c r="H226" s="26">
        <v>34886.1</v>
      </c>
      <c r="I226" s="27">
        <v>10335.220000000001</v>
      </c>
    </row>
    <row r="227" spans="1:9" ht="10.199999999999999" x14ac:dyDescent="0.2">
      <c r="A227" s="21" t="s">
        <v>83</v>
      </c>
      <c r="B227" s="22">
        <v>44256</v>
      </c>
      <c r="C227" s="25">
        <v>553.70000000000005</v>
      </c>
      <c r="D227" s="29">
        <v>27</v>
      </c>
      <c r="E227" s="34">
        <v>44348</v>
      </c>
      <c r="F227" s="24" t="s">
        <v>97</v>
      </c>
      <c r="G227" s="23" t="s">
        <v>72</v>
      </c>
      <c r="H227" s="26">
        <v>16045.150000000001</v>
      </c>
      <c r="I227" s="27">
        <v>661.36</v>
      </c>
    </row>
    <row r="228" spans="1:9" ht="10.199999999999999" x14ac:dyDescent="0.2">
      <c r="A228" s="21" t="s">
        <v>83</v>
      </c>
      <c r="B228" s="22">
        <v>44256</v>
      </c>
      <c r="C228" s="25">
        <v>1055.5999999999999</v>
      </c>
      <c r="D228" s="29">
        <v>28</v>
      </c>
      <c r="E228" s="34">
        <v>44793</v>
      </c>
      <c r="F228" s="24" t="s">
        <v>97</v>
      </c>
      <c r="G228" s="23" t="s">
        <v>71</v>
      </c>
      <c r="H228" s="26">
        <v>31738.75</v>
      </c>
      <c r="I228" s="27">
        <v>5698.56</v>
      </c>
    </row>
    <row r="229" spans="1:9" ht="10.199999999999999" x14ac:dyDescent="0.2">
      <c r="A229" s="21" t="s">
        <v>83</v>
      </c>
      <c r="B229" s="22">
        <v>44256</v>
      </c>
      <c r="C229" s="25">
        <v>1573</v>
      </c>
      <c r="D229" s="29">
        <v>30</v>
      </c>
      <c r="E229" s="34">
        <v>44946</v>
      </c>
      <c r="F229" s="24" t="s">
        <v>97</v>
      </c>
      <c r="G229" s="23" t="s">
        <v>77</v>
      </c>
      <c r="H229" s="26">
        <v>26572</v>
      </c>
      <c r="I229" s="27">
        <v>2594.27</v>
      </c>
    </row>
    <row r="230" spans="1:9" ht="10.199999999999999" x14ac:dyDescent="0.2">
      <c r="A230" s="21" t="s">
        <v>83</v>
      </c>
      <c r="B230" s="22">
        <v>44256</v>
      </c>
      <c r="C230" s="25">
        <v>764.6</v>
      </c>
      <c r="D230" s="29">
        <v>31</v>
      </c>
      <c r="E230" s="34">
        <v>44910</v>
      </c>
      <c r="F230" s="24" t="s">
        <v>97</v>
      </c>
      <c r="G230" s="23" t="s">
        <v>71</v>
      </c>
      <c r="H230" s="26">
        <v>25833.899999999998</v>
      </c>
      <c r="I230" s="27">
        <v>6985.58</v>
      </c>
    </row>
    <row r="231" spans="1:9" ht="10.199999999999999" x14ac:dyDescent="0.2">
      <c r="A231" s="21" t="s">
        <v>83</v>
      </c>
      <c r="B231" s="22">
        <v>44256</v>
      </c>
      <c r="C231" s="25">
        <v>174.54</v>
      </c>
      <c r="D231" s="29">
        <v>32</v>
      </c>
      <c r="E231" s="34">
        <v>41998</v>
      </c>
      <c r="F231" s="24" t="s">
        <v>101</v>
      </c>
      <c r="G231" s="23" t="s">
        <v>77</v>
      </c>
      <c r="H231" s="26">
        <v>24195.25</v>
      </c>
      <c r="I231" s="27">
        <v>5937.68</v>
      </c>
    </row>
    <row r="232" spans="1:9" ht="10.199999999999999" x14ac:dyDescent="0.2">
      <c r="A232" s="21" t="s">
        <v>83</v>
      </c>
      <c r="B232" s="22">
        <v>44256</v>
      </c>
      <c r="C232" s="25">
        <v>800.44</v>
      </c>
      <c r="D232" s="29">
        <v>34</v>
      </c>
      <c r="E232" s="34">
        <v>42329</v>
      </c>
      <c r="F232" s="24" t="s">
        <v>97</v>
      </c>
      <c r="G232" s="23" t="s">
        <v>74</v>
      </c>
      <c r="H232" s="26">
        <v>128013.3</v>
      </c>
      <c r="I232" s="27">
        <v>30200.450000000004</v>
      </c>
    </row>
    <row r="233" spans="1:9" ht="10.199999999999999" x14ac:dyDescent="0.2">
      <c r="A233" s="21" t="s">
        <v>83</v>
      </c>
      <c r="B233" s="22">
        <v>44256</v>
      </c>
      <c r="C233" s="25">
        <v>1100</v>
      </c>
      <c r="D233" s="29">
        <v>35</v>
      </c>
      <c r="E233" s="34">
        <v>44958</v>
      </c>
      <c r="F233" s="24" t="s">
        <v>97</v>
      </c>
      <c r="G233" s="23" t="s">
        <v>75</v>
      </c>
      <c r="H233" s="26">
        <v>33215</v>
      </c>
      <c r="I233" s="27">
        <v>2104.34</v>
      </c>
    </row>
    <row r="234" spans="1:9" ht="10.199999999999999" x14ac:dyDescent="0.2">
      <c r="A234" s="21" t="s">
        <v>83</v>
      </c>
      <c r="B234" s="22">
        <v>44256</v>
      </c>
      <c r="C234" s="25">
        <v>795.78</v>
      </c>
      <c r="D234" s="29">
        <v>36</v>
      </c>
      <c r="E234" s="34">
        <v>44487</v>
      </c>
      <c r="F234" s="24" t="s">
        <v>97</v>
      </c>
      <c r="G234" s="23" t="s">
        <v>71</v>
      </c>
      <c r="H234" s="26">
        <v>53203.35</v>
      </c>
      <c r="I234" s="27">
        <v>13409.199999999999</v>
      </c>
    </row>
    <row r="235" spans="1:9" ht="10.199999999999999" x14ac:dyDescent="0.2">
      <c r="A235" s="21" t="s">
        <v>83</v>
      </c>
      <c r="B235" s="22">
        <v>44256</v>
      </c>
      <c r="C235" s="25">
        <v>516.20000000000005</v>
      </c>
      <c r="D235" s="29">
        <v>37</v>
      </c>
      <c r="E235" s="34">
        <v>44175</v>
      </c>
      <c r="F235" s="24" t="s">
        <v>97</v>
      </c>
      <c r="G235" s="23" t="s">
        <v>72</v>
      </c>
      <c r="H235" s="26">
        <v>12276.7</v>
      </c>
      <c r="I235" s="27">
        <v>149.16999999999999</v>
      </c>
    </row>
    <row r="236" spans="1:9" ht="10.199999999999999" x14ac:dyDescent="0.2">
      <c r="A236" s="21" t="s">
        <v>83</v>
      </c>
      <c r="B236" s="22">
        <v>44256</v>
      </c>
      <c r="C236" s="25">
        <v>2000</v>
      </c>
      <c r="D236" s="29">
        <v>39</v>
      </c>
      <c r="E236" s="34">
        <v>44986</v>
      </c>
      <c r="F236" s="24" t="s">
        <v>97</v>
      </c>
      <c r="G236" s="23" t="s">
        <v>75</v>
      </c>
      <c r="H236" s="26">
        <v>66430</v>
      </c>
      <c r="I236" s="27">
        <v>4116.9799999999996</v>
      </c>
    </row>
    <row r="237" spans="1:9" ht="10.199999999999999" x14ac:dyDescent="0.2">
      <c r="A237" s="21" t="s">
        <v>83</v>
      </c>
      <c r="B237" s="22">
        <v>44256</v>
      </c>
      <c r="C237" s="25">
        <v>241.7</v>
      </c>
      <c r="D237" s="29">
        <v>40</v>
      </c>
      <c r="E237" s="34">
        <v>41863</v>
      </c>
      <c r="F237" s="24" t="s">
        <v>97</v>
      </c>
      <c r="G237" s="23" t="s">
        <v>72</v>
      </c>
      <c r="H237" s="26">
        <v>8520.5499999999993</v>
      </c>
      <c r="I237" s="27">
        <v>200.41</v>
      </c>
    </row>
    <row r="238" spans="1:9" ht="10.199999999999999" x14ac:dyDescent="0.2">
      <c r="A238" s="21" t="s">
        <v>83</v>
      </c>
      <c r="B238" s="22">
        <v>44256</v>
      </c>
      <c r="C238" s="25">
        <v>1083.3</v>
      </c>
      <c r="D238" s="29">
        <v>41</v>
      </c>
      <c r="E238" s="34">
        <v>44917</v>
      </c>
      <c r="F238" s="24" t="s">
        <v>97</v>
      </c>
      <c r="G238" s="23" t="s">
        <v>71</v>
      </c>
      <c r="H238" s="26">
        <v>31369.699999999997</v>
      </c>
      <c r="I238" s="27">
        <v>8646.33</v>
      </c>
    </row>
    <row r="239" spans="1:9" ht="10.199999999999999" x14ac:dyDescent="0.2">
      <c r="A239" s="21" t="s">
        <v>83</v>
      </c>
      <c r="B239" s="22">
        <v>44256</v>
      </c>
      <c r="C239" s="25">
        <v>660.1</v>
      </c>
      <c r="D239" s="29">
        <v>42</v>
      </c>
      <c r="E239" s="34">
        <v>42954</v>
      </c>
      <c r="F239" s="24" t="s">
        <v>101</v>
      </c>
      <c r="G239" s="23" t="s">
        <v>72</v>
      </c>
      <c r="H239" s="26">
        <v>57790.8</v>
      </c>
      <c r="I239" s="27">
        <v>13359.36</v>
      </c>
    </row>
    <row r="240" spans="1:9" ht="10.199999999999999" x14ac:dyDescent="0.2">
      <c r="A240" s="21" t="s">
        <v>83</v>
      </c>
      <c r="B240" s="22">
        <v>44256</v>
      </c>
      <c r="C240" s="25">
        <v>611.9</v>
      </c>
      <c r="D240" s="29">
        <v>43</v>
      </c>
      <c r="E240" s="34">
        <v>42714</v>
      </c>
      <c r="F240" s="24" t="s">
        <v>97</v>
      </c>
      <c r="G240" s="23" t="s">
        <v>72</v>
      </c>
      <c r="H240" s="26">
        <v>29072.15</v>
      </c>
      <c r="I240" s="27">
        <v>5367.04</v>
      </c>
    </row>
    <row r="241" spans="1:9" ht="10.199999999999999" x14ac:dyDescent="0.2">
      <c r="A241" s="21" t="s">
        <v>83</v>
      </c>
      <c r="B241" s="22">
        <v>44256</v>
      </c>
      <c r="C241" s="25">
        <v>215.7</v>
      </c>
      <c r="D241" s="29">
        <v>44</v>
      </c>
      <c r="E241" s="34">
        <v>41473</v>
      </c>
      <c r="F241" s="24" t="s">
        <v>97</v>
      </c>
      <c r="G241" s="23" t="s">
        <v>73</v>
      </c>
      <c r="H241" s="26">
        <v>7958.5</v>
      </c>
      <c r="I241" s="27">
        <v>902.51</v>
      </c>
    </row>
    <row r="242" spans="1:9" ht="10.199999999999999" x14ac:dyDescent="0.2">
      <c r="A242" s="21" t="s">
        <v>83</v>
      </c>
      <c r="B242" s="22">
        <v>44256</v>
      </c>
      <c r="C242" s="25">
        <v>449</v>
      </c>
      <c r="D242" s="29">
        <v>45</v>
      </c>
      <c r="E242" s="34">
        <v>44170</v>
      </c>
      <c r="F242" s="24" t="s">
        <v>97</v>
      </c>
      <c r="G242" s="23" t="s">
        <v>72</v>
      </c>
      <c r="H242" s="26">
        <v>17304.5</v>
      </c>
      <c r="I242" s="27">
        <v>3415.72</v>
      </c>
    </row>
    <row r="243" spans="1:9" ht="10.199999999999999" x14ac:dyDescent="0.2">
      <c r="A243" s="21" t="s">
        <v>83</v>
      </c>
      <c r="B243" s="22">
        <v>44256</v>
      </c>
      <c r="C243" s="25">
        <v>259.39999999999998</v>
      </c>
      <c r="D243" s="29">
        <v>46</v>
      </c>
      <c r="E243" s="34">
        <v>41992</v>
      </c>
      <c r="F243" s="24" t="s">
        <v>97</v>
      </c>
      <c r="G243" s="23" t="s">
        <v>71</v>
      </c>
      <c r="H243" s="26">
        <v>6738.5</v>
      </c>
      <c r="I243" s="27">
        <v>157.36000000000001</v>
      </c>
    </row>
    <row r="244" spans="1:9" ht="10.199999999999999" x14ac:dyDescent="0.2">
      <c r="A244" s="21" t="s">
        <v>83</v>
      </c>
      <c r="B244" s="22">
        <v>44256</v>
      </c>
      <c r="C244" s="25">
        <v>432</v>
      </c>
      <c r="D244" s="29">
        <v>47</v>
      </c>
      <c r="E244" s="34">
        <v>43550</v>
      </c>
      <c r="F244" s="24" t="s">
        <v>97</v>
      </c>
      <c r="G244" s="23" t="s">
        <v>71</v>
      </c>
      <c r="H244" s="26">
        <v>11297.8</v>
      </c>
      <c r="I244" s="27">
        <v>1645</v>
      </c>
    </row>
    <row r="245" spans="1:9" ht="10.199999999999999" x14ac:dyDescent="0.2">
      <c r="A245" s="21" t="s">
        <v>83</v>
      </c>
      <c r="B245" s="22">
        <v>44256</v>
      </c>
      <c r="C245" s="25">
        <v>425.79</v>
      </c>
      <c r="D245" s="29">
        <v>48</v>
      </c>
      <c r="E245" s="34">
        <v>44307</v>
      </c>
      <c r="F245" s="24" t="s">
        <v>97</v>
      </c>
      <c r="G245" s="23" t="s">
        <v>71</v>
      </c>
      <c r="H245" s="26">
        <v>27169.599999999999</v>
      </c>
      <c r="I245" s="27">
        <v>5831.21</v>
      </c>
    </row>
    <row r="246" spans="1:9" ht="10.199999999999999" x14ac:dyDescent="0.2">
      <c r="A246" s="21" t="s">
        <v>83</v>
      </c>
      <c r="B246" s="22">
        <v>44256</v>
      </c>
      <c r="C246" s="25">
        <v>359</v>
      </c>
      <c r="D246" s="29">
        <v>49</v>
      </c>
      <c r="E246" s="34">
        <v>41963</v>
      </c>
      <c r="F246" s="24" t="s">
        <v>97</v>
      </c>
      <c r="G246" s="23" t="s">
        <v>74</v>
      </c>
      <c r="H246" s="26">
        <v>51403.9</v>
      </c>
      <c r="I246" s="27">
        <v>18873.82</v>
      </c>
    </row>
    <row r="247" spans="1:9" ht="10.199999999999999" x14ac:dyDescent="0.2">
      <c r="A247" s="21" t="s">
        <v>83</v>
      </c>
      <c r="B247" s="22">
        <v>44256</v>
      </c>
      <c r="C247" s="25">
        <v>420</v>
      </c>
      <c r="D247" s="29">
        <v>50</v>
      </c>
      <c r="E247" s="34">
        <v>42320</v>
      </c>
      <c r="F247" s="24" t="s">
        <v>97</v>
      </c>
      <c r="G247" s="23" t="s">
        <v>73</v>
      </c>
      <c r="H247" s="26">
        <v>11137</v>
      </c>
      <c r="I247" s="27">
        <v>707.98</v>
      </c>
    </row>
    <row r="248" spans="1:9" ht="10.199999999999999" x14ac:dyDescent="0.2">
      <c r="A248" s="21" t="s">
        <v>83</v>
      </c>
      <c r="B248" s="22">
        <v>44256</v>
      </c>
      <c r="C248" s="25">
        <v>1000</v>
      </c>
      <c r="D248" s="29">
        <v>51</v>
      </c>
      <c r="E248" s="34">
        <v>44915</v>
      </c>
      <c r="F248" s="24" t="s">
        <v>97</v>
      </c>
      <c r="G248" s="23" t="s">
        <v>74</v>
      </c>
      <c r="H248" s="26">
        <v>73811.099999999991</v>
      </c>
      <c r="I248" s="27">
        <v>17012.8</v>
      </c>
    </row>
    <row r="249" spans="1:9" ht="10.199999999999999" x14ac:dyDescent="0.2">
      <c r="A249" s="21" t="s">
        <v>83</v>
      </c>
      <c r="B249" s="22">
        <v>44256</v>
      </c>
      <c r="C249" s="25">
        <v>249</v>
      </c>
      <c r="D249" s="29">
        <v>52</v>
      </c>
      <c r="E249" s="34">
        <v>42064</v>
      </c>
      <c r="F249" s="24" t="s">
        <v>97</v>
      </c>
      <c r="G249" s="23" t="s">
        <v>74</v>
      </c>
      <c r="H249" s="26">
        <v>10800.9</v>
      </c>
      <c r="I249" s="27">
        <v>1955.7999999999997</v>
      </c>
    </row>
    <row r="250" spans="1:9" ht="10.199999999999999" x14ac:dyDescent="0.2">
      <c r="A250" s="21" t="s">
        <v>83</v>
      </c>
      <c r="B250" s="22">
        <v>44256</v>
      </c>
      <c r="C250" s="25">
        <v>280.10000000000002</v>
      </c>
      <c r="D250" s="29">
        <v>53</v>
      </c>
      <c r="E250" s="34">
        <v>40313</v>
      </c>
      <c r="F250" s="24" t="s">
        <v>97</v>
      </c>
      <c r="G250" s="23" t="s">
        <v>71</v>
      </c>
      <c r="H250" s="26">
        <v>9553.4500000000007</v>
      </c>
      <c r="I250" s="27">
        <v>624.54</v>
      </c>
    </row>
    <row r="251" spans="1:9" ht="10.199999999999999" x14ac:dyDescent="0.2">
      <c r="A251" s="21" t="s">
        <v>83</v>
      </c>
      <c r="B251" s="22">
        <v>44256</v>
      </c>
      <c r="C251" s="25">
        <v>497.38</v>
      </c>
      <c r="D251" s="29">
        <v>54</v>
      </c>
      <c r="E251" s="34">
        <v>44677</v>
      </c>
      <c r="F251" s="24" t="s">
        <v>97</v>
      </c>
      <c r="G251" s="23" t="s">
        <v>71</v>
      </c>
      <c r="H251" s="26">
        <v>14762.2</v>
      </c>
      <c r="I251" s="27">
        <v>3057.11</v>
      </c>
    </row>
    <row r="252" spans="1:9" ht="10.199999999999999" x14ac:dyDescent="0.2">
      <c r="A252" s="21" t="s">
        <v>83</v>
      </c>
      <c r="B252" s="22">
        <v>44256</v>
      </c>
      <c r="C252" s="25">
        <v>801.1</v>
      </c>
      <c r="D252" s="29">
        <v>55</v>
      </c>
      <c r="E252" s="34">
        <v>42812</v>
      </c>
      <c r="F252" s="24" t="s">
        <v>97</v>
      </c>
      <c r="G252" s="23" t="s">
        <v>75</v>
      </c>
      <c r="H252" s="26">
        <v>30037.95</v>
      </c>
      <c r="I252" s="27">
        <v>5037.9000000000005</v>
      </c>
    </row>
    <row r="253" spans="1:9" ht="10.199999999999999" x14ac:dyDescent="0.2">
      <c r="A253" s="21" t="s">
        <v>83</v>
      </c>
      <c r="B253" s="22">
        <v>44256</v>
      </c>
      <c r="C253" s="25">
        <v>550</v>
      </c>
      <c r="D253" s="29">
        <v>56</v>
      </c>
      <c r="E253" s="34">
        <v>44149</v>
      </c>
      <c r="F253" s="24" t="s">
        <v>97</v>
      </c>
      <c r="G253" s="23" t="s">
        <v>77</v>
      </c>
      <c r="H253" s="26">
        <v>43277.5</v>
      </c>
      <c r="I253" s="27">
        <v>10514.56</v>
      </c>
    </row>
    <row r="254" spans="1:9" ht="10.199999999999999" x14ac:dyDescent="0.2">
      <c r="A254" s="21" t="s">
        <v>83</v>
      </c>
      <c r="B254" s="22">
        <v>44256</v>
      </c>
      <c r="C254" s="25">
        <v>117.6</v>
      </c>
      <c r="D254" s="29">
        <v>57</v>
      </c>
      <c r="E254" s="34">
        <v>41320</v>
      </c>
      <c r="F254" s="24" t="s">
        <v>104</v>
      </c>
      <c r="G254" s="23" t="s">
        <v>71</v>
      </c>
      <c r="H254" s="26">
        <v>7773.4500000000007</v>
      </c>
      <c r="I254" s="27">
        <v>225.04999999999998</v>
      </c>
    </row>
    <row r="255" spans="1:9" ht="10.199999999999999" x14ac:dyDescent="0.2">
      <c r="A255" s="21" t="s">
        <v>83</v>
      </c>
      <c r="B255" s="22">
        <v>44256</v>
      </c>
      <c r="C255" s="25">
        <v>237.43</v>
      </c>
      <c r="D255" s="29">
        <v>58</v>
      </c>
      <c r="E255" s="34">
        <v>42103</v>
      </c>
      <c r="F255" s="24" t="s">
        <v>105</v>
      </c>
      <c r="G255" s="23" t="s">
        <v>71</v>
      </c>
      <c r="H255" s="26">
        <v>6952.95</v>
      </c>
      <c r="I255" s="27">
        <v>2624.86</v>
      </c>
    </row>
    <row r="256" spans="1:9" ht="10.199999999999999" x14ac:dyDescent="0.2">
      <c r="A256" s="21" t="s">
        <v>83</v>
      </c>
      <c r="B256" s="22">
        <v>44256</v>
      </c>
      <c r="C256" s="25">
        <v>497.7</v>
      </c>
      <c r="D256" s="29">
        <v>59</v>
      </c>
      <c r="E256" s="34">
        <v>44007</v>
      </c>
      <c r="F256" s="24" t="s">
        <v>97</v>
      </c>
      <c r="G256" s="23" t="s">
        <v>71</v>
      </c>
      <c r="H256" s="26">
        <v>27674.949999999997</v>
      </c>
      <c r="I256" s="27">
        <v>5753.09</v>
      </c>
    </row>
    <row r="257" spans="1:9" ht="10.199999999999999" x14ac:dyDescent="0.2">
      <c r="A257" s="21" t="s">
        <v>83</v>
      </c>
      <c r="B257" s="22">
        <v>44256</v>
      </c>
      <c r="C257" s="25">
        <v>573</v>
      </c>
      <c r="D257" s="29">
        <v>60</v>
      </c>
      <c r="E257" s="34">
        <v>44147</v>
      </c>
      <c r="F257" s="24" t="s">
        <v>97</v>
      </c>
      <c r="G257" s="23" t="s">
        <v>73</v>
      </c>
      <c r="H257" s="26">
        <v>32999.450000000004</v>
      </c>
      <c r="I257" s="27">
        <v>6831.09</v>
      </c>
    </row>
    <row r="258" spans="1:9" ht="10.199999999999999" x14ac:dyDescent="0.2">
      <c r="A258" s="21" t="s">
        <v>83</v>
      </c>
      <c r="B258" s="22">
        <v>44256</v>
      </c>
      <c r="C258" s="25">
        <v>194.3</v>
      </c>
      <c r="D258" s="29">
        <v>62</v>
      </c>
      <c r="E258" s="34">
        <v>40328</v>
      </c>
      <c r="F258" s="24" t="s">
        <v>107</v>
      </c>
      <c r="G258" s="23" t="s">
        <v>77</v>
      </c>
      <c r="H258" s="26">
        <v>12158.75</v>
      </c>
      <c r="I258" s="27">
        <v>1384.32</v>
      </c>
    </row>
    <row r="259" spans="1:9" ht="10.199999999999999" x14ac:dyDescent="0.2">
      <c r="A259" s="21" t="s">
        <v>83</v>
      </c>
      <c r="B259" s="22">
        <v>44256</v>
      </c>
      <c r="C259" s="25">
        <v>449.5</v>
      </c>
      <c r="D259" s="29">
        <v>63</v>
      </c>
      <c r="E259" s="34">
        <v>44479</v>
      </c>
      <c r="F259" s="24" t="s">
        <v>97</v>
      </c>
      <c r="G259" s="23" t="s">
        <v>71</v>
      </c>
      <c r="H259" s="26">
        <v>19306.650000000001</v>
      </c>
      <c r="I259" s="27">
        <v>3029.9500000000003</v>
      </c>
    </row>
    <row r="260" spans="1:9" ht="10.199999999999999" x14ac:dyDescent="0.2">
      <c r="A260" s="21" t="s">
        <v>83</v>
      </c>
      <c r="B260" s="22">
        <v>44256</v>
      </c>
      <c r="C260" s="25">
        <v>225.9</v>
      </c>
      <c r="D260" s="29">
        <v>64</v>
      </c>
      <c r="E260" s="34">
        <v>42805</v>
      </c>
      <c r="F260" s="24" t="s">
        <v>97</v>
      </c>
      <c r="G260" s="23" t="s">
        <v>71</v>
      </c>
      <c r="H260" s="26">
        <v>9758.6</v>
      </c>
      <c r="I260" s="27">
        <v>1188.8100000000002</v>
      </c>
    </row>
    <row r="261" spans="1:9" ht="10.199999999999999" x14ac:dyDescent="0.2">
      <c r="A261" s="21" t="s">
        <v>83</v>
      </c>
      <c r="B261" s="22">
        <v>44256</v>
      </c>
      <c r="C261" s="25">
        <v>519.6</v>
      </c>
      <c r="D261" s="29">
        <v>65</v>
      </c>
      <c r="E261" s="34">
        <v>44291</v>
      </c>
      <c r="F261" s="24" t="s">
        <v>97</v>
      </c>
      <c r="G261" s="23" t="s">
        <v>74</v>
      </c>
      <c r="H261" s="26">
        <v>34393.550000000003</v>
      </c>
      <c r="I261" s="27">
        <v>10415.300000000001</v>
      </c>
    </row>
    <row r="262" spans="1:9" ht="10.199999999999999" x14ac:dyDescent="0.2">
      <c r="A262" s="21" t="s">
        <v>83</v>
      </c>
      <c r="B262" s="22">
        <v>44256</v>
      </c>
      <c r="C262" s="25">
        <v>1650</v>
      </c>
      <c r="D262" s="29">
        <v>67</v>
      </c>
      <c r="E262" s="34">
        <v>44986</v>
      </c>
      <c r="F262" s="24" t="s">
        <v>97</v>
      </c>
      <c r="G262" s="23" t="s">
        <v>73</v>
      </c>
      <c r="H262" s="26">
        <v>31000.65</v>
      </c>
      <c r="I262" s="27">
        <v>3982.09</v>
      </c>
    </row>
    <row r="263" spans="1:9" ht="10.199999999999999" x14ac:dyDescent="0.2">
      <c r="A263" s="21" t="s">
        <v>83</v>
      </c>
      <c r="B263" s="22">
        <v>44256</v>
      </c>
      <c r="C263" s="25">
        <v>169.4</v>
      </c>
      <c r="D263" s="29">
        <v>68</v>
      </c>
      <c r="E263" s="34">
        <v>39605</v>
      </c>
      <c r="F263" s="24" t="s">
        <v>97</v>
      </c>
      <c r="G263" s="23" t="s">
        <v>73</v>
      </c>
      <c r="H263" s="26">
        <v>13335.550000000001</v>
      </c>
      <c r="I263" s="27">
        <v>1397.3400000000001</v>
      </c>
    </row>
    <row r="264" spans="1:9" ht="10.199999999999999" x14ac:dyDescent="0.2">
      <c r="A264" s="21" t="s">
        <v>83</v>
      </c>
      <c r="B264" s="22">
        <v>44256</v>
      </c>
      <c r="C264" s="25">
        <v>242</v>
      </c>
      <c r="D264" s="29">
        <v>69</v>
      </c>
      <c r="E264" s="34">
        <v>41356</v>
      </c>
      <c r="F264" s="24" t="s">
        <v>97</v>
      </c>
      <c r="G264" s="23" t="s">
        <v>74</v>
      </c>
      <c r="H264" s="26">
        <v>14197.2</v>
      </c>
      <c r="I264" s="27">
        <v>2786.77</v>
      </c>
    </row>
    <row r="265" spans="1:9" ht="10.199999999999999" x14ac:dyDescent="0.2">
      <c r="A265" s="21" t="s">
        <v>83</v>
      </c>
      <c r="B265" s="22">
        <v>44256</v>
      </c>
      <c r="C265" s="25">
        <v>289.89999999999998</v>
      </c>
      <c r="D265" s="29">
        <v>70</v>
      </c>
      <c r="E265" s="34">
        <v>41691</v>
      </c>
      <c r="F265" s="24" t="s">
        <v>97</v>
      </c>
      <c r="G265" s="23" t="s">
        <v>72</v>
      </c>
      <c r="H265" s="26">
        <v>12197.550000000001</v>
      </c>
      <c r="I265" s="27">
        <v>2066.4</v>
      </c>
    </row>
    <row r="266" spans="1:9" ht="10.199999999999999" x14ac:dyDescent="0.2">
      <c r="A266" s="21" t="s">
        <v>83</v>
      </c>
      <c r="B266" s="22">
        <v>44256</v>
      </c>
      <c r="C266" s="25">
        <v>214.6</v>
      </c>
      <c r="D266" s="29">
        <v>71</v>
      </c>
      <c r="E266" s="34">
        <v>41406</v>
      </c>
      <c r="F266" s="24" t="s">
        <v>97</v>
      </c>
      <c r="G266" s="23" t="s">
        <v>71</v>
      </c>
      <c r="H266" s="26">
        <v>7980.5</v>
      </c>
      <c r="I266" s="27">
        <v>86.100000000000009</v>
      </c>
    </row>
    <row r="267" spans="1:9" ht="10.199999999999999" x14ac:dyDescent="0.2">
      <c r="A267" s="21" t="s">
        <v>83</v>
      </c>
      <c r="B267" s="22">
        <v>44256</v>
      </c>
      <c r="C267" s="25">
        <v>2434.6</v>
      </c>
      <c r="D267" s="29">
        <v>72</v>
      </c>
      <c r="E267" s="34">
        <v>44910</v>
      </c>
      <c r="F267" s="24" t="s">
        <v>97</v>
      </c>
      <c r="G267" s="23" t="s">
        <v>73</v>
      </c>
      <c r="H267" s="26">
        <v>66430</v>
      </c>
      <c r="I267" s="27">
        <v>16882.32</v>
      </c>
    </row>
    <row r="268" spans="1:9" ht="10.199999999999999" x14ac:dyDescent="0.2">
      <c r="A268" s="21" t="s">
        <v>83</v>
      </c>
      <c r="B268" s="22">
        <v>44256</v>
      </c>
      <c r="C268" s="25">
        <v>497.1</v>
      </c>
      <c r="D268" s="29">
        <v>73</v>
      </c>
      <c r="E268" s="34">
        <v>44869</v>
      </c>
      <c r="F268" s="24" t="s">
        <v>97</v>
      </c>
      <c r="G268" s="23" t="s">
        <v>72</v>
      </c>
      <c r="H268" s="26">
        <v>16607.5</v>
      </c>
      <c r="I268" s="27">
        <v>4340.5600000000004</v>
      </c>
    </row>
    <row r="269" spans="1:9" ht="10.199999999999999" x14ac:dyDescent="0.2">
      <c r="A269" s="21" t="s">
        <v>83</v>
      </c>
      <c r="B269" s="22">
        <v>44256</v>
      </c>
      <c r="C269" s="25">
        <v>238.7</v>
      </c>
      <c r="D269" s="29">
        <v>74</v>
      </c>
      <c r="E269" s="34">
        <v>41634</v>
      </c>
      <c r="F269" s="24" t="s">
        <v>97</v>
      </c>
      <c r="G269" s="23" t="s">
        <v>75</v>
      </c>
      <c r="H269" s="26">
        <v>10456.25</v>
      </c>
      <c r="I269" s="27">
        <v>1430.38</v>
      </c>
    </row>
    <row r="270" spans="1:9" ht="10.199999999999999" x14ac:dyDescent="0.2">
      <c r="A270" s="21" t="s">
        <v>83</v>
      </c>
      <c r="B270" s="22">
        <v>44256</v>
      </c>
      <c r="C270" s="25">
        <v>746</v>
      </c>
      <c r="D270" s="29">
        <v>75</v>
      </c>
      <c r="E270" s="34">
        <v>43189</v>
      </c>
      <c r="F270" s="24" t="s">
        <v>97</v>
      </c>
      <c r="G270" s="23" t="s">
        <v>75</v>
      </c>
      <c r="H270" s="26">
        <v>31321.100000000002</v>
      </c>
      <c r="I270" s="27">
        <v>5692.8899999999994</v>
      </c>
    </row>
    <row r="271" spans="1:9" ht="10.199999999999999" x14ac:dyDescent="0.2">
      <c r="A271" s="21" t="s">
        <v>83</v>
      </c>
      <c r="B271" s="22">
        <v>44256</v>
      </c>
      <c r="C271" s="25">
        <v>1300</v>
      </c>
      <c r="D271" s="29">
        <v>76</v>
      </c>
      <c r="E271" s="34">
        <v>44958</v>
      </c>
      <c r="F271" s="24" t="s">
        <v>97</v>
      </c>
      <c r="G271" s="23" t="s">
        <v>71</v>
      </c>
      <c r="H271" s="26">
        <v>28786.350000000002</v>
      </c>
      <c r="I271" s="27">
        <v>4645.4799999999996</v>
      </c>
    </row>
    <row r="272" spans="1:9" ht="10.199999999999999" x14ac:dyDescent="0.2">
      <c r="A272" s="21" t="s">
        <v>83</v>
      </c>
      <c r="B272" s="22">
        <v>44256</v>
      </c>
      <c r="C272" s="25">
        <v>959.5</v>
      </c>
      <c r="D272" s="29">
        <v>77</v>
      </c>
      <c r="E272" s="34">
        <v>44841</v>
      </c>
      <c r="F272" s="24" t="s">
        <v>97</v>
      </c>
      <c r="G272" s="23" t="s">
        <v>72</v>
      </c>
      <c r="H272" s="26">
        <v>36905.549999999996</v>
      </c>
      <c r="I272" s="27">
        <v>7083.93</v>
      </c>
    </row>
    <row r="273" spans="1:9" ht="10.199999999999999" x14ac:dyDescent="0.2">
      <c r="A273" s="21" t="s">
        <v>83</v>
      </c>
      <c r="B273" s="22">
        <v>44256</v>
      </c>
      <c r="C273" s="25">
        <v>188.8</v>
      </c>
      <c r="D273" s="29">
        <v>78</v>
      </c>
      <c r="E273" s="34">
        <v>41426</v>
      </c>
      <c r="F273" s="24" t="s">
        <v>97</v>
      </c>
      <c r="G273" s="23" t="s">
        <v>71</v>
      </c>
      <c r="H273" s="26">
        <v>15623.35</v>
      </c>
      <c r="I273" s="27">
        <v>3233.79</v>
      </c>
    </row>
    <row r="274" spans="1:9" ht="10.199999999999999" x14ac:dyDescent="0.2">
      <c r="A274" s="21" t="s">
        <v>83</v>
      </c>
      <c r="B274" s="22">
        <v>44256</v>
      </c>
      <c r="C274" s="25">
        <v>450</v>
      </c>
      <c r="D274" s="29">
        <v>79</v>
      </c>
      <c r="E274" s="34">
        <v>43457</v>
      </c>
      <c r="F274" s="24" t="s">
        <v>97</v>
      </c>
      <c r="G274" s="23" t="s">
        <v>77</v>
      </c>
      <c r="H274" s="26">
        <v>15533.35</v>
      </c>
      <c r="I274" s="27">
        <v>1928.08</v>
      </c>
    </row>
    <row r="275" spans="1:9" ht="10.199999999999999" x14ac:dyDescent="0.2">
      <c r="A275" s="21" t="s">
        <v>83</v>
      </c>
      <c r="B275" s="22">
        <v>44256</v>
      </c>
      <c r="C275" s="25">
        <v>657</v>
      </c>
      <c r="D275" s="29">
        <v>80</v>
      </c>
      <c r="E275" s="34">
        <v>43043</v>
      </c>
      <c r="F275" s="24" t="s">
        <v>101</v>
      </c>
      <c r="G275" s="23" t="s">
        <v>74</v>
      </c>
      <c r="H275" s="26">
        <v>41437.600000000006</v>
      </c>
      <c r="I275" s="27">
        <v>10725.26</v>
      </c>
    </row>
    <row r="276" spans="1:9" ht="10.199999999999999" x14ac:dyDescent="0.2">
      <c r="A276" s="21" t="s">
        <v>83</v>
      </c>
      <c r="B276" s="22">
        <v>44256</v>
      </c>
      <c r="C276" s="25">
        <v>426.3</v>
      </c>
      <c r="D276" s="29">
        <v>81</v>
      </c>
      <c r="E276" s="34">
        <v>44188</v>
      </c>
      <c r="F276" s="24" t="s">
        <v>97</v>
      </c>
      <c r="G276" s="23" t="s">
        <v>77</v>
      </c>
      <c r="H276" s="26">
        <v>20534.699999999997</v>
      </c>
      <c r="I276" s="27">
        <v>4691.82</v>
      </c>
    </row>
    <row r="277" spans="1:9" ht="10.199999999999999" x14ac:dyDescent="0.2">
      <c r="A277" s="21" t="s">
        <v>83</v>
      </c>
      <c r="B277" s="22">
        <v>44256</v>
      </c>
      <c r="C277" s="25">
        <v>384.32</v>
      </c>
      <c r="D277" s="29">
        <v>82</v>
      </c>
      <c r="E277" s="34">
        <v>41585</v>
      </c>
      <c r="F277" s="24" t="s">
        <v>97</v>
      </c>
      <c r="G277" s="23" t="s">
        <v>74</v>
      </c>
      <c r="H277" s="26">
        <v>21731.100000000002</v>
      </c>
      <c r="I277" s="27">
        <v>5539.2400000000007</v>
      </c>
    </row>
    <row r="278" spans="1:9" ht="10.199999999999999" x14ac:dyDescent="0.2">
      <c r="A278" s="21" t="s">
        <v>83</v>
      </c>
      <c r="B278" s="22">
        <v>44256</v>
      </c>
      <c r="C278" s="25">
        <v>216</v>
      </c>
      <c r="D278" s="29">
        <v>83</v>
      </c>
      <c r="E278" s="34">
        <v>41879</v>
      </c>
      <c r="F278" s="24" t="s">
        <v>97</v>
      </c>
      <c r="G278" s="23" t="s">
        <v>74</v>
      </c>
      <c r="H278" s="26">
        <v>11218.25</v>
      </c>
      <c r="I278" s="27">
        <v>1727.25</v>
      </c>
    </row>
    <row r="279" spans="1:9" ht="10.199999999999999" x14ac:dyDescent="0.2">
      <c r="A279" s="21" t="s">
        <v>83</v>
      </c>
      <c r="B279" s="22">
        <v>44256</v>
      </c>
      <c r="C279" s="25">
        <v>240.2</v>
      </c>
      <c r="D279" s="29">
        <v>84</v>
      </c>
      <c r="E279" s="34">
        <v>41536</v>
      </c>
      <c r="F279" s="24" t="s">
        <v>97</v>
      </c>
      <c r="G279" s="23" t="s">
        <v>72</v>
      </c>
      <c r="H279" s="26">
        <v>9082.4500000000007</v>
      </c>
      <c r="I279" s="27">
        <v>569.38</v>
      </c>
    </row>
    <row r="280" spans="1:9" ht="10.199999999999999" x14ac:dyDescent="0.2">
      <c r="A280" s="21" t="s">
        <v>83</v>
      </c>
      <c r="B280" s="22">
        <v>44256</v>
      </c>
      <c r="C280" s="25">
        <v>867.6</v>
      </c>
      <c r="D280" s="29">
        <v>85</v>
      </c>
      <c r="E280" s="34">
        <v>44558</v>
      </c>
      <c r="F280" s="24" t="s">
        <v>97</v>
      </c>
      <c r="G280" s="23" t="s">
        <v>73</v>
      </c>
      <c r="H280" s="26">
        <v>26395.149999999998</v>
      </c>
      <c r="I280" s="27">
        <v>4713.2400000000007</v>
      </c>
    </row>
    <row r="281" spans="1:9" ht="10.199999999999999" x14ac:dyDescent="0.2">
      <c r="A281" s="21" t="s">
        <v>83</v>
      </c>
      <c r="B281" s="22">
        <v>44256</v>
      </c>
      <c r="C281" s="25">
        <v>298.60000000000002</v>
      </c>
      <c r="D281" s="29">
        <v>86</v>
      </c>
      <c r="E281" s="34">
        <v>41484</v>
      </c>
      <c r="F281" s="24" t="s">
        <v>97</v>
      </c>
      <c r="G281" s="23" t="s">
        <v>74</v>
      </c>
      <c r="H281" s="26">
        <v>15477.449999999999</v>
      </c>
      <c r="I281" s="27">
        <v>2719.4300000000003</v>
      </c>
    </row>
    <row r="282" spans="1:9" ht="10.199999999999999" x14ac:dyDescent="0.2">
      <c r="A282" s="21" t="s">
        <v>83</v>
      </c>
      <c r="B282" s="22">
        <v>44256</v>
      </c>
      <c r="C282" s="25">
        <v>531</v>
      </c>
      <c r="D282" s="29">
        <v>87</v>
      </c>
      <c r="E282" s="34">
        <v>42929</v>
      </c>
      <c r="F282" s="24" t="s">
        <v>98</v>
      </c>
      <c r="G282" s="23" t="s">
        <v>71</v>
      </c>
      <c r="H282" s="26">
        <v>27888.449999999997</v>
      </c>
      <c r="I282" s="27">
        <v>7241.3600000000006</v>
      </c>
    </row>
    <row r="283" spans="1:9" ht="10.199999999999999" x14ac:dyDescent="0.2">
      <c r="A283" s="21" t="s">
        <v>83</v>
      </c>
      <c r="B283" s="22">
        <v>44256</v>
      </c>
      <c r="C283" s="25">
        <v>631.9</v>
      </c>
      <c r="D283" s="29">
        <v>88</v>
      </c>
      <c r="E283" s="34">
        <v>44818</v>
      </c>
      <c r="F283" s="24" t="s">
        <v>97</v>
      </c>
      <c r="G283" s="23" t="s">
        <v>76</v>
      </c>
      <c r="H283" s="26">
        <v>21405.200000000001</v>
      </c>
      <c r="I283" s="27">
        <v>4233.5999999999995</v>
      </c>
    </row>
    <row r="284" spans="1:9" ht="10.199999999999999" x14ac:dyDescent="0.2">
      <c r="A284" s="21" t="s">
        <v>83</v>
      </c>
      <c r="B284" s="22">
        <v>44256</v>
      </c>
      <c r="C284" s="25">
        <v>385.97</v>
      </c>
      <c r="D284" s="29">
        <v>89</v>
      </c>
      <c r="E284" s="34">
        <v>44341</v>
      </c>
      <c r="F284" s="24" t="s">
        <v>97</v>
      </c>
      <c r="G284" s="23" t="s">
        <v>75</v>
      </c>
      <c r="H284" s="26">
        <v>18997.550000000003</v>
      </c>
      <c r="I284" s="27">
        <v>4861.43</v>
      </c>
    </row>
    <row r="285" spans="1:9" ht="10.199999999999999" x14ac:dyDescent="0.2">
      <c r="A285" s="21" t="s">
        <v>83</v>
      </c>
      <c r="B285" s="22">
        <v>44256</v>
      </c>
      <c r="C285" s="25">
        <v>290.60000000000002</v>
      </c>
      <c r="D285" s="29">
        <v>90</v>
      </c>
      <c r="E285" s="34">
        <v>43671</v>
      </c>
      <c r="F285" s="24" t="s">
        <v>97</v>
      </c>
      <c r="G285" s="23" t="s">
        <v>74</v>
      </c>
      <c r="H285" s="26">
        <v>16796.45</v>
      </c>
      <c r="I285" s="27">
        <v>4665.6399999999994</v>
      </c>
    </row>
    <row r="286" spans="1:9" ht="10.199999999999999" x14ac:dyDescent="0.2">
      <c r="A286" s="21" t="s">
        <v>83</v>
      </c>
      <c r="B286" s="22">
        <v>44256</v>
      </c>
      <c r="C286" s="25">
        <v>408.1</v>
      </c>
      <c r="D286" s="29">
        <v>91</v>
      </c>
      <c r="E286" s="34">
        <v>44383</v>
      </c>
      <c r="F286" s="24" t="s">
        <v>97</v>
      </c>
      <c r="G286" s="23" t="s">
        <v>75</v>
      </c>
      <c r="H286" s="26">
        <v>11333.25</v>
      </c>
      <c r="I286" s="27">
        <v>1035.58</v>
      </c>
    </row>
    <row r="287" spans="1:9" ht="10.199999999999999" x14ac:dyDescent="0.2">
      <c r="A287" s="21" t="s">
        <v>83</v>
      </c>
      <c r="B287" s="22">
        <v>44256</v>
      </c>
      <c r="C287" s="25">
        <v>570.70000000000005</v>
      </c>
      <c r="D287" s="29">
        <v>92</v>
      </c>
      <c r="E287" s="34">
        <v>42599</v>
      </c>
      <c r="F287" s="24" t="s">
        <v>97</v>
      </c>
      <c r="G287" s="23" t="s">
        <v>73</v>
      </c>
      <c r="H287" s="26">
        <v>33056.550000000003</v>
      </c>
      <c r="I287" s="27">
        <v>2645.3700000000003</v>
      </c>
    </row>
    <row r="288" spans="1:9" ht="10.199999999999999" x14ac:dyDescent="0.2">
      <c r="A288" s="21" t="s">
        <v>83</v>
      </c>
      <c r="B288" s="22">
        <v>44256</v>
      </c>
      <c r="C288" s="25">
        <v>616.20000000000005</v>
      </c>
      <c r="D288" s="29">
        <v>93</v>
      </c>
      <c r="E288" s="34">
        <v>42592</v>
      </c>
      <c r="F288" s="24" t="s">
        <v>97</v>
      </c>
      <c r="G288" s="23" t="s">
        <v>75</v>
      </c>
      <c r="H288" s="26">
        <v>33131.65</v>
      </c>
      <c r="I288" s="27">
        <v>1955.7999999999997</v>
      </c>
    </row>
    <row r="289" spans="1:9" ht="10.199999999999999" x14ac:dyDescent="0.2">
      <c r="A289" s="21" t="s">
        <v>83</v>
      </c>
      <c r="B289" s="22">
        <v>44256</v>
      </c>
      <c r="C289" s="25">
        <v>622.70000000000005</v>
      </c>
      <c r="D289" s="29">
        <v>94</v>
      </c>
      <c r="E289" s="34">
        <v>42514</v>
      </c>
      <c r="F289" s="24" t="s">
        <v>97</v>
      </c>
      <c r="G289" s="23" t="s">
        <v>72</v>
      </c>
      <c r="H289" s="26">
        <v>24040.65</v>
      </c>
      <c r="I289" s="27">
        <v>1416.9399999999998</v>
      </c>
    </row>
    <row r="290" spans="1:9" ht="10.199999999999999" x14ac:dyDescent="0.2">
      <c r="A290" s="21" t="s">
        <v>83</v>
      </c>
      <c r="B290" s="22">
        <v>44256</v>
      </c>
      <c r="C290" s="25">
        <v>839.17</v>
      </c>
      <c r="D290" s="29">
        <v>95</v>
      </c>
      <c r="E290" s="34">
        <v>42815</v>
      </c>
      <c r="F290" s="24" t="s">
        <v>97</v>
      </c>
      <c r="G290" s="23" t="s">
        <v>73</v>
      </c>
      <c r="H290" s="26">
        <v>22380.25</v>
      </c>
      <c r="I290" s="27">
        <v>89.88</v>
      </c>
    </row>
    <row r="291" spans="1:9" ht="10.199999999999999" x14ac:dyDescent="0.2">
      <c r="A291" s="21" t="s">
        <v>83</v>
      </c>
      <c r="B291" s="22">
        <v>44256</v>
      </c>
      <c r="C291" s="25">
        <v>648.70000000000005</v>
      </c>
      <c r="D291" s="29">
        <v>96</v>
      </c>
      <c r="E291" s="34">
        <v>43172</v>
      </c>
      <c r="F291" s="24" t="s">
        <v>97</v>
      </c>
      <c r="G291" s="23" t="s">
        <v>77</v>
      </c>
      <c r="H291" s="26">
        <v>42040.600000000006</v>
      </c>
      <c r="I291" s="27">
        <v>6397.6500000000005</v>
      </c>
    </row>
    <row r="292" spans="1:9" ht="10.199999999999999" x14ac:dyDescent="0.2">
      <c r="A292" s="21" t="s">
        <v>83</v>
      </c>
      <c r="B292" s="22">
        <v>44256</v>
      </c>
      <c r="C292" s="25">
        <v>469.06</v>
      </c>
      <c r="D292" s="29">
        <v>97</v>
      </c>
      <c r="E292" s="34">
        <v>43200</v>
      </c>
      <c r="F292" s="24" t="s">
        <v>97</v>
      </c>
      <c r="G292" s="23" t="s">
        <v>77</v>
      </c>
      <c r="H292" s="26">
        <v>23754.55</v>
      </c>
      <c r="I292" s="27">
        <v>2839.69</v>
      </c>
    </row>
    <row r="293" spans="1:9" ht="10.199999999999999" x14ac:dyDescent="0.2">
      <c r="A293" s="21" t="s">
        <v>83</v>
      </c>
      <c r="B293" s="22">
        <v>44256</v>
      </c>
      <c r="C293" s="25">
        <v>643.70000000000005</v>
      </c>
      <c r="D293" s="29">
        <v>98</v>
      </c>
      <c r="E293" s="34">
        <v>43621</v>
      </c>
      <c r="F293" s="24" t="s">
        <v>97</v>
      </c>
      <c r="G293" s="23" t="s">
        <v>73</v>
      </c>
      <c r="H293" s="26">
        <v>21206.05</v>
      </c>
      <c r="I293" s="27">
        <v>997.3599999999999</v>
      </c>
    </row>
    <row r="294" spans="1:9" ht="10.199999999999999" x14ac:dyDescent="0.2">
      <c r="A294" s="21" t="s">
        <v>83</v>
      </c>
      <c r="B294" s="22">
        <v>44256</v>
      </c>
      <c r="C294" s="25">
        <v>691.46</v>
      </c>
      <c r="D294" s="29">
        <v>99</v>
      </c>
      <c r="E294" s="34">
        <v>44364</v>
      </c>
      <c r="F294" s="24" t="s">
        <v>97</v>
      </c>
      <c r="G294" s="23" t="s">
        <v>75</v>
      </c>
      <c r="H294" s="26">
        <v>20042.05</v>
      </c>
      <c r="I294" s="27">
        <v>4006.7999999999997</v>
      </c>
    </row>
    <row r="295" spans="1:9" ht="10.199999999999999" x14ac:dyDescent="0.2">
      <c r="A295" s="21" t="s">
        <v>83</v>
      </c>
      <c r="B295" s="22">
        <v>44256</v>
      </c>
      <c r="C295" s="25">
        <v>777.5</v>
      </c>
      <c r="D295" s="29">
        <v>100</v>
      </c>
      <c r="E295" s="34">
        <v>42369</v>
      </c>
      <c r="F295" s="24" t="s">
        <v>97</v>
      </c>
      <c r="G295" s="23" t="s">
        <v>71</v>
      </c>
      <c r="H295" s="26">
        <v>57995.7</v>
      </c>
      <c r="I295" s="27">
        <v>4939.2</v>
      </c>
    </row>
    <row r="296" spans="1:9" ht="10.199999999999999" x14ac:dyDescent="0.2">
      <c r="A296" s="21" t="s">
        <v>83</v>
      </c>
      <c r="B296" s="22">
        <v>44287</v>
      </c>
      <c r="C296" s="25">
        <v>312.39999999999998</v>
      </c>
      <c r="D296" s="29">
        <v>1</v>
      </c>
      <c r="E296" s="34">
        <v>40157</v>
      </c>
      <c r="F296" s="24" t="s">
        <v>97</v>
      </c>
      <c r="G296" s="23" t="s">
        <v>71</v>
      </c>
      <c r="H296" s="26">
        <v>24912.800000000003</v>
      </c>
      <c r="I296" s="27">
        <v>7282.3799999999992</v>
      </c>
    </row>
    <row r="297" spans="1:9" ht="10.199999999999999" x14ac:dyDescent="0.2">
      <c r="A297" s="21" t="s">
        <v>83</v>
      </c>
      <c r="B297" s="22">
        <v>44287</v>
      </c>
      <c r="C297" s="25">
        <v>503.21</v>
      </c>
      <c r="D297" s="29">
        <v>3</v>
      </c>
      <c r="E297" s="34">
        <v>44172</v>
      </c>
      <c r="F297" s="24" t="s">
        <v>97</v>
      </c>
      <c r="G297" s="23" t="s">
        <v>71</v>
      </c>
      <c r="H297" s="26">
        <v>29993.800000000003</v>
      </c>
      <c r="I297" s="27">
        <v>10430.769999999999</v>
      </c>
    </row>
    <row r="298" spans="1:9" ht="10.199999999999999" x14ac:dyDescent="0.2">
      <c r="A298" s="21" t="s">
        <v>83</v>
      </c>
      <c r="B298" s="22">
        <v>44287</v>
      </c>
      <c r="C298" s="25">
        <v>448</v>
      </c>
      <c r="D298" s="29">
        <v>4</v>
      </c>
      <c r="E298" s="34">
        <v>44162</v>
      </c>
      <c r="F298" s="24" t="s">
        <v>97</v>
      </c>
      <c r="G298" s="23" t="s">
        <v>72</v>
      </c>
      <c r="H298" s="26">
        <v>22382.7</v>
      </c>
      <c r="I298" s="27">
        <v>6590.78</v>
      </c>
    </row>
    <row r="299" spans="1:9" ht="10.199999999999999" x14ac:dyDescent="0.2">
      <c r="A299" s="21" t="s">
        <v>83</v>
      </c>
      <c r="B299" s="22">
        <v>44287</v>
      </c>
      <c r="C299" s="25">
        <v>303.39999999999998</v>
      </c>
      <c r="D299" s="29">
        <v>5</v>
      </c>
      <c r="E299" s="34">
        <v>41973</v>
      </c>
      <c r="F299" s="24" t="s">
        <v>99</v>
      </c>
      <c r="G299" s="23" t="s">
        <v>73</v>
      </c>
      <c r="H299" s="26">
        <v>6758.75</v>
      </c>
      <c r="I299" s="27">
        <v>1797.18</v>
      </c>
    </row>
    <row r="300" spans="1:9" ht="10.199999999999999" x14ac:dyDescent="0.2">
      <c r="A300" s="21" t="s">
        <v>83</v>
      </c>
      <c r="B300" s="22">
        <v>44287</v>
      </c>
      <c r="C300" s="25">
        <v>494</v>
      </c>
      <c r="D300" s="29">
        <v>6</v>
      </c>
      <c r="E300" s="34">
        <v>44348</v>
      </c>
      <c r="F300" s="24" t="s">
        <v>97</v>
      </c>
      <c r="G300" s="23" t="s">
        <v>71</v>
      </c>
      <c r="H300" s="26">
        <v>20034.849999999999</v>
      </c>
      <c r="I300" s="27">
        <v>5075.91</v>
      </c>
    </row>
    <row r="301" spans="1:9" ht="10.199999999999999" x14ac:dyDescent="0.2">
      <c r="A301" s="21" t="s">
        <v>83</v>
      </c>
      <c r="B301" s="22">
        <v>44287</v>
      </c>
      <c r="C301" s="25">
        <v>512.87</v>
      </c>
      <c r="D301" s="29">
        <v>7</v>
      </c>
      <c r="E301" s="34">
        <v>42850</v>
      </c>
      <c r="F301" s="24" t="s">
        <v>97</v>
      </c>
      <c r="G301" s="23" t="s">
        <v>73</v>
      </c>
      <c r="H301" s="26">
        <v>28337.7</v>
      </c>
      <c r="I301" s="27">
        <v>8770.3000000000011</v>
      </c>
    </row>
    <row r="302" spans="1:9" ht="10.199999999999999" x14ac:dyDescent="0.2">
      <c r="A302" s="21" t="s">
        <v>83</v>
      </c>
      <c r="B302" s="22">
        <v>44287</v>
      </c>
      <c r="C302" s="25">
        <v>464.1</v>
      </c>
      <c r="D302" s="29">
        <v>8</v>
      </c>
      <c r="E302" s="34">
        <v>41849</v>
      </c>
      <c r="F302" s="24" t="s">
        <v>97</v>
      </c>
      <c r="G302" s="23" t="s">
        <v>73</v>
      </c>
      <c r="H302" s="26">
        <v>29797.75</v>
      </c>
      <c r="I302" s="27">
        <v>10092.18</v>
      </c>
    </row>
    <row r="303" spans="1:9" ht="10.199999999999999" x14ac:dyDescent="0.2">
      <c r="A303" s="21" t="s">
        <v>83</v>
      </c>
      <c r="B303" s="22">
        <v>44287</v>
      </c>
      <c r="C303" s="25">
        <v>590.20000000000005</v>
      </c>
      <c r="D303" s="29">
        <v>9</v>
      </c>
      <c r="E303" s="34">
        <v>42480</v>
      </c>
      <c r="F303" s="24" t="s">
        <v>97</v>
      </c>
      <c r="G303" s="23" t="s">
        <v>74</v>
      </c>
      <c r="H303" s="26">
        <v>50337.65</v>
      </c>
      <c r="I303" s="27">
        <v>18166.399999999998</v>
      </c>
    </row>
    <row r="304" spans="1:9" ht="10.199999999999999" x14ac:dyDescent="0.2">
      <c r="A304" s="21" t="s">
        <v>83</v>
      </c>
      <c r="B304" s="22">
        <v>44287</v>
      </c>
      <c r="C304" s="25">
        <v>621</v>
      </c>
      <c r="D304" s="29">
        <v>10</v>
      </c>
      <c r="E304" s="34">
        <v>44658</v>
      </c>
      <c r="F304" s="24" t="s">
        <v>97</v>
      </c>
      <c r="G304" s="23" t="s">
        <v>74</v>
      </c>
      <c r="H304" s="26">
        <v>22217.95</v>
      </c>
      <c r="I304" s="27">
        <v>6347.95</v>
      </c>
    </row>
    <row r="305" spans="1:9" ht="10.199999999999999" x14ac:dyDescent="0.2">
      <c r="A305" s="21" t="s">
        <v>83</v>
      </c>
      <c r="B305" s="22">
        <v>44287</v>
      </c>
      <c r="C305" s="25">
        <v>606.45000000000005</v>
      </c>
      <c r="D305" s="29">
        <v>11</v>
      </c>
      <c r="E305" s="34">
        <v>42944</v>
      </c>
      <c r="F305" s="24" t="s">
        <v>97</v>
      </c>
      <c r="G305" s="23" t="s">
        <v>75</v>
      </c>
      <c r="H305" s="26">
        <v>21970.5</v>
      </c>
      <c r="I305" s="27">
        <v>7470.68</v>
      </c>
    </row>
    <row r="306" spans="1:9" ht="10.199999999999999" x14ac:dyDescent="0.2">
      <c r="A306" s="21" t="s">
        <v>83</v>
      </c>
      <c r="B306" s="22">
        <v>44287</v>
      </c>
      <c r="C306" s="25">
        <v>425.8</v>
      </c>
      <c r="D306" s="29">
        <v>12</v>
      </c>
      <c r="E306" s="34">
        <v>44480</v>
      </c>
      <c r="F306" s="24" t="s">
        <v>97</v>
      </c>
      <c r="G306" s="23" t="s">
        <v>76</v>
      </c>
      <c r="H306" s="26">
        <v>25132.800000000003</v>
      </c>
      <c r="I306" s="27">
        <v>6747.44</v>
      </c>
    </row>
    <row r="307" spans="1:9" ht="10.199999999999999" x14ac:dyDescent="0.2">
      <c r="A307" s="21" t="s">
        <v>83</v>
      </c>
      <c r="B307" s="22">
        <v>44287</v>
      </c>
      <c r="C307" s="25">
        <v>458.7</v>
      </c>
      <c r="D307" s="29">
        <v>13</v>
      </c>
      <c r="E307" s="34">
        <v>44578</v>
      </c>
      <c r="F307" s="24" t="s">
        <v>99</v>
      </c>
      <c r="G307" s="23" t="s">
        <v>72</v>
      </c>
      <c r="H307" s="26">
        <v>33475.85</v>
      </c>
      <c r="I307" s="27">
        <v>13908.16</v>
      </c>
    </row>
    <row r="308" spans="1:9" ht="10.199999999999999" x14ac:dyDescent="0.2">
      <c r="A308" s="21" t="s">
        <v>83</v>
      </c>
      <c r="B308" s="22">
        <v>44287</v>
      </c>
      <c r="C308" s="25">
        <v>354.1</v>
      </c>
      <c r="D308" s="29">
        <v>14</v>
      </c>
      <c r="E308" s="34">
        <v>43683</v>
      </c>
      <c r="F308" s="24" t="s">
        <v>97</v>
      </c>
      <c r="G308" s="23" t="s">
        <v>73</v>
      </c>
      <c r="H308" s="26">
        <v>17488.699999999997</v>
      </c>
      <c r="I308" s="27">
        <v>6125.21</v>
      </c>
    </row>
    <row r="309" spans="1:9" ht="10.199999999999999" x14ac:dyDescent="0.2">
      <c r="A309" s="21" t="s">
        <v>83</v>
      </c>
      <c r="B309" s="22">
        <v>44287</v>
      </c>
      <c r="C309" s="25">
        <v>544</v>
      </c>
      <c r="D309" s="29">
        <v>15</v>
      </c>
      <c r="E309" s="34">
        <v>44064</v>
      </c>
      <c r="F309" s="24" t="s">
        <v>97</v>
      </c>
      <c r="G309" s="23" t="s">
        <v>71</v>
      </c>
      <c r="H309" s="26">
        <v>19842.400000000001</v>
      </c>
      <c r="I309" s="27">
        <v>6283.2</v>
      </c>
    </row>
    <row r="310" spans="1:9" ht="10.199999999999999" x14ac:dyDescent="0.2">
      <c r="A310" s="21" t="s">
        <v>83</v>
      </c>
      <c r="B310" s="22">
        <v>44287</v>
      </c>
      <c r="C310" s="25">
        <v>1900</v>
      </c>
      <c r="D310" s="29">
        <v>16</v>
      </c>
      <c r="E310" s="34">
        <v>44914</v>
      </c>
      <c r="F310" s="24" t="s">
        <v>97</v>
      </c>
      <c r="G310" s="23" t="s">
        <v>73</v>
      </c>
      <c r="H310" s="26">
        <v>46999.55</v>
      </c>
      <c r="I310" s="27">
        <v>17416.07</v>
      </c>
    </row>
    <row r="311" spans="1:9" ht="10.199999999999999" x14ac:dyDescent="0.2">
      <c r="A311" s="21" t="s">
        <v>83</v>
      </c>
      <c r="B311" s="22">
        <v>44287</v>
      </c>
      <c r="C311" s="25">
        <v>514.79999999999995</v>
      </c>
      <c r="D311" s="29">
        <v>17</v>
      </c>
      <c r="E311" s="34">
        <v>42531</v>
      </c>
      <c r="F311" s="24" t="s">
        <v>97</v>
      </c>
      <c r="G311" s="23" t="s">
        <v>74</v>
      </c>
      <c r="H311" s="26">
        <v>38803.200000000004</v>
      </c>
      <c r="I311" s="27">
        <v>15104.11</v>
      </c>
    </row>
    <row r="312" spans="1:9" ht="10.199999999999999" x14ac:dyDescent="0.2">
      <c r="A312" s="21" t="s">
        <v>83</v>
      </c>
      <c r="B312" s="22">
        <v>44287</v>
      </c>
      <c r="C312" s="25">
        <v>587</v>
      </c>
      <c r="D312" s="29">
        <v>18</v>
      </c>
      <c r="E312" s="34">
        <v>43459</v>
      </c>
      <c r="F312" s="24" t="s">
        <v>97</v>
      </c>
      <c r="G312" s="23" t="s">
        <v>77</v>
      </c>
      <c r="H312" s="26">
        <v>57951.4</v>
      </c>
      <c r="I312" s="27">
        <v>21822.149999999998</v>
      </c>
    </row>
    <row r="313" spans="1:9" ht="10.199999999999999" x14ac:dyDescent="0.2">
      <c r="A313" s="21" t="s">
        <v>83</v>
      </c>
      <c r="B313" s="22">
        <v>44287</v>
      </c>
      <c r="C313" s="25">
        <v>504.1</v>
      </c>
      <c r="D313" s="29">
        <v>19</v>
      </c>
      <c r="E313" s="34">
        <v>44195</v>
      </c>
      <c r="F313" s="24" t="s">
        <v>97</v>
      </c>
      <c r="G313" s="23" t="s">
        <v>72</v>
      </c>
      <c r="H313" s="26">
        <v>36486.699999999997</v>
      </c>
      <c r="I313" s="27">
        <v>13604.36</v>
      </c>
    </row>
    <row r="314" spans="1:9" ht="10.199999999999999" x14ac:dyDescent="0.2">
      <c r="A314" s="21" t="s">
        <v>83</v>
      </c>
      <c r="B314" s="22">
        <v>44287</v>
      </c>
      <c r="C314" s="25">
        <v>555.6</v>
      </c>
      <c r="D314" s="29">
        <v>20</v>
      </c>
      <c r="E314" s="34">
        <v>42907</v>
      </c>
      <c r="F314" s="24" t="s">
        <v>97</v>
      </c>
      <c r="G314" s="23" t="s">
        <v>71</v>
      </c>
      <c r="H314" s="26">
        <v>39209.949999999997</v>
      </c>
      <c r="I314" s="27">
        <v>14997.990000000002</v>
      </c>
    </row>
    <row r="315" spans="1:9" ht="10.199999999999999" x14ac:dyDescent="0.2">
      <c r="A315" s="21" t="s">
        <v>83</v>
      </c>
      <c r="B315" s="22">
        <v>44287</v>
      </c>
      <c r="C315" s="25">
        <v>450.2</v>
      </c>
      <c r="D315" s="29">
        <v>21</v>
      </c>
      <c r="E315" s="34">
        <v>43607</v>
      </c>
      <c r="F315" s="24" t="s">
        <v>97</v>
      </c>
      <c r="G315" s="23" t="s">
        <v>74</v>
      </c>
      <c r="H315" s="26">
        <v>31741.45</v>
      </c>
      <c r="I315" s="27">
        <v>12399.94</v>
      </c>
    </row>
    <row r="316" spans="1:9" ht="10.199999999999999" x14ac:dyDescent="0.2">
      <c r="A316" s="21" t="s">
        <v>83</v>
      </c>
      <c r="B316" s="22">
        <v>44287</v>
      </c>
      <c r="C316" s="25">
        <v>808.7</v>
      </c>
      <c r="D316" s="29">
        <v>22</v>
      </c>
      <c r="E316" s="34">
        <v>44560</v>
      </c>
      <c r="F316" s="24" t="s">
        <v>97</v>
      </c>
      <c r="G316" s="23" t="s">
        <v>74</v>
      </c>
      <c r="H316" s="26">
        <v>33714.15</v>
      </c>
      <c r="I316" s="27">
        <v>13715.029999999999</v>
      </c>
    </row>
    <row r="317" spans="1:9" ht="10.199999999999999" x14ac:dyDescent="0.2">
      <c r="A317" s="21" t="s">
        <v>83</v>
      </c>
      <c r="B317" s="22">
        <v>44287</v>
      </c>
      <c r="C317" s="25">
        <v>450</v>
      </c>
      <c r="D317" s="29">
        <v>23</v>
      </c>
      <c r="E317" s="34">
        <v>44671</v>
      </c>
      <c r="F317" s="24" t="s">
        <v>97</v>
      </c>
      <c r="G317" s="23" t="s">
        <v>75</v>
      </c>
      <c r="H317" s="26">
        <v>15808.95</v>
      </c>
      <c r="I317" s="27">
        <v>5170.2</v>
      </c>
    </row>
    <row r="318" spans="1:9" ht="10.199999999999999" x14ac:dyDescent="0.2">
      <c r="A318" s="21" t="s">
        <v>83</v>
      </c>
      <c r="B318" s="22">
        <v>44287</v>
      </c>
      <c r="C318" s="25">
        <v>504.5</v>
      </c>
      <c r="D318" s="29">
        <v>24</v>
      </c>
      <c r="E318" s="34">
        <v>43807</v>
      </c>
      <c r="F318" s="24" t="s">
        <v>97</v>
      </c>
      <c r="G318" s="23" t="s">
        <v>76</v>
      </c>
      <c r="H318" s="26">
        <v>60037.399999999994</v>
      </c>
      <c r="I318" s="27">
        <v>20905.43</v>
      </c>
    </row>
    <row r="319" spans="1:9" ht="10.199999999999999" x14ac:dyDescent="0.2">
      <c r="A319" s="21" t="s">
        <v>83</v>
      </c>
      <c r="B319" s="22">
        <v>44287</v>
      </c>
      <c r="C319" s="25">
        <v>188.8</v>
      </c>
      <c r="D319" s="29">
        <v>25</v>
      </c>
      <c r="E319" s="34">
        <v>38059</v>
      </c>
      <c r="F319" s="24" t="s">
        <v>97</v>
      </c>
      <c r="G319" s="23" t="s">
        <v>71</v>
      </c>
      <c r="H319" s="26">
        <v>36475.5</v>
      </c>
      <c r="I319" s="27">
        <v>13871.9</v>
      </c>
    </row>
    <row r="320" spans="1:9" ht="10.199999999999999" x14ac:dyDescent="0.2">
      <c r="A320" s="21" t="s">
        <v>83</v>
      </c>
      <c r="B320" s="22">
        <v>44287</v>
      </c>
      <c r="C320" s="25">
        <v>662.01</v>
      </c>
      <c r="D320" s="29">
        <v>26</v>
      </c>
      <c r="E320" s="34">
        <v>42560</v>
      </c>
      <c r="F320" s="24" t="s">
        <v>97</v>
      </c>
      <c r="G320" s="23" t="s">
        <v>71</v>
      </c>
      <c r="H320" s="26">
        <v>34452.35</v>
      </c>
      <c r="I320" s="27">
        <v>13988.87</v>
      </c>
    </row>
    <row r="321" spans="1:9" ht="10.199999999999999" x14ac:dyDescent="0.2">
      <c r="A321" s="21" t="s">
        <v>83</v>
      </c>
      <c r="B321" s="22">
        <v>44287</v>
      </c>
      <c r="C321" s="25">
        <v>553.70000000000005</v>
      </c>
      <c r="D321" s="29">
        <v>27</v>
      </c>
      <c r="E321" s="34">
        <v>44348</v>
      </c>
      <c r="F321" s="24" t="s">
        <v>97</v>
      </c>
      <c r="G321" s="23" t="s">
        <v>72</v>
      </c>
      <c r="H321" s="26">
        <v>22788.5</v>
      </c>
      <c r="I321" s="27">
        <v>5058.0600000000004</v>
      </c>
    </row>
    <row r="322" spans="1:9" ht="10.199999999999999" x14ac:dyDescent="0.2">
      <c r="A322" s="21" t="s">
        <v>83</v>
      </c>
      <c r="B322" s="22">
        <v>44287</v>
      </c>
      <c r="C322" s="25">
        <v>1055.5999999999999</v>
      </c>
      <c r="D322" s="29">
        <v>28</v>
      </c>
      <c r="E322" s="34">
        <v>44793</v>
      </c>
      <c r="F322" s="24" t="s">
        <v>97</v>
      </c>
      <c r="G322" s="23" t="s">
        <v>71</v>
      </c>
      <c r="H322" s="26">
        <v>36745.100000000006</v>
      </c>
      <c r="I322" s="27">
        <v>12130.230000000001</v>
      </c>
    </row>
    <row r="323" spans="1:9" ht="10.199999999999999" x14ac:dyDescent="0.2">
      <c r="A323" s="21" t="s">
        <v>83</v>
      </c>
      <c r="B323" s="22">
        <v>44287</v>
      </c>
      <c r="C323" s="25">
        <v>1573</v>
      </c>
      <c r="D323" s="29">
        <v>30</v>
      </c>
      <c r="E323" s="34">
        <v>44946</v>
      </c>
      <c r="F323" s="24" t="s">
        <v>97</v>
      </c>
      <c r="G323" s="23" t="s">
        <v>77</v>
      </c>
      <c r="H323" s="26">
        <v>30763.35</v>
      </c>
      <c r="I323" s="27">
        <v>8476.3700000000008</v>
      </c>
    </row>
    <row r="324" spans="1:9" ht="10.199999999999999" x14ac:dyDescent="0.2">
      <c r="A324" s="21" t="s">
        <v>83</v>
      </c>
      <c r="B324" s="22">
        <v>44287</v>
      </c>
      <c r="C324" s="25">
        <v>764.6</v>
      </c>
      <c r="D324" s="29">
        <v>31</v>
      </c>
      <c r="E324" s="34">
        <v>44910</v>
      </c>
      <c r="F324" s="24" t="s">
        <v>97</v>
      </c>
      <c r="G324" s="23" t="s">
        <v>71</v>
      </c>
      <c r="H324" s="26">
        <v>29908.800000000003</v>
      </c>
      <c r="I324" s="27">
        <v>11954.46</v>
      </c>
    </row>
    <row r="325" spans="1:9" ht="10.199999999999999" x14ac:dyDescent="0.2">
      <c r="A325" s="21" t="s">
        <v>83</v>
      </c>
      <c r="B325" s="22">
        <v>44287</v>
      </c>
      <c r="C325" s="25">
        <v>174.54</v>
      </c>
      <c r="D325" s="29">
        <v>32</v>
      </c>
      <c r="E325" s="34">
        <v>41998</v>
      </c>
      <c r="F325" s="24" t="s">
        <v>101</v>
      </c>
      <c r="G325" s="23" t="s">
        <v>77</v>
      </c>
      <c r="H325" s="26">
        <v>28916.799999999999</v>
      </c>
      <c r="I325" s="27">
        <v>10986.01</v>
      </c>
    </row>
    <row r="326" spans="1:9" ht="10.199999999999999" x14ac:dyDescent="0.2">
      <c r="A326" s="21" t="s">
        <v>83</v>
      </c>
      <c r="B326" s="22">
        <v>44287</v>
      </c>
      <c r="C326" s="25">
        <v>800.44</v>
      </c>
      <c r="D326" s="29">
        <v>34</v>
      </c>
      <c r="E326" s="34">
        <v>42329</v>
      </c>
      <c r="F326" s="24" t="s">
        <v>97</v>
      </c>
      <c r="G326" s="23" t="s">
        <v>74</v>
      </c>
      <c r="H326" s="26">
        <v>164801.85</v>
      </c>
      <c r="I326" s="27">
        <v>68359.83</v>
      </c>
    </row>
    <row r="327" spans="1:9" ht="10.199999999999999" x14ac:dyDescent="0.2">
      <c r="A327" s="21" t="s">
        <v>83</v>
      </c>
      <c r="B327" s="22">
        <v>44287</v>
      </c>
      <c r="C327" s="25">
        <v>1100</v>
      </c>
      <c r="D327" s="29">
        <v>35</v>
      </c>
      <c r="E327" s="34">
        <v>44958</v>
      </c>
      <c r="F327" s="24" t="s">
        <v>97</v>
      </c>
      <c r="G327" s="23" t="s">
        <v>75</v>
      </c>
      <c r="H327" s="26">
        <v>38454.199999999997</v>
      </c>
      <c r="I327" s="27">
        <v>9176.44</v>
      </c>
    </row>
    <row r="328" spans="1:9" ht="10.199999999999999" x14ac:dyDescent="0.2">
      <c r="A328" s="21" t="s">
        <v>83</v>
      </c>
      <c r="B328" s="22">
        <v>44287</v>
      </c>
      <c r="C328" s="25">
        <v>795.78</v>
      </c>
      <c r="D328" s="29">
        <v>36</v>
      </c>
      <c r="E328" s="34">
        <v>44487</v>
      </c>
      <c r="F328" s="24" t="s">
        <v>97</v>
      </c>
      <c r="G328" s="23" t="s">
        <v>71</v>
      </c>
      <c r="H328" s="26">
        <v>59305.15</v>
      </c>
      <c r="I328" s="27">
        <v>21828.73</v>
      </c>
    </row>
    <row r="329" spans="1:9" ht="10.199999999999999" x14ac:dyDescent="0.2">
      <c r="A329" s="21" t="s">
        <v>83</v>
      </c>
      <c r="B329" s="22">
        <v>44287</v>
      </c>
      <c r="C329" s="25">
        <v>516.20000000000005</v>
      </c>
      <c r="D329" s="29">
        <v>37</v>
      </c>
      <c r="E329" s="34">
        <v>44175</v>
      </c>
      <c r="F329" s="24" t="s">
        <v>97</v>
      </c>
      <c r="G329" s="23" t="s">
        <v>72</v>
      </c>
      <c r="H329" s="26">
        <v>13519.849999999999</v>
      </c>
      <c r="I329" s="27">
        <v>2654.47</v>
      </c>
    </row>
    <row r="330" spans="1:9" ht="10.199999999999999" x14ac:dyDescent="0.2">
      <c r="A330" s="21" t="s">
        <v>83</v>
      </c>
      <c r="B330" s="22">
        <v>44287</v>
      </c>
      <c r="C330" s="25">
        <v>2000</v>
      </c>
      <c r="D330" s="29">
        <v>39</v>
      </c>
      <c r="E330" s="34">
        <v>44986</v>
      </c>
      <c r="F330" s="24" t="s">
        <v>97</v>
      </c>
      <c r="G330" s="23" t="s">
        <v>75</v>
      </c>
      <c r="H330" s="26">
        <v>76908.350000000006</v>
      </c>
      <c r="I330" s="27">
        <v>18128.39</v>
      </c>
    </row>
    <row r="331" spans="1:9" ht="10.199999999999999" x14ac:dyDescent="0.2">
      <c r="A331" s="21" t="s">
        <v>83</v>
      </c>
      <c r="B331" s="22">
        <v>44287</v>
      </c>
      <c r="C331" s="25">
        <v>241.7</v>
      </c>
      <c r="D331" s="29">
        <v>40</v>
      </c>
      <c r="E331" s="34">
        <v>41863</v>
      </c>
      <c r="F331" s="24" t="s">
        <v>97</v>
      </c>
      <c r="G331" s="23" t="s">
        <v>72</v>
      </c>
      <c r="H331" s="26">
        <v>10994.449999999999</v>
      </c>
      <c r="I331" s="27">
        <v>2423.19</v>
      </c>
    </row>
    <row r="332" spans="1:9" ht="10.199999999999999" x14ac:dyDescent="0.2">
      <c r="A332" s="21" t="s">
        <v>83</v>
      </c>
      <c r="B332" s="22">
        <v>44287</v>
      </c>
      <c r="C332" s="25">
        <v>1083.3</v>
      </c>
      <c r="D332" s="29">
        <v>41</v>
      </c>
      <c r="E332" s="34">
        <v>44917</v>
      </c>
      <c r="F332" s="24" t="s">
        <v>97</v>
      </c>
      <c r="G332" s="23" t="s">
        <v>71</v>
      </c>
      <c r="H332" s="26">
        <v>36317.85</v>
      </c>
      <c r="I332" s="27">
        <v>14178.36</v>
      </c>
    </row>
    <row r="333" spans="1:9" ht="10.199999999999999" x14ac:dyDescent="0.2">
      <c r="A333" s="21" t="s">
        <v>83</v>
      </c>
      <c r="B333" s="22">
        <v>44287</v>
      </c>
      <c r="C333" s="25">
        <v>660.1</v>
      </c>
      <c r="D333" s="29">
        <v>42</v>
      </c>
      <c r="E333" s="34">
        <v>42954</v>
      </c>
      <c r="F333" s="24" t="s">
        <v>101</v>
      </c>
      <c r="G333" s="23" t="s">
        <v>72</v>
      </c>
      <c r="H333" s="26">
        <v>84789.75</v>
      </c>
      <c r="I333" s="27">
        <v>37410.869999999995</v>
      </c>
    </row>
    <row r="334" spans="1:9" ht="10.199999999999999" x14ac:dyDescent="0.2">
      <c r="A334" s="21" t="s">
        <v>83</v>
      </c>
      <c r="B334" s="22">
        <v>44287</v>
      </c>
      <c r="C334" s="25">
        <v>611.9</v>
      </c>
      <c r="D334" s="29">
        <v>43</v>
      </c>
      <c r="E334" s="34">
        <v>42714</v>
      </c>
      <c r="F334" s="24" t="s">
        <v>97</v>
      </c>
      <c r="G334" s="23" t="s">
        <v>72</v>
      </c>
      <c r="H334" s="26">
        <v>38356.449999999997</v>
      </c>
      <c r="I334" s="27">
        <v>13977.67</v>
      </c>
    </row>
    <row r="335" spans="1:9" ht="10.199999999999999" x14ac:dyDescent="0.2">
      <c r="A335" s="21" t="s">
        <v>83</v>
      </c>
      <c r="B335" s="22">
        <v>44287</v>
      </c>
      <c r="C335" s="25">
        <v>215.7</v>
      </c>
      <c r="D335" s="29">
        <v>44</v>
      </c>
      <c r="E335" s="34">
        <v>41473</v>
      </c>
      <c r="F335" s="24" t="s">
        <v>97</v>
      </c>
      <c r="G335" s="23" t="s">
        <v>73</v>
      </c>
      <c r="H335" s="26">
        <v>9370.15</v>
      </c>
      <c r="I335" s="27">
        <v>2612.33</v>
      </c>
    </row>
    <row r="336" spans="1:9" ht="10.199999999999999" x14ac:dyDescent="0.2">
      <c r="A336" s="21" t="s">
        <v>83</v>
      </c>
      <c r="B336" s="22">
        <v>44287</v>
      </c>
      <c r="C336" s="25">
        <v>449</v>
      </c>
      <c r="D336" s="29">
        <v>45</v>
      </c>
      <c r="E336" s="34">
        <v>44170</v>
      </c>
      <c r="F336" s="24" t="s">
        <v>97</v>
      </c>
      <c r="G336" s="23" t="s">
        <v>72</v>
      </c>
      <c r="H336" s="26">
        <v>18341.150000000001</v>
      </c>
      <c r="I336" s="27">
        <v>6131.37</v>
      </c>
    </row>
    <row r="337" spans="1:9" ht="10.199999999999999" x14ac:dyDescent="0.2">
      <c r="A337" s="21" t="s">
        <v>83</v>
      </c>
      <c r="B337" s="22">
        <v>44287</v>
      </c>
      <c r="C337" s="25">
        <v>259.39999999999998</v>
      </c>
      <c r="D337" s="29">
        <v>46</v>
      </c>
      <c r="E337" s="34">
        <v>41992</v>
      </c>
      <c r="F337" s="24" t="s">
        <v>97</v>
      </c>
      <c r="G337" s="23" t="s">
        <v>71</v>
      </c>
      <c r="H337" s="26">
        <v>8398.4500000000007</v>
      </c>
      <c r="I337" s="27">
        <v>1692.74</v>
      </c>
    </row>
    <row r="338" spans="1:9" ht="10.199999999999999" x14ac:dyDescent="0.2">
      <c r="A338" s="21" t="s">
        <v>83</v>
      </c>
      <c r="B338" s="22">
        <v>44287</v>
      </c>
      <c r="C338" s="25">
        <v>432</v>
      </c>
      <c r="D338" s="29">
        <v>47</v>
      </c>
      <c r="E338" s="34">
        <v>43550</v>
      </c>
      <c r="F338" s="24" t="s">
        <v>97</v>
      </c>
      <c r="G338" s="23" t="s">
        <v>71</v>
      </c>
      <c r="H338" s="26">
        <v>13432.05</v>
      </c>
      <c r="I338" s="27">
        <v>3944.0800000000004</v>
      </c>
    </row>
    <row r="339" spans="1:9" ht="10.199999999999999" x14ac:dyDescent="0.2">
      <c r="A339" s="21" t="s">
        <v>83</v>
      </c>
      <c r="B339" s="22">
        <v>44287</v>
      </c>
      <c r="C339" s="25">
        <v>425.79</v>
      </c>
      <c r="D339" s="29">
        <v>48</v>
      </c>
      <c r="E339" s="34">
        <v>44307</v>
      </c>
      <c r="F339" s="24" t="s">
        <v>97</v>
      </c>
      <c r="G339" s="23" t="s">
        <v>71</v>
      </c>
      <c r="H339" s="26">
        <v>34288.1</v>
      </c>
      <c r="I339" s="27">
        <v>12759.32</v>
      </c>
    </row>
    <row r="340" spans="1:9" ht="10.199999999999999" x14ac:dyDescent="0.2">
      <c r="A340" s="21" t="s">
        <v>83</v>
      </c>
      <c r="B340" s="22">
        <v>44287</v>
      </c>
      <c r="C340" s="25">
        <v>359</v>
      </c>
      <c r="D340" s="29">
        <v>49</v>
      </c>
      <c r="E340" s="34">
        <v>41963</v>
      </c>
      <c r="F340" s="24" t="s">
        <v>97</v>
      </c>
      <c r="G340" s="23" t="s">
        <v>74</v>
      </c>
      <c r="H340" s="26">
        <v>49905.7</v>
      </c>
      <c r="I340" s="27">
        <v>23176.440000000002</v>
      </c>
    </row>
    <row r="341" spans="1:9" ht="10.199999999999999" x14ac:dyDescent="0.2">
      <c r="A341" s="21" t="s">
        <v>83</v>
      </c>
      <c r="B341" s="22">
        <v>44287</v>
      </c>
      <c r="C341" s="25">
        <v>420</v>
      </c>
      <c r="D341" s="29">
        <v>50</v>
      </c>
      <c r="E341" s="34">
        <v>42320</v>
      </c>
      <c r="F341" s="24" t="s">
        <v>97</v>
      </c>
      <c r="G341" s="23" t="s">
        <v>73</v>
      </c>
      <c r="H341" s="26">
        <v>14822.25</v>
      </c>
      <c r="I341" s="27">
        <v>3673.25</v>
      </c>
    </row>
    <row r="342" spans="1:9" ht="10.199999999999999" x14ac:dyDescent="0.2">
      <c r="A342" s="21" t="s">
        <v>83</v>
      </c>
      <c r="B342" s="22">
        <v>44287</v>
      </c>
      <c r="C342" s="25">
        <v>1000</v>
      </c>
      <c r="D342" s="29">
        <v>51</v>
      </c>
      <c r="E342" s="34">
        <v>44915</v>
      </c>
      <c r="F342" s="24" t="s">
        <v>97</v>
      </c>
      <c r="G342" s="23" t="s">
        <v>74</v>
      </c>
      <c r="H342" s="26">
        <v>85453.75</v>
      </c>
      <c r="I342" s="27">
        <v>31625.859999999997</v>
      </c>
    </row>
    <row r="343" spans="1:9" ht="10.199999999999999" x14ac:dyDescent="0.2">
      <c r="A343" s="21" t="s">
        <v>83</v>
      </c>
      <c r="B343" s="22">
        <v>44287</v>
      </c>
      <c r="C343" s="25">
        <v>249</v>
      </c>
      <c r="D343" s="29">
        <v>52</v>
      </c>
      <c r="E343" s="34">
        <v>42064</v>
      </c>
      <c r="F343" s="24" t="s">
        <v>97</v>
      </c>
      <c r="G343" s="23" t="s">
        <v>74</v>
      </c>
      <c r="H343" s="26">
        <v>11500.1</v>
      </c>
      <c r="I343" s="27">
        <v>3455.83</v>
      </c>
    </row>
    <row r="344" spans="1:9" ht="10.199999999999999" x14ac:dyDescent="0.2">
      <c r="A344" s="21" t="s">
        <v>83</v>
      </c>
      <c r="B344" s="22">
        <v>44287</v>
      </c>
      <c r="C344" s="25">
        <v>280.10000000000002</v>
      </c>
      <c r="D344" s="29">
        <v>53</v>
      </c>
      <c r="E344" s="34">
        <v>40313</v>
      </c>
      <c r="F344" s="24" t="s">
        <v>97</v>
      </c>
      <c r="G344" s="23" t="s">
        <v>71</v>
      </c>
      <c r="H344" s="26">
        <v>12264.2</v>
      </c>
      <c r="I344" s="27">
        <v>2648.66</v>
      </c>
    </row>
    <row r="345" spans="1:9" ht="10.199999999999999" x14ac:dyDescent="0.2">
      <c r="A345" s="21" t="s">
        <v>83</v>
      </c>
      <c r="B345" s="22">
        <v>44287</v>
      </c>
      <c r="C345" s="25">
        <v>497.38</v>
      </c>
      <c r="D345" s="29">
        <v>54</v>
      </c>
      <c r="E345" s="34">
        <v>44677</v>
      </c>
      <c r="F345" s="24" t="s">
        <v>97</v>
      </c>
      <c r="G345" s="23" t="s">
        <v>71</v>
      </c>
      <c r="H345" s="26">
        <v>17090.75</v>
      </c>
      <c r="I345" s="27">
        <v>5901.84</v>
      </c>
    </row>
    <row r="346" spans="1:9" ht="10.199999999999999" x14ac:dyDescent="0.2">
      <c r="A346" s="21" t="s">
        <v>83</v>
      </c>
      <c r="B346" s="22">
        <v>44287</v>
      </c>
      <c r="C346" s="25">
        <v>801.1</v>
      </c>
      <c r="D346" s="29">
        <v>55</v>
      </c>
      <c r="E346" s="34">
        <v>42812</v>
      </c>
      <c r="F346" s="24" t="s">
        <v>97</v>
      </c>
      <c r="G346" s="23" t="s">
        <v>75</v>
      </c>
      <c r="H346" s="26">
        <v>35039.899999999994</v>
      </c>
      <c r="I346" s="27">
        <v>10698.730000000001</v>
      </c>
    </row>
    <row r="347" spans="1:9" ht="10.199999999999999" x14ac:dyDescent="0.2">
      <c r="A347" s="21" t="s">
        <v>83</v>
      </c>
      <c r="B347" s="22">
        <v>44287</v>
      </c>
      <c r="C347" s="25">
        <v>550</v>
      </c>
      <c r="D347" s="29">
        <v>56</v>
      </c>
      <c r="E347" s="34">
        <v>44149</v>
      </c>
      <c r="F347" s="24" t="s">
        <v>97</v>
      </c>
      <c r="G347" s="23" t="s">
        <v>77</v>
      </c>
      <c r="H347" s="26">
        <v>51749.599999999999</v>
      </c>
      <c r="I347" s="27">
        <v>19465.53</v>
      </c>
    </row>
    <row r="348" spans="1:9" ht="10.199999999999999" x14ac:dyDescent="0.2">
      <c r="A348" s="21" t="s">
        <v>83</v>
      </c>
      <c r="B348" s="22">
        <v>44287</v>
      </c>
      <c r="C348" s="25">
        <v>117.6</v>
      </c>
      <c r="D348" s="29">
        <v>57</v>
      </c>
      <c r="E348" s="34">
        <v>41320</v>
      </c>
      <c r="F348" s="24" t="s">
        <v>104</v>
      </c>
      <c r="G348" s="23" t="s">
        <v>71</v>
      </c>
      <c r="H348" s="26">
        <v>9220.5999999999985</v>
      </c>
      <c r="I348" s="27">
        <v>1269.8</v>
      </c>
    </row>
    <row r="349" spans="1:9" ht="10.199999999999999" x14ac:dyDescent="0.2">
      <c r="A349" s="21" t="s">
        <v>83</v>
      </c>
      <c r="B349" s="22">
        <v>44287</v>
      </c>
      <c r="C349" s="25">
        <v>237.43</v>
      </c>
      <c r="D349" s="29">
        <v>58</v>
      </c>
      <c r="E349" s="34">
        <v>42103</v>
      </c>
      <c r="F349" s="24" t="s">
        <v>105</v>
      </c>
      <c r="G349" s="23" t="s">
        <v>71</v>
      </c>
      <c r="H349" s="26">
        <v>7833.3</v>
      </c>
      <c r="I349" s="27">
        <v>1316.8400000000001</v>
      </c>
    </row>
    <row r="350" spans="1:9" ht="10.199999999999999" x14ac:dyDescent="0.2">
      <c r="A350" s="21" t="s">
        <v>83</v>
      </c>
      <c r="B350" s="22">
        <v>44287</v>
      </c>
      <c r="C350" s="25">
        <v>497.7</v>
      </c>
      <c r="D350" s="29">
        <v>59</v>
      </c>
      <c r="E350" s="34">
        <v>44007</v>
      </c>
      <c r="F350" s="24" t="s">
        <v>97</v>
      </c>
      <c r="G350" s="23" t="s">
        <v>71</v>
      </c>
      <c r="H350" s="26">
        <v>23399.35</v>
      </c>
      <c r="I350" s="27">
        <v>7493.29</v>
      </c>
    </row>
    <row r="351" spans="1:9" ht="10.199999999999999" x14ac:dyDescent="0.2">
      <c r="A351" s="21" t="s">
        <v>83</v>
      </c>
      <c r="B351" s="22">
        <v>44287</v>
      </c>
      <c r="C351" s="25">
        <v>573</v>
      </c>
      <c r="D351" s="29">
        <v>60</v>
      </c>
      <c r="E351" s="34">
        <v>44147</v>
      </c>
      <c r="F351" s="24" t="s">
        <v>97</v>
      </c>
      <c r="G351" s="23" t="s">
        <v>73</v>
      </c>
      <c r="H351" s="26">
        <v>46938.5</v>
      </c>
      <c r="I351" s="27">
        <v>16693.669999999998</v>
      </c>
    </row>
    <row r="352" spans="1:9" ht="10.199999999999999" x14ac:dyDescent="0.2">
      <c r="A352" s="21" t="s">
        <v>83</v>
      </c>
      <c r="B352" s="22">
        <v>44287</v>
      </c>
      <c r="C352" s="25">
        <v>194.3</v>
      </c>
      <c r="D352" s="29">
        <v>62</v>
      </c>
      <c r="E352" s="34">
        <v>40328</v>
      </c>
      <c r="F352" s="24" t="s">
        <v>107</v>
      </c>
      <c r="G352" s="23" t="s">
        <v>77</v>
      </c>
      <c r="H352" s="26">
        <v>13059.449999999999</v>
      </c>
      <c r="I352" s="27">
        <v>3521.84</v>
      </c>
    </row>
    <row r="353" spans="1:9" ht="10.199999999999999" x14ac:dyDescent="0.2">
      <c r="A353" s="21" t="s">
        <v>83</v>
      </c>
      <c r="B353" s="22">
        <v>44287</v>
      </c>
      <c r="C353" s="25">
        <v>449.5</v>
      </c>
      <c r="D353" s="29">
        <v>63</v>
      </c>
      <c r="E353" s="34">
        <v>44479</v>
      </c>
      <c r="F353" s="24" t="s">
        <v>97</v>
      </c>
      <c r="G353" s="23" t="s">
        <v>71</v>
      </c>
      <c r="H353" s="26">
        <v>22634.6</v>
      </c>
      <c r="I353" s="27">
        <v>6746.67</v>
      </c>
    </row>
    <row r="354" spans="1:9" ht="10.199999999999999" x14ac:dyDescent="0.2">
      <c r="A354" s="21" t="s">
        <v>83</v>
      </c>
      <c r="B354" s="22">
        <v>44287</v>
      </c>
      <c r="C354" s="25">
        <v>225.9</v>
      </c>
      <c r="D354" s="29">
        <v>64</v>
      </c>
      <c r="E354" s="34">
        <v>42805</v>
      </c>
      <c r="F354" s="24" t="s">
        <v>97</v>
      </c>
      <c r="G354" s="23" t="s">
        <v>71</v>
      </c>
      <c r="H354" s="26">
        <v>11367.1</v>
      </c>
      <c r="I354" s="27">
        <v>2593.71</v>
      </c>
    </row>
    <row r="355" spans="1:9" ht="10.199999999999999" x14ac:dyDescent="0.2">
      <c r="A355" s="21" t="s">
        <v>83</v>
      </c>
      <c r="B355" s="22">
        <v>44287</v>
      </c>
      <c r="C355" s="25">
        <v>519.6</v>
      </c>
      <c r="D355" s="29">
        <v>65</v>
      </c>
      <c r="E355" s="34">
        <v>44291</v>
      </c>
      <c r="F355" s="24" t="s">
        <v>97</v>
      </c>
      <c r="G355" s="23" t="s">
        <v>74</v>
      </c>
      <c r="H355" s="26">
        <v>35970.100000000006</v>
      </c>
      <c r="I355" s="27">
        <v>15204.56</v>
      </c>
    </row>
    <row r="356" spans="1:9" ht="10.199999999999999" x14ac:dyDescent="0.2">
      <c r="A356" s="21" t="s">
        <v>83</v>
      </c>
      <c r="B356" s="22">
        <v>44287</v>
      </c>
      <c r="C356" s="25">
        <v>1650</v>
      </c>
      <c r="D356" s="29">
        <v>67</v>
      </c>
      <c r="E356" s="34">
        <v>44986</v>
      </c>
      <c r="F356" s="24" t="s">
        <v>97</v>
      </c>
      <c r="G356" s="23" t="s">
        <v>73</v>
      </c>
      <c r="H356" s="26">
        <v>35890.549999999996</v>
      </c>
      <c r="I356" s="27">
        <v>10799.32</v>
      </c>
    </row>
    <row r="357" spans="1:9" ht="10.199999999999999" x14ac:dyDescent="0.2">
      <c r="A357" s="21" t="s">
        <v>83</v>
      </c>
      <c r="B357" s="22">
        <v>44287</v>
      </c>
      <c r="C357" s="25">
        <v>169.4</v>
      </c>
      <c r="D357" s="29">
        <v>68</v>
      </c>
      <c r="E357" s="34">
        <v>39605</v>
      </c>
      <c r="F357" s="24" t="s">
        <v>97</v>
      </c>
      <c r="G357" s="23" t="s">
        <v>73</v>
      </c>
      <c r="H357" s="26">
        <v>20100.55</v>
      </c>
      <c r="I357" s="27">
        <v>7401.8000000000011</v>
      </c>
    </row>
    <row r="358" spans="1:9" ht="10.199999999999999" x14ac:dyDescent="0.2">
      <c r="A358" s="21" t="s">
        <v>83</v>
      </c>
      <c r="B358" s="22">
        <v>44287</v>
      </c>
      <c r="C358" s="25">
        <v>242</v>
      </c>
      <c r="D358" s="29">
        <v>69</v>
      </c>
      <c r="E358" s="34">
        <v>41356</v>
      </c>
      <c r="F358" s="24" t="s">
        <v>97</v>
      </c>
      <c r="G358" s="23" t="s">
        <v>74</v>
      </c>
      <c r="H358" s="26">
        <v>18083.900000000001</v>
      </c>
      <c r="I358" s="27">
        <v>6280.33</v>
      </c>
    </row>
    <row r="359" spans="1:9" ht="10.199999999999999" x14ac:dyDescent="0.2">
      <c r="A359" s="21" t="s">
        <v>83</v>
      </c>
      <c r="B359" s="22">
        <v>44287</v>
      </c>
      <c r="C359" s="25">
        <v>289.89999999999998</v>
      </c>
      <c r="D359" s="29">
        <v>70</v>
      </c>
      <c r="E359" s="34">
        <v>41691</v>
      </c>
      <c r="F359" s="24" t="s">
        <v>97</v>
      </c>
      <c r="G359" s="23" t="s">
        <v>72</v>
      </c>
      <c r="H359" s="26">
        <v>13781.25</v>
      </c>
      <c r="I359" s="27">
        <v>4358.13</v>
      </c>
    </row>
    <row r="360" spans="1:9" ht="10.199999999999999" x14ac:dyDescent="0.2">
      <c r="A360" s="21" t="s">
        <v>83</v>
      </c>
      <c r="B360" s="22">
        <v>44287</v>
      </c>
      <c r="C360" s="25">
        <v>214.6</v>
      </c>
      <c r="D360" s="29">
        <v>71</v>
      </c>
      <c r="E360" s="34">
        <v>41406</v>
      </c>
      <c r="F360" s="24" t="s">
        <v>97</v>
      </c>
      <c r="G360" s="23" t="s">
        <v>71</v>
      </c>
      <c r="H360" s="26">
        <v>8495.5999999999985</v>
      </c>
      <c r="I360" s="27">
        <v>1397.8999999999999</v>
      </c>
    </row>
    <row r="361" spans="1:9" ht="10.199999999999999" x14ac:dyDescent="0.2">
      <c r="A361" s="21" t="s">
        <v>83</v>
      </c>
      <c r="B361" s="22">
        <v>44287</v>
      </c>
      <c r="C361" s="25">
        <v>2434.6</v>
      </c>
      <c r="D361" s="29">
        <v>72</v>
      </c>
      <c r="E361" s="34">
        <v>44910</v>
      </c>
      <c r="F361" s="24" t="s">
        <v>97</v>
      </c>
      <c r="G361" s="23" t="s">
        <v>73</v>
      </c>
      <c r="H361" s="26">
        <v>76908.350000000006</v>
      </c>
      <c r="I361" s="27">
        <v>29342.109999999997</v>
      </c>
    </row>
    <row r="362" spans="1:9" ht="10.199999999999999" x14ac:dyDescent="0.2">
      <c r="A362" s="21" t="s">
        <v>83</v>
      </c>
      <c r="B362" s="22">
        <v>44287</v>
      </c>
      <c r="C362" s="25">
        <v>497.1</v>
      </c>
      <c r="D362" s="29">
        <v>73</v>
      </c>
      <c r="E362" s="34">
        <v>44869</v>
      </c>
      <c r="F362" s="24" t="s">
        <v>97</v>
      </c>
      <c r="G362" s="23" t="s">
        <v>72</v>
      </c>
      <c r="H362" s="26">
        <v>19227.099999999999</v>
      </c>
      <c r="I362" s="27">
        <v>7265.0199999999995</v>
      </c>
    </row>
    <row r="363" spans="1:9" ht="10.199999999999999" x14ac:dyDescent="0.2">
      <c r="A363" s="21" t="s">
        <v>83</v>
      </c>
      <c r="B363" s="22">
        <v>44287</v>
      </c>
      <c r="C363" s="25">
        <v>238.7</v>
      </c>
      <c r="D363" s="29">
        <v>74</v>
      </c>
      <c r="E363" s="34">
        <v>41634</v>
      </c>
      <c r="F363" s="24" t="s">
        <v>97</v>
      </c>
      <c r="G363" s="23" t="s">
        <v>75</v>
      </c>
      <c r="H363" s="26">
        <v>12170.3</v>
      </c>
      <c r="I363" s="27">
        <v>4093.8100000000004</v>
      </c>
    </row>
    <row r="364" spans="1:9" ht="10.199999999999999" x14ac:dyDescent="0.2">
      <c r="A364" s="21" t="s">
        <v>83</v>
      </c>
      <c r="B364" s="22">
        <v>44287</v>
      </c>
      <c r="C364" s="25">
        <v>746</v>
      </c>
      <c r="D364" s="29">
        <v>75</v>
      </c>
      <c r="E364" s="34">
        <v>43189</v>
      </c>
      <c r="F364" s="24" t="s">
        <v>97</v>
      </c>
      <c r="G364" s="23" t="s">
        <v>75</v>
      </c>
      <c r="H364" s="26">
        <v>43117.1</v>
      </c>
      <c r="I364" s="27">
        <v>14576.100000000002</v>
      </c>
    </row>
    <row r="365" spans="1:9" ht="10.199999999999999" x14ac:dyDescent="0.2">
      <c r="A365" s="21" t="s">
        <v>83</v>
      </c>
      <c r="B365" s="22">
        <v>44287</v>
      </c>
      <c r="C365" s="25">
        <v>1300</v>
      </c>
      <c r="D365" s="29">
        <v>76</v>
      </c>
      <c r="E365" s="34">
        <v>44958</v>
      </c>
      <c r="F365" s="24" t="s">
        <v>97</v>
      </c>
      <c r="G365" s="23" t="s">
        <v>71</v>
      </c>
      <c r="H365" s="26">
        <v>33326.950000000004</v>
      </c>
      <c r="I365" s="27">
        <v>10470.67</v>
      </c>
    </row>
    <row r="366" spans="1:9" ht="10.199999999999999" x14ac:dyDescent="0.2">
      <c r="A366" s="21" t="s">
        <v>83</v>
      </c>
      <c r="B366" s="22">
        <v>44287</v>
      </c>
      <c r="C366" s="25">
        <v>959.5</v>
      </c>
      <c r="D366" s="29">
        <v>77</v>
      </c>
      <c r="E366" s="34">
        <v>44841</v>
      </c>
      <c r="F366" s="24" t="s">
        <v>97</v>
      </c>
      <c r="G366" s="23" t="s">
        <v>72</v>
      </c>
      <c r="H366" s="26">
        <v>42726.850000000006</v>
      </c>
      <c r="I366" s="27">
        <v>14958.09</v>
      </c>
    </row>
    <row r="367" spans="1:9" ht="10.199999999999999" x14ac:dyDescent="0.2">
      <c r="A367" s="21" t="s">
        <v>83</v>
      </c>
      <c r="B367" s="22">
        <v>44287</v>
      </c>
      <c r="C367" s="25">
        <v>188.8</v>
      </c>
      <c r="D367" s="29">
        <v>78</v>
      </c>
      <c r="E367" s="34">
        <v>41426</v>
      </c>
      <c r="F367" s="24" t="s">
        <v>97</v>
      </c>
      <c r="G367" s="23" t="s">
        <v>71</v>
      </c>
      <c r="H367" s="26">
        <v>18605.95</v>
      </c>
      <c r="I367" s="27">
        <v>6328.84</v>
      </c>
    </row>
    <row r="368" spans="1:9" ht="10.199999999999999" x14ac:dyDescent="0.2">
      <c r="A368" s="21" t="s">
        <v>83</v>
      </c>
      <c r="B368" s="22">
        <v>44287</v>
      </c>
      <c r="C368" s="25">
        <v>450</v>
      </c>
      <c r="D368" s="29">
        <v>79</v>
      </c>
      <c r="E368" s="34">
        <v>43457</v>
      </c>
      <c r="F368" s="24" t="s">
        <v>97</v>
      </c>
      <c r="G368" s="23" t="s">
        <v>77</v>
      </c>
      <c r="H368" s="26">
        <v>17983.55</v>
      </c>
      <c r="I368" s="27">
        <v>5259.45</v>
      </c>
    </row>
    <row r="369" spans="1:9" ht="10.199999999999999" x14ac:dyDescent="0.2">
      <c r="A369" s="21" t="s">
        <v>83</v>
      </c>
      <c r="B369" s="22">
        <v>44287</v>
      </c>
      <c r="C369" s="25">
        <v>657</v>
      </c>
      <c r="D369" s="29">
        <v>80</v>
      </c>
      <c r="E369" s="34">
        <v>43043</v>
      </c>
      <c r="F369" s="24" t="s">
        <v>101</v>
      </c>
      <c r="G369" s="23" t="s">
        <v>74</v>
      </c>
      <c r="H369" s="26">
        <v>49260.35</v>
      </c>
      <c r="I369" s="27">
        <v>18317.039999999997</v>
      </c>
    </row>
    <row r="370" spans="1:9" ht="10.199999999999999" x14ac:dyDescent="0.2">
      <c r="A370" s="21" t="s">
        <v>83</v>
      </c>
      <c r="B370" s="22">
        <v>44287</v>
      </c>
      <c r="C370" s="25">
        <v>426.3</v>
      </c>
      <c r="D370" s="29">
        <v>81</v>
      </c>
      <c r="E370" s="34">
        <v>44188</v>
      </c>
      <c r="F370" s="24" t="s">
        <v>97</v>
      </c>
      <c r="G370" s="23" t="s">
        <v>77</v>
      </c>
      <c r="H370" s="26">
        <v>24337.25</v>
      </c>
      <c r="I370" s="27">
        <v>9280.5299999999988</v>
      </c>
    </row>
    <row r="371" spans="1:9" ht="10.199999999999999" x14ac:dyDescent="0.2">
      <c r="A371" s="21" t="s">
        <v>83</v>
      </c>
      <c r="B371" s="22">
        <v>44287</v>
      </c>
      <c r="C371" s="25">
        <v>384.32</v>
      </c>
      <c r="D371" s="29">
        <v>82</v>
      </c>
      <c r="E371" s="34">
        <v>41585</v>
      </c>
      <c r="F371" s="24" t="s">
        <v>97</v>
      </c>
      <c r="G371" s="23" t="s">
        <v>74</v>
      </c>
      <c r="H371" s="26">
        <v>25587.600000000002</v>
      </c>
      <c r="I371" s="27">
        <v>9693.9499999999989</v>
      </c>
    </row>
    <row r="372" spans="1:9" ht="10.199999999999999" x14ac:dyDescent="0.2">
      <c r="A372" s="21" t="s">
        <v>83</v>
      </c>
      <c r="B372" s="22">
        <v>44287</v>
      </c>
      <c r="C372" s="25">
        <v>216</v>
      </c>
      <c r="D372" s="29">
        <v>83</v>
      </c>
      <c r="E372" s="34">
        <v>41879</v>
      </c>
      <c r="F372" s="24" t="s">
        <v>97</v>
      </c>
      <c r="G372" s="23" t="s">
        <v>74</v>
      </c>
      <c r="H372" s="26">
        <v>13456.949999999999</v>
      </c>
      <c r="I372" s="27">
        <v>4093.88</v>
      </c>
    </row>
    <row r="373" spans="1:9" ht="10.199999999999999" x14ac:dyDescent="0.2">
      <c r="A373" s="21" t="s">
        <v>83</v>
      </c>
      <c r="B373" s="22">
        <v>44287</v>
      </c>
      <c r="C373" s="25">
        <v>240.2</v>
      </c>
      <c r="D373" s="29">
        <v>84</v>
      </c>
      <c r="E373" s="34">
        <v>41536</v>
      </c>
      <c r="F373" s="24" t="s">
        <v>97</v>
      </c>
      <c r="G373" s="23" t="s">
        <v>72</v>
      </c>
      <c r="H373" s="26">
        <v>13564</v>
      </c>
      <c r="I373" s="27">
        <v>3525.2000000000003</v>
      </c>
    </row>
    <row r="374" spans="1:9" ht="10.199999999999999" x14ac:dyDescent="0.2">
      <c r="A374" s="21" t="s">
        <v>83</v>
      </c>
      <c r="B374" s="22">
        <v>44287</v>
      </c>
      <c r="C374" s="25">
        <v>867.6</v>
      </c>
      <c r="D374" s="29">
        <v>85</v>
      </c>
      <c r="E374" s="34">
        <v>44558</v>
      </c>
      <c r="F374" s="24" t="s">
        <v>97</v>
      </c>
      <c r="G374" s="23" t="s">
        <v>73</v>
      </c>
      <c r="H374" s="26">
        <v>26307.350000000002</v>
      </c>
      <c r="I374" s="27">
        <v>8209.39</v>
      </c>
    </row>
    <row r="375" spans="1:9" ht="10.199999999999999" x14ac:dyDescent="0.2">
      <c r="A375" s="21" t="s">
        <v>83</v>
      </c>
      <c r="B375" s="22">
        <v>44287</v>
      </c>
      <c r="C375" s="25">
        <v>298.60000000000002</v>
      </c>
      <c r="D375" s="29">
        <v>86</v>
      </c>
      <c r="E375" s="34">
        <v>41484</v>
      </c>
      <c r="F375" s="24" t="s">
        <v>97</v>
      </c>
      <c r="G375" s="23" t="s">
        <v>74</v>
      </c>
      <c r="H375" s="26">
        <v>17452.850000000002</v>
      </c>
      <c r="I375" s="27">
        <v>5241.18</v>
      </c>
    </row>
    <row r="376" spans="1:9" ht="10.199999999999999" x14ac:dyDescent="0.2">
      <c r="A376" s="21" t="s">
        <v>83</v>
      </c>
      <c r="B376" s="22">
        <v>44287</v>
      </c>
      <c r="C376" s="25">
        <v>631.9</v>
      </c>
      <c r="D376" s="29">
        <v>88</v>
      </c>
      <c r="E376" s="34">
        <v>44818</v>
      </c>
      <c r="F376" s="24" t="s">
        <v>97</v>
      </c>
      <c r="G376" s="23" t="s">
        <v>76</v>
      </c>
      <c r="H376" s="26">
        <v>24781.599999999999</v>
      </c>
      <c r="I376" s="27">
        <v>8591.0299999999988</v>
      </c>
    </row>
    <row r="377" spans="1:9" ht="10.199999999999999" x14ac:dyDescent="0.2">
      <c r="A377" s="21" t="s">
        <v>83</v>
      </c>
      <c r="B377" s="22">
        <v>44287</v>
      </c>
      <c r="C377" s="25">
        <v>385.97</v>
      </c>
      <c r="D377" s="29">
        <v>89</v>
      </c>
      <c r="E377" s="34">
        <v>44341</v>
      </c>
      <c r="F377" s="24" t="s">
        <v>97</v>
      </c>
      <c r="G377" s="23" t="s">
        <v>75</v>
      </c>
      <c r="H377" s="26">
        <v>22698.5</v>
      </c>
      <c r="I377" s="27">
        <v>9217.6</v>
      </c>
    </row>
    <row r="378" spans="1:9" ht="10.199999999999999" x14ac:dyDescent="0.2">
      <c r="A378" s="21" t="s">
        <v>83</v>
      </c>
      <c r="B378" s="22">
        <v>44287</v>
      </c>
      <c r="C378" s="25">
        <v>290.60000000000002</v>
      </c>
      <c r="D378" s="29">
        <v>90</v>
      </c>
      <c r="E378" s="34">
        <v>43671</v>
      </c>
      <c r="F378" s="24" t="s">
        <v>97</v>
      </c>
      <c r="G378" s="23" t="s">
        <v>74</v>
      </c>
      <c r="H378" s="26">
        <v>18596.849999999999</v>
      </c>
      <c r="I378" s="27">
        <v>7549.99</v>
      </c>
    </row>
    <row r="379" spans="1:9" ht="10.199999999999999" x14ac:dyDescent="0.2">
      <c r="A379" s="21" t="s">
        <v>83</v>
      </c>
      <c r="B379" s="22">
        <v>44287</v>
      </c>
      <c r="C379" s="25">
        <v>408.1</v>
      </c>
      <c r="D379" s="29">
        <v>91</v>
      </c>
      <c r="E379" s="34">
        <v>44383</v>
      </c>
      <c r="F379" s="24" t="s">
        <v>97</v>
      </c>
      <c r="G379" s="23" t="s">
        <v>75</v>
      </c>
      <c r="H379" s="26">
        <v>15520.599999999999</v>
      </c>
      <c r="I379" s="27">
        <v>4322.78</v>
      </c>
    </row>
    <row r="380" spans="1:9" ht="10.199999999999999" x14ac:dyDescent="0.2">
      <c r="A380" s="21" t="s">
        <v>83</v>
      </c>
      <c r="B380" s="22">
        <v>44287</v>
      </c>
      <c r="C380" s="25">
        <v>570.70000000000005</v>
      </c>
      <c r="D380" s="29">
        <v>92</v>
      </c>
      <c r="E380" s="34">
        <v>42599</v>
      </c>
      <c r="F380" s="24" t="s">
        <v>97</v>
      </c>
      <c r="G380" s="23" t="s">
        <v>73</v>
      </c>
      <c r="H380" s="26">
        <v>31760.6</v>
      </c>
      <c r="I380" s="27">
        <v>7061.46</v>
      </c>
    </row>
    <row r="381" spans="1:9" ht="10.199999999999999" x14ac:dyDescent="0.2">
      <c r="A381" s="21" t="s">
        <v>83</v>
      </c>
      <c r="B381" s="22">
        <v>44287</v>
      </c>
      <c r="C381" s="25">
        <v>616.20000000000005</v>
      </c>
      <c r="D381" s="29">
        <v>93</v>
      </c>
      <c r="E381" s="34">
        <v>42592</v>
      </c>
      <c r="F381" s="24" t="s">
        <v>97</v>
      </c>
      <c r="G381" s="23" t="s">
        <v>75</v>
      </c>
      <c r="H381" s="26">
        <v>36911.699999999997</v>
      </c>
      <c r="I381" s="27">
        <v>9449.0199999999986</v>
      </c>
    </row>
    <row r="382" spans="1:9" ht="10.199999999999999" x14ac:dyDescent="0.2">
      <c r="A382" s="21" t="s">
        <v>83</v>
      </c>
      <c r="B382" s="22">
        <v>44287</v>
      </c>
      <c r="C382" s="25">
        <v>622.70000000000005</v>
      </c>
      <c r="D382" s="29">
        <v>94</v>
      </c>
      <c r="E382" s="34">
        <v>42514</v>
      </c>
      <c r="F382" s="24" t="s">
        <v>97</v>
      </c>
      <c r="G382" s="23" t="s">
        <v>72</v>
      </c>
      <c r="H382" s="26">
        <v>27389.5</v>
      </c>
      <c r="I382" s="27">
        <v>4029.2000000000003</v>
      </c>
    </row>
    <row r="383" spans="1:9" ht="10.199999999999999" x14ac:dyDescent="0.2">
      <c r="A383" s="21" t="s">
        <v>83</v>
      </c>
      <c r="B383" s="22">
        <v>44287</v>
      </c>
      <c r="C383" s="25">
        <v>839.17</v>
      </c>
      <c r="D383" s="29">
        <v>95</v>
      </c>
      <c r="E383" s="34">
        <v>42815</v>
      </c>
      <c r="F383" s="24" t="s">
        <v>97</v>
      </c>
      <c r="G383" s="23" t="s">
        <v>73</v>
      </c>
      <c r="H383" s="26">
        <v>19623.900000000001</v>
      </c>
      <c r="I383" s="27">
        <v>2301.8799999999997</v>
      </c>
    </row>
    <row r="384" spans="1:9" ht="10.199999999999999" x14ac:dyDescent="0.2">
      <c r="A384" s="21" t="s">
        <v>83</v>
      </c>
      <c r="B384" s="22">
        <v>44287</v>
      </c>
      <c r="C384" s="25">
        <v>648.70000000000005</v>
      </c>
      <c r="D384" s="29">
        <v>96</v>
      </c>
      <c r="E384" s="34">
        <v>43172</v>
      </c>
      <c r="F384" s="24" t="s">
        <v>97</v>
      </c>
      <c r="G384" s="23" t="s">
        <v>77</v>
      </c>
      <c r="H384" s="26">
        <v>48329.45</v>
      </c>
      <c r="I384" s="27">
        <v>16334.08</v>
      </c>
    </row>
    <row r="385" spans="1:9" ht="10.199999999999999" x14ac:dyDescent="0.2">
      <c r="A385" s="21" t="s">
        <v>83</v>
      </c>
      <c r="B385" s="22">
        <v>44287</v>
      </c>
      <c r="C385" s="25">
        <v>469.06</v>
      </c>
      <c r="D385" s="29">
        <v>97</v>
      </c>
      <c r="E385" s="34">
        <v>43200</v>
      </c>
      <c r="F385" s="24" t="s">
        <v>97</v>
      </c>
      <c r="G385" s="23" t="s">
        <v>77</v>
      </c>
      <c r="H385" s="26">
        <v>24832.550000000003</v>
      </c>
      <c r="I385" s="27">
        <v>7142.38</v>
      </c>
    </row>
    <row r="386" spans="1:9" ht="10.199999999999999" x14ac:dyDescent="0.2">
      <c r="A386" s="21" t="s">
        <v>83</v>
      </c>
      <c r="B386" s="22">
        <v>44287</v>
      </c>
      <c r="C386" s="25">
        <v>643.70000000000005</v>
      </c>
      <c r="D386" s="29">
        <v>98</v>
      </c>
      <c r="E386" s="34">
        <v>43621</v>
      </c>
      <c r="F386" s="24" t="s">
        <v>97</v>
      </c>
      <c r="G386" s="23" t="s">
        <v>73</v>
      </c>
      <c r="H386" s="26">
        <v>23930.050000000003</v>
      </c>
      <c r="I386" s="27">
        <v>4160.7299999999996</v>
      </c>
    </row>
    <row r="387" spans="1:9" ht="10.199999999999999" x14ac:dyDescent="0.2">
      <c r="A387" s="21" t="s">
        <v>83</v>
      </c>
      <c r="B387" s="22">
        <v>44287</v>
      </c>
      <c r="C387" s="25">
        <v>691.46</v>
      </c>
      <c r="D387" s="29">
        <v>99</v>
      </c>
      <c r="E387" s="34">
        <v>44364</v>
      </c>
      <c r="F387" s="24" t="s">
        <v>97</v>
      </c>
      <c r="G387" s="23" t="s">
        <v>75</v>
      </c>
      <c r="H387" s="26">
        <v>25175.200000000001</v>
      </c>
      <c r="I387" s="27">
        <v>2076.6200000000003</v>
      </c>
    </row>
    <row r="388" spans="1:9" ht="10.199999999999999" x14ac:dyDescent="0.2">
      <c r="A388" s="21" t="s">
        <v>83</v>
      </c>
      <c r="B388" s="22">
        <v>44287</v>
      </c>
      <c r="C388" s="25">
        <v>777.5</v>
      </c>
      <c r="D388" s="29">
        <v>100</v>
      </c>
      <c r="E388" s="34">
        <v>42369</v>
      </c>
      <c r="F388" s="24" t="s">
        <v>97</v>
      </c>
      <c r="G388" s="23" t="s">
        <v>71</v>
      </c>
      <c r="H388" s="26">
        <v>67919.649999999994</v>
      </c>
      <c r="I388" s="27">
        <v>18723.95</v>
      </c>
    </row>
    <row r="389" spans="1:9" ht="10.199999999999999" x14ac:dyDescent="0.2">
      <c r="A389" s="21" t="s">
        <v>83</v>
      </c>
      <c r="B389" s="22">
        <v>44317</v>
      </c>
      <c r="C389" s="25">
        <v>312.39999999999998</v>
      </c>
      <c r="D389" s="29">
        <v>1</v>
      </c>
      <c r="E389" s="34">
        <v>40157</v>
      </c>
      <c r="F389" s="24" t="s">
        <v>97</v>
      </c>
      <c r="G389" s="23" t="s">
        <v>71</v>
      </c>
      <c r="H389" s="26">
        <v>29331.599999999999</v>
      </c>
      <c r="I389" s="27">
        <v>10206.769999999999</v>
      </c>
    </row>
    <row r="390" spans="1:9" ht="10.199999999999999" x14ac:dyDescent="0.2">
      <c r="A390" s="21" t="s">
        <v>83</v>
      </c>
      <c r="B390" s="22">
        <v>44317</v>
      </c>
      <c r="C390" s="25">
        <v>503.21</v>
      </c>
      <c r="D390" s="29">
        <v>3</v>
      </c>
      <c r="E390" s="34">
        <v>44172</v>
      </c>
      <c r="F390" s="24" t="s">
        <v>97</v>
      </c>
      <c r="G390" s="23" t="s">
        <v>71</v>
      </c>
      <c r="H390" s="26">
        <v>31925.4</v>
      </c>
      <c r="I390" s="27">
        <v>12496.33</v>
      </c>
    </row>
    <row r="391" spans="1:9" ht="10.199999999999999" x14ac:dyDescent="0.2">
      <c r="A391" s="21" t="s">
        <v>83</v>
      </c>
      <c r="B391" s="22">
        <v>44317</v>
      </c>
      <c r="C391" s="25">
        <v>448</v>
      </c>
      <c r="D391" s="29">
        <v>4</v>
      </c>
      <c r="E391" s="34">
        <v>44162</v>
      </c>
      <c r="F391" s="24" t="s">
        <v>97</v>
      </c>
      <c r="G391" s="23" t="s">
        <v>72</v>
      </c>
      <c r="H391" s="26">
        <v>25698</v>
      </c>
      <c r="I391" s="27">
        <v>9023.56</v>
      </c>
    </row>
    <row r="392" spans="1:9" ht="10.199999999999999" x14ac:dyDescent="0.2">
      <c r="A392" s="21" t="s">
        <v>83</v>
      </c>
      <c r="B392" s="22">
        <v>44317</v>
      </c>
      <c r="C392" s="25">
        <v>494</v>
      </c>
      <c r="D392" s="29">
        <v>6</v>
      </c>
      <c r="E392" s="34">
        <v>44348</v>
      </c>
      <c r="F392" s="24" t="s">
        <v>97</v>
      </c>
      <c r="G392" s="23" t="s">
        <v>71</v>
      </c>
      <c r="H392" s="26">
        <v>19897.850000000002</v>
      </c>
      <c r="I392" s="27">
        <v>5890.9900000000007</v>
      </c>
    </row>
    <row r="393" spans="1:9" ht="10.199999999999999" x14ac:dyDescent="0.2">
      <c r="A393" s="21" t="s">
        <v>83</v>
      </c>
      <c r="B393" s="22">
        <v>44317</v>
      </c>
      <c r="C393" s="25">
        <v>512.87</v>
      </c>
      <c r="D393" s="29">
        <v>7</v>
      </c>
      <c r="E393" s="34">
        <v>42850</v>
      </c>
      <c r="F393" s="24" t="s">
        <v>97</v>
      </c>
      <c r="G393" s="23" t="s">
        <v>73</v>
      </c>
      <c r="H393" s="26">
        <v>32929.65</v>
      </c>
      <c r="I393" s="27">
        <v>11692.59</v>
      </c>
    </row>
    <row r="394" spans="1:9" ht="10.199999999999999" x14ac:dyDescent="0.2">
      <c r="A394" s="21" t="s">
        <v>83</v>
      </c>
      <c r="B394" s="22">
        <v>44317</v>
      </c>
      <c r="C394" s="25">
        <v>464.1</v>
      </c>
      <c r="D394" s="29">
        <v>8</v>
      </c>
      <c r="E394" s="34">
        <v>41849</v>
      </c>
      <c r="F394" s="24" t="s">
        <v>97</v>
      </c>
      <c r="G394" s="23" t="s">
        <v>73</v>
      </c>
      <c r="H394" s="26">
        <v>28824.699999999997</v>
      </c>
      <c r="I394" s="27">
        <v>10808.14</v>
      </c>
    </row>
    <row r="395" spans="1:9" ht="10.199999999999999" x14ac:dyDescent="0.2">
      <c r="A395" s="21" t="s">
        <v>83</v>
      </c>
      <c r="B395" s="22">
        <v>44317</v>
      </c>
      <c r="C395" s="25">
        <v>590.20000000000005</v>
      </c>
      <c r="D395" s="29">
        <v>9</v>
      </c>
      <c r="E395" s="34">
        <v>42480</v>
      </c>
      <c r="F395" s="24" t="s">
        <v>97</v>
      </c>
      <c r="G395" s="23" t="s">
        <v>74</v>
      </c>
      <c r="H395" s="26">
        <v>58627.600000000006</v>
      </c>
      <c r="I395" s="27">
        <v>23295.51</v>
      </c>
    </row>
    <row r="396" spans="1:9" ht="10.199999999999999" x14ac:dyDescent="0.2">
      <c r="A396" s="21" t="s">
        <v>83</v>
      </c>
      <c r="B396" s="22">
        <v>44317</v>
      </c>
      <c r="C396" s="25">
        <v>621</v>
      </c>
      <c r="D396" s="29">
        <v>10</v>
      </c>
      <c r="E396" s="34">
        <v>44658</v>
      </c>
      <c r="F396" s="24" t="s">
        <v>97</v>
      </c>
      <c r="G396" s="23" t="s">
        <v>74</v>
      </c>
      <c r="H396" s="26">
        <v>19670.3</v>
      </c>
      <c r="I396" s="27">
        <v>5748.12</v>
      </c>
    </row>
    <row r="397" spans="1:9" ht="10.199999999999999" x14ac:dyDescent="0.2">
      <c r="A397" s="21" t="s">
        <v>83</v>
      </c>
      <c r="B397" s="22">
        <v>44317</v>
      </c>
      <c r="C397" s="25">
        <v>606.45000000000005</v>
      </c>
      <c r="D397" s="29">
        <v>11</v>
      </c>
      <c r="E397" s="34">
        <v>42944</v>
      </c>
      <c r="F397" s="24" t="s">
        <v>97</v>
      </c>
      <c r="G397" s="23" t="s">
        <v>75</v>
      </c>
      <c r="H397" s="26">
        <v>25278.25</v>
      </c>
      <c r="I397" s="27">
        <v>9757.7200000000012</v>
      </c>
    </row>
    <row r="398" spans="1:9" ht="10.199999999999999" x14ac:dyDescent="0.2">
      <c r="A398" s="21" t="s">
        <v>83</v>
      </c>
      <c r="B398" s="22">
        <v>44317</v>
      </c>
      <c r="C398" s="25">
        <v>425.8</v>
      </c>
      <c r="D398" s="29">
        <v>12</v>
      </c>
      <c r="E398" s="34">
        <v>44480</v>
      </c>
      <c r="F398" s="24" t="s">
        <v>97</v>
      </c>
      <c r="G398" s="23" t="s">
        <v>76</v>
      </c>
      <c r="H398" s="26">
        <v>31304</v>
      </c>
      <c r="I398" s="27">
        <v>10830.470000000001</v>
      </c>
    </row>
    <row r="399" spans="1:9" ht="10.199999999999999" x14ac:dyDescent="0.2">
      <c r="A399" s="21" t="s">
        <v>83</v>
      </c>
      <c r="B399" s="22">
        <v>44317</v>
      </c>
      <c r="C399" s="25">
        <v>354.1</v>
      </c>
      <c r="D399" s="29">
        <v>14</v>
      </c>
      <c r="E399" s="34">
        <v>43683</v>
      </c>
      <c r="F399" s="24" t="s">
        <v>97</v>
      </c>
      <c r="G399" s="23" t="s">
        <v>73</v>
      </c>
      <c r="H399" s="26">
        <v>17879.400000000001</v>
      </c>
      <c r="I399" s="27">
        <v>6550.81</v>
      </c>
    </row>
    <row r="400" spans="1:9" ht="10.199999999999999" x14ac:dyDescent="0.2">
      <c r="A400" s="21" t="s">
        <v>83</v>
      </c>
      <c r="B400" s="22">
        <v>44317</v>
      </c>
      <c r="C400" s="25">
        <v>544</v>
      </c>
      <c r="D400" s="29">
        <v>15</v>
      </c>
      <c r="E400" s="34">
        <v>44064</v>
      </c>
      <c r="F400" s="24" t="s">
        <v>97</v>
      </c>
      <c r="G400" s="23" t="s">
        <v>71</v>
      </c>
      <c r="H400" s="26">
        <v>22956.199999999997</v>
      </c>
      <c r="I400" s="27">
        <v>8339.0299999999988</v>
      </c>
    </row>
    <row r="401" spans="1:9" ht="10.199999999999999" x14ac:dyDescent="0.2">
      <c r="A401" s="21" t="s">
        <v>83</v>
      </c>
      <c r="B401" s="22">
        <v>44317</v>
      </c>
      <c r="C401" s="25">
        <v>1900</v>
      </c>
      <c r="D401" s="29">
        <v>16</v>
      </c>
      <c r="E401" s="34">
        <v>44914</v>
      </c>
      <c r="F401" s="24" t="s">
        <v>97</v>
      </c>
      <c r="G401" s="23" t="s">
        <v>73</v>
      </c>
      <c r="H401" s="26">
        <v>52444.3</v>
      </c>
      <c r="I401" s="27">
        <v>21538.09</v>
      </c>
    </row>
    <row r="402" spans="1:9" ht="10.199999999999999" x14ac:dyDescent="0.2">
      <c r="A402" s="21" t="s">
        <v>83</v>
      </c>
      <c r="B402" s="22">
        <v>44317</v>
      </c>
      <c r="C402" s="25">
        <v>514.79999999999995</v>
      </c>
      <c r="D402" s="29">
        <v>17</v>
      </c>
      <c r="E402" s="34">
        <v>42531</v>
      </c>
      <c r="F402" s="24" t="s">
        <v>97</v>
      </c>
      <c r="G402" s="23" t="s">
        <v>74</v>
      </c>
      <c r="H402" s="26">
        <v>45609.350000000006</v>
      </c>
      <c r="I402" s="27">
        <v>19425.91</v>
      </c>
    </row>
    <row r="403" spans="1:9" ht="10.199999999999999" x14ac:dyDescent="0.2">
      <c r="A403" s="21" t="s">
        <v>83</v>
      </c>
      <c r="B403" s="22">
        <v>44317</v>
      </c>
      <c r="C403" s="25">
        <v>587</v>
      </c>
      <c r="D403" s="29">
        <v>18</v>
      </c>
      <c r="E403" s="34">
        <v>43459</v>
      </c>
      <c r="F403" s="24" t="s">
        <v>97</v>
      </c>
      <c r="G403" s="23" t="s">
        <v>77</v>
      </c>
      <c r="H403" s="26">
        <v>69243.25</v>
      </c>
      <c r="I403" s="27">
        <v>28905.450000000004</v>
      </c>
    </row>
    <row r="404" spans="1:9" ht="10.199999999999999" x14ac:dyDescent="0.2">
      <c r="A404" s="21" t="s">
        <v>83</v>
      </c>
      <c r="B404" s="22">
        <v>44317</v>
      </c>
      <c r="C404" s="25">
        <v>504.1</v>
      </c>
      <c r="D404" s="29">
        <v>19</v>
      </c>
      <c r="E404" s="34">
        <v>44195</v>
      </c>
      <c r="F404" s="24" t="s">
        <v>97</v>
      </c>
      <c r="G404" s="23" t="s">
        <v>72</v>
      </c>
      <c r="H404" s="26">
        <v>42135.600000000006</v>
      </c>
      <c r="I404" s="27">
        <v>17651.55</v>
      </c>
    </row>
    <row r="405" spans="1:9" ht="10.199999999999999" x14ac:dyDescent="0.2">
      <c r="A405" s="21" t="s">
        <v>83</v>
      </c>
      <c r="B405" s="22">
        <v>44317</v>
      </c>
      <c r="C405" s="25">
        <v>555.6</v>
      </c>
      <c r="D405" s="29">
        <v>20</v>
      </c>
      <c r="E405" s="34">
        <v>42907</v>
      </c>
      <c r="F405" s="24" t="s">
        <v>97</v>
      </c>
      <c r="G405" s="23" t="s">
        <v>71</v>
      </c>
      <c r="H405" s="26">
        <v>42201.95</v>
      </c>
      <c r="I405" s="27">
        <v>17722.25</v>
      </c>
    </row>
    <row r="406" spans="1:9" ht="10.199999999999999" x14ac:dyDescent="0.2">
      <c r="A406" s="21" t="s">
        <v>83</v>
      </c>
      <c r="B406" s="22">
        <v>44317</v>
      </c>
      <c r="C406" s="25">
        <v>450.2</v>
      </c>
      <c r="D406" s="29">
        <v>21</v>
      </c>
      <c r="E406" s="34">
        <v>43607</v>
      </c>
      <c r="F406" s="24" t="s">
        <v>97</v>
      </c>
      <c r="G406" s="23" t="s">
        <v>74</v>
      </c>
      <c r="H406" s="26">
        <v>30439.75</v>
      </c>
      <c r="I406" s="27">
        <v>12818.96</v>
      </c>
    </row>
    <row r="407" spans="1:9" ht="10.199999999999999" x14ac:dyDescent="0.2">
      <c r="A407" s="21" t="s">
        <v>83</v>
      </c>
      <c r="B407" s="22">
        <v>44317</v>
      </c>
      <c r="C407" s="25">
        <v>808.7</v>
      </c>
      <c r="D407" s="29">
        <v>22</v>
      </c>
      <c r="E407" s="34">
        <v>44560</v>
      </c>
      <c r="F407" s="24" t="s">
        <v>97</v>
      </c>
      <c r="G407" s="23" t="s">
        <v>74</v>
      </c>
      <c r="H407" s="26">
        <v>51903.950000000004</v>
      </c>
      <c r="I407" s="27">
        <v>24117.38</v>
      </c>
    </row>
    <row r="408" spans="1:9" ht="10.199999999999999" x14ac:dyDescent="0.2">
      <c r="A408" s="21" t="s">
        <v>83</v>
      </c>
      <c r="B408" s="22">
        <v>44317</v>
      </c>
      <c r="C408" s="25">
        <v>450</v>
      </c>
      <c r="D408" s="29">
        <v>23</v>
      </c>
      <c r="E408" s="34">
        <v>44671</v>
      </c>
      <c r="F408" s="24" t="s">
        <v>97</v>
      </c>
      <c r="G408" s="23" t="s">
        <v>75</v>
      </c>
      <c r="H408" s="26">
        <v>16067.349999999999</v>
      </c>
      <c r="I408" s="27">
        <v>6048.4900000000007</v>
      </c>
    </row>
    <row r="409" spans="1:9" ht="10.199999999999999" x14ac:dyDescent="0.2">
      <c r="A409" s="21" t="s">
        <v>83</v>
      </c>
      <c r="B409" s="22">
        <v>44317</v>
      </c>
      <c r="C409" s="25">
        <v>504.5</v>
      </c>
      <c r="D409" s="29">
        <v>24</v>
      </c>
      <c r="E409" s="34">
        <v>43807</v>
      </c>
      <c r="F409" s="24" t="s">
        <v>97</v>
      </c>
      <c r="G409" s="23" t="s">
        <v>76</v>
      </c>
      <c r="H409" s="26">
        <v>73319.350000000006</v>
      </c>
      <c r="I409" s="27">
        <v>29866.13</v>
      </c>
    </row>
    <row r="410" spans="1:9" ht="10.199999999999999" x14ac:dyDescent="0.2">
      <c r="A410" s="21" t="s">
        <v>83</v>
      </c>
      <c r="B410" s="22">
        <v>44317</v>
      </c>
      <c r="C410" s="25">
        <v>188.8</v>
      </c>
      <c r="D410" s="29">
        <v>25</v>
      </c>
      <c r="E410" s="34">
        <v>38059</v>
      </c>
      <c r="F410" s="24" t="s">
        <v>97</v>
      </c>
      <c r="G410" s="23" t="s">
        <v>71</v>
      </c>
      <c r="H410" s="26">
        <v>39674.899999999994</v>
      </c>
      <c r="I410" s="27">
        <v>17291.399999999998</v>
      </c>
    </row>
    <row r="411" spans="1:9" ht="10.199999999999999" x14ac:dyDescent="0.2">
      <c r="A411" s="21" t="s">
        <v>83</v>
      </c>
      <c r="B411" s="22">
        <v>44317</v>
      </c>
      <c r="C411" s="25">
        <v>662.01</v>
      </c>
      <c r="D411" s="29">
        <v>26</v>
      </c>
      <c r="E411" s="34">
        <v>42560</v>
      </c>
      <c r="F411" s="24" t="s">
        <v>97</v>
      </c>
      <c r="G411" s="23" t="s">
        <v>71</v>
      </c>
      <c r="H411" s="26">
        <v>39362.800000000003</v>
      </c>
      <c r="I411" s="27">
        <v>17577.84</v>
      </c>
    </row>
    <row r="412" spans="1:9" ht="10.199999999999999" x14ac:dyDescent="0.2">
      <c r="A412" s="21" t="s">
        <v>83</v>
      </c>
      <c r="B412" s="22">
        <v>44317</v>
      </c>
      <c r="C412" s="25">
        <v>553.70000000000005</v>
      </c>
      <c r="D412" s="29">
        <v>27</v>
      </c>
      <c r="E412" s="34">
        <v>44348</v>
      </c>
      <c r="F412" s="24" t="s">
        <v>97</v>
      </c>
      <c r="G412" s="23" t="s">
        <v>72</v>
      </c>
      <c r="H412" s="26">
        <v>23697.75</v>
      </c>
      <c r="I412" s="27">
        <v>6584.7599999999993</v>
      </c>
    </row>
    <row r="413" spans="1:9" ht="10.199999999999999" x14ac:dyDescent="0.2">
      <c r="A413" s="21" t="s">
        <v>83</v>
      </c>
      <c r="B413" s="22">
        <v>44317</v>
      </c>
      <c r="C413" s="25">
        <v>1055.5999999999999</v>
      </c>
      <c r="D413" s="29">
        <v>28</v>
      </c>
      <c r="E413" s="34">
        <v>44793</v>
      </c>
      <c r="F413" s="24" t="s">
        <v>97</v>
      </c>
      <c r="G413" s="23" t="s">
        <v>71</v>
      </c>
      <c r="H413" s="26">
        <v>41001.899999999994</v>
      </c>
      <c r="I413" s="27">
        <v>16035.600000000002</v>
      </c>
    </row>
    <row r="414" spans="1:9" ht="10.199999999999999" x14ac:dyDescent="0.2">
      <c r="A414" s="21" t="s">
        <v>83</v>
      </c>
      <c r="B414" s="22">
        <v>44317</v>
      </c>
      <c r="C414" s="25">
        <v>1573</v>
      </c>
      <c r="D414" s="29">
        <v>30</v>
      </c>
      <c r="E414" s="34">
        <v>44946</v>
      </c>
      <c r="F414" s="24" t="s">
        <v>97</v>
      </c>
      <c r="G414" s="23" t="s">
        <v>77</v>
      </c>
      <c r="H414" s="26">
        <v>57212</v>
      </c>
      <c r="I414" s="27">
        <v>23230.13</v>
      </c>
    </row>
    <row r="415" spans="1:9" ht="10.199999999999999" x14ac:dyDescent="0.2">
      <c r="A415" s="21" t="s">
        <v>83</v>
      </c>
      <c r="B415" s="22">
        <v>44317</v>
      </c>
      <c r="C415" s="25">
        <v>764.6</v>
      </c>
      <c r="D415" s="29">
        <v>31</v>
      </c>
      <c r="E415" s="34">
        <v>44910</v>
      </c>
      <c r="F415" s="24" t="s">
        <v>97</v>
      </c>
      <c r="G415" s="23" t="s">
        <v>71</v>
      </c>
      <c r="H415" s="26">
        <v>33373.649999999994</v>
      </c>
      <c r="I415" s="27">
        <v>14741.369999999999</v>
      </c>
    </row>
    <row r="416" spans="1:9" ht="10.199999999999999" x14ac:dyDescent="0.2">
      <c r="A416" s="21" t="s">
        <v>83</v>
      </c>
      <c r="B416" s="22">
        <v>44317</v>
      </c>
      <c r="C416" s="25">
        <v>174.54</v>
      </c>
      <c r="D416" s="29">
        <v>32</v>
      </c>
      <c r="E416" s="34">
        <v>41998</v>
      </c>
      <c r="F416" s="24" t="s">
        <v>101</v>
      </c>
      <c r="G416" s="23" t="s">
        <v>77</v>
      </c>
      <c r="H416" s="26">
        <v>33244.550000000003</v>
      </c>
      <c r="I416" s="27">
        <v>14294.279999999999</v>
      </c>
    </row>
    <row r="417" spans="1:9" ht="10.199999999999999" x14ac:dyDescent="0.2">
      <c r="A417" s="21" t="s">
        <v>83</v>
      </c>
      <c r="B417" s="22">
        <v>44317</v>
      </c>
      <c r="C417" s="25">
        <v>800.44</v>
      </c>
      <c r="D417" s="29">
        <v>34</v>
      </c>
      <c r="E417" s="34">
        <v>42329</v>
      </c>
      <c r="F417" s="24" t="s">
        <v>97</v>
      </c>
      <c r="G417" s="23" t="s">
        <v>74</v>
      </c>
      <c r="H417" s="26">
        <v>181704.1</v>
      </c>
      <c r="I417" s="27">
        <v>85201.13</v>
      </c>
    </row>
    <row r="418" spans="1:9" ht="10.199999999999999" x14ac:dyDescent="0.2">
      <c r="A418" s="21" t="s">
        <v>83</v>
      </c>
      <c r="B418" s="22">
        <v>44317</v>
      </c>
      <c r="C418" s="25">
        <v>1100</v>
      </c>
      <c r="D418" s="29">
        <v>35</v>
      </c>
      <c r="E418" s="34">
        <v>44958</v>
      </c>
      <c r="F418" s="24" t="s">
        <v>97</v>
      </c>
      <c r="G418" s="23" t="s">
        <v>75</v>
      </c>
      <c r="H418" s="26">
        <v>71515</v>
      </c>
      <c r="I418" s="27">
        <v>29433.390000000003</v>
      </c>
    </row>
    <row r="419" spans="1:9" ht="10.199999999999999" x14ac:dyDescent="0.2">
      <c r="A419" s="21" t="s">
        <v>83</v>
      </c>
      <c r="B419" s="22">
        <v>44317</v>
      </c>
      <c r="C419" s="25">
        <v>795.78</v>
      </c>
      <c r="D419" s="29">
        <v>36</v>
      </c>
      <c r="E419" s="34">
        <v>44487</v>
      </c>
      <c r="F419" s="24" t="s">
        <v>97</v>
      </c>
      <c r="G419" s="23" t="s">
        <v>71</v>
      </c>
      <c r="H419" s="26">
        <v>65019.799999999996</v>
      </c>
      <c r="I419" s="27">
        <v>26407.57</v>
      </c>
    </row>
    <row r="420" spans="1:9" ht="10.199999999999999" x14ac:dyDescent="0.2">
      <c r="A420" s="21" t="s">
        <v>83</v>
      </c>
      <c r="B420" s="22">
        <v>44317</v>
      </c>
      <c r="C420" s="25">
        <v>516.20000000000005</v>
      </c>
      <c r="D420" s="29">
        <v>37</v>
      </c>
      <c r="E420" s="34">
        <v>44175</v>
      </c>
      <c r="F420" s="24" t="s">
        <v>97</v>
      </c>
      <c r="G420" s="23" t="s">
        <v>72</v>
      </c>
      <c r="H420" s="26">
        <v>14646.45</v>
      </c>
      <c r="I420" s="27">
        <v>3734.8499999999995</v>
      </c>
    </row>
    <row r="421" spans="1:9" ht="10.199999999999999" x14ac:dyDescent="0.2">
      <c r="A421" s="21" t="s">
        <v>83</v>
      </c>
      <c r="B421" s="22">
        <v>44317</v>
      </c>
      <c r="C421" s="25">
        <v>2000</v>
      </c>
      <c r="D421" s="29">
        <v>39</v>
      </c>
      <c r="E421" s="34">
        <v>44986</v>
      </c>
      <c r="F421" s="24" t="s">
        <v>97</v>
      </c>
      <c r="G421" s="23" t="s">
        <v>75</v>
      </c>
      <c r="H421" s="26">
        <v>85818</v>
      </c>
      <c r="I421" s="27">
        <v>26469.66</v>
      </c>
    </row>
    <row r="422" spans="1:9" ht="10.199999999999999" x14ac:dyDescent="0.2">
      <c r="A422" s="21" t="s">
        <v>83</v>
      </c>
      <c r="B422" s="22">
        <v>44317</v>
      </c>
      <c r="C422" s="25">
        <v>241.7</v>
      </c>
      <c r="D422" s="29">
        <v>40</v>
      </c>
      <c r="E422" s="34">
        <v>41863</v>
      </c>
      <c r="F422" s="24" t="s">
        <v>97</v>
      </c>
      <c r="G422" s="23" t="s">
        <v>72</v>
      </c>
      <c r="H422" s="26">
        <v>10194.25</v>
      </c>
      <c r="I422" s="27">
        <v>2443.14</v>
      </c>
    </row>
    <row r="423" spans="1:9" ht="10.199999999999999" x14ac:dyDescent="0.2">
      <c r="A423" s="21" t="s">
        <v>83</v>
      </c>
      <c r="B423" s="22">
        <v>44317</v>
      </c>
      <c r="C423" s="25">
        <v>1083.3</v>
      </c>
      <c r="D423" s="29">
        <v>41</v>
      </c>
      <c r="E423" s="34">
        <v>44917</v>
      </c>
      <c r="F423" s="24" t="s">
        <v>97</v>
      </c>
      <c r="G423" s="23" t="s">
        <v>71</v>
      </c>
      <c r="H423" s="26">
        <v>40525.15</v>
      </c>
      <c r="I423" s="27">
        <v>17324.509999999998</v>
      </c>
    </row>
    <row r="424" spans="1:9" ht="10.199999999999999" x14ac:dyDescent="0.2">
      <c r="A424" s="21" t="s">
        <v>83</v>
      </c>
      <c r="B424" s="22">
        <v>44317</v>
      </c>
      <c r="C424" s="25">
        <v>660.1</v>
      </c>
      <c r="D424" s="29">
        <v>42</v>
      </c>
      <c r="E424" s="34">
        <v>42954</v>
      </c>
      <c r="F424" s="24" t="s">
        <v>101</v>
      </c>
      <c r="G424" s="23" t="s">
        <v>72</v>
      </c>
      <c r="H424" s="26">
        <v>81535.3</v>
      </c>
      <c r="I424" s="27">
        <v>38194.799999999996</v>
      </c>
    </row>
    <row r="425" spans="1:9" ht="10.199999999999999" x14ac:dyDescent="0.2">
      <c r="A425" s="21" t="s">
        <v>83</v>
      </c>
      <c r="B425" s="22">
        <v>44317</v>
      </c>
      <c r="C425" s="25">
        <v>611.9</v>
      </c>
      <c r="D425" s="29">
        <v>43</v>
      </c>
      <c r="E425" s="34">
        <v>42714</v>
      </c>
      <c r="F425" s="24" t="s">
        <v>97</v>
      </c>
      <c r="G425" s="23" t="s">
        <v>72</v>
      </c>
      <c r="H425" s="26">
        <v>41546.049999999996</v>
      </c>
      <c r="I425" s="27">
        <v>16943.289999999997</v>
      </c>
    </row>
    <row r="426" spans="1:9" ht="10.199999999999999" x14ac:dyDescent="0.2">
      <c r="A426" s="21" t="s">
        <v>83</v>
      </c>
      <c r="B426" s="22">
        <v>44317</v>
      </c>
      <c r="C426" s="25">
        <v>215.7</v>
      </c>
      <c r="D426" s="29">
        <v>44</v>
      </c>
      <c r="E426" s="34">
        <v>41473</v>
      </c>
      <c r="F426" s="24" t="s">
        <v>97</v>
      </c>
      <c r="G426" s="23" t="s">
        <v>73</v>
      </c>
      <c r="H426" s="26">
        <v>9220.2999999999993</v>
      </c>
      <c r="I426" s="27">
        <v>2931.9500000000003</v>
      </c>
    </row>
    <row r="427" spans="1:9" ht="10.199999999999999" x14ac:dyDescent="0.2">
      <c r="A427" s="21" t="s">
        <v>83</v>
      </c>
      <c r="B427" s="22">
        <v>44317</v>
      </c>
      <c r="C427" s="25">
        <v>449</v>
      </c>
      <c r="D427" s="29">
        <v>45</v>
      </c>
      <c r="E427" s="34">
        <v>44170</v>
      </c>
      <c r="F427" s="24" t="s">
        <v>97</v>
      </c>
      <c r="G427" s="23" t="s">
        <v>72</v>
      </c>
      <c r="H427" s="26">
        <v>19835.55</v>
      </c>
      <c r="I427" s="27">
        <v>7613.0599999999995</v>
      </c>
    </row>
    <row r="428" spans="1:9" ht="10.199999999999999" x14ac:dyDescent="0.2">
      <c r="A428" s="21" t="s">
        <v>83</v>
      </c>
      <c r="B428" s="22">
        <v>44317</v>
      </c>
      <c r="C428" s="25">
        <v>259.39999999999998</v>
      </c>
      <c r="D428" s="29">
        <v>46</v>
      </c>
      <c r="E428" s="34">
        <v>41992</v>
      </c>
      <c r="F428" s="24" t="s">
        <v>97</v>
      </c>
      <c r="G428" s="23" t="s">
        <v>71</v>
      </c>
      <c r="H428" s="26">
        <v>9215.15</v>
      </c>
      <c r="I428" s="27">
        <v>2351.02</v>
      </c>
    </row>
    <row r="429" spans="1:9" ht="10.199999999999999" x14ac:dyDescent="0.2">
      <c r="A429" s="21" t="s">
        <v>83</v>
      </c>
      <c r="B429" s="22">
        <v>44317</v>
      </c>
      <c r="C429" s="25">
        <v>432</v>
      </c>
      <c r="D429" s="29">
        <v>47</v>
      </c>
      <c r="E429" s="34">
        <v>43550</v>
      </c>
      <c r="F429" s="24" t="s">
        <v>97</v>
      </c>
      <c r="G429" s="23" t="s">
        <v>71</v>
      </c>
      <c r="H429" s="26">
        <v>13690.95</v>
      </c>
      <c r="I429" s="27">
        <v>4475.3100000000004</v>
      </c>
    </row>
    <row r="430" spans="1:9" ht="10.199999999999999" x14ac:dyDescent="0.2">
      <c r="A430" s="21" t="s">
        <v>83</v>
      </c>
      <c r="B430" s="22">
        <v>44317</v>
      </c>
      <c r="C430" s="25">
        <v>425.79</v>
      </c>
      <c r="D430" s="29">
        <v>48</v>
      </c>
      <c r="E430" s="34">
        <v>44307</v>
      </c>
      <c r="F430" s="24" t="s">
        <v>97</v>
      </c>
      <c r="G430" s="23" t="s">
        <v>71</v>
      </c>
      <c r="H430" s="26">
        <v>40236.199999999997</v>
      </c>
      <c r="I430" s="27">
        <v>16576.07</v>
      </c>
    </row>
    <row r="431" spans="1:9" ht="10.199999999999999" x14ac:dyDescent="0.2">
      <c r="A431" s="21" t="s">
        <v>83</v>
      </c>
      <c r="B431" s="22">
        <v>44317</v>
      </c>
      <c r="C431" s="25">
        <v>359</v>
      </c>
      <c r="D431" s="29">
        <v>49</v>
      </c>
      <c r="E431" s="34">
        <v>41963</v>
      </c>
      <c r="F431" s="24" t="s">
        <v>97</v>
      </c>
      <c r="G431" s="23" t="s">
        <v>74</v>
      </c>
      <c r="H431" s="26">
        <v>61357.35</v>
      </c>
      <c r="I431" s="27">
        <v>30901.989999999998</v>
      </c>
    </row>
    <row r="432" spans="1:9" ht="10.199999999999999" x14ac:dyDescent="0.2">
      <c r="A432" s="21" t="s">
        <v>83</v>
      </c>
      <c r="B432" s="22">
        <v>44317</v>
      </c>
      <c r="C432" s="25">
        <v>420</v>
      </c>
      <c r="D432" s="29">
        <v>50</v>
      </c>
      <c r="E432" s="34">
        <v>42320</v>
      </c>
      <c r="F432" s="24" t="s">
        <v>97</v>
      </c>
      <c r="G432" s="23" t="s">
        <v>73</v>
      </c>
      <c r="H432" s="26">
        <v>14147.5</v>
      </c>
      <c r="I432" s="27">
        <v>4081.21</v>
      </c>
    </row>
    <row r="433" spans="1:9" ht="10.199999999999999" x14ac:dyDescent="0.2">
      <c r="A433" s="21" t="s">
        <v>83</v>
      </c>
      <c r="B433" s="22">
        <v>44317</v>
      </c>
      <c r="C433" s="25">
        <v>1000</v>
      </c>
      <c r="D433" s="29">
        <v>51</v>
      </c>
      <c r="E433" s="34">
        <v>44915</v>
      </c>
      <c r="F433" s="24" t="s">
        <v>97</v>
      </c>
      <c r="G433" s="23" t="s">
        <v>74</v>
      </c>
      <c r="H433" s="26">
        <v>95353.3</v>
      </c>
      <c r="I433" s="27">
        <v>40633.040000000001</v>
      </c>
    </row>
    <row r="434" spans="1:9" ht="10.199999999999999" x14ac:dyDescent="0.2">
      <c r="A434" s="21" t="s">
        <v>83</v>
      </c>
      <c r="B434" s="22">
        <v>44317</v>
      </c>
      <c r="C434" s="25">
        <v>249</v>
      </c>
      <c r="D434" s="29">
        <v>52</v>
      </c>
      <c r="E434" s="34">
        <v>42064</v>
      </c>
      <c r="F434" s="24" t="s">
        <v>97</v>
      </c>
      <c r="G434" s="23" t="s">
        <v>74</v>
      </c>
      <c r="H434" s="26">
        <v>13454.65</v>
      </c>
      <c r="I434" s="27">
        <v>4697.3499999999995</v>
      </c>
    </row>
    <row r="435" spans="1:9" ht="10.199999999999999" x14ac:dyDescent="0.2">
      <c r="A435" s="21" t="s">
        <v>83</v>
      </c>
      <c r="B435" s="22">
        <v>44317</v>
      </c>
      <c r="C435" s="25">
        <v>280.10000000000002</v>
      </c>
      <c r="D435" s="29">
        <v>53</v>
      </c>
      <c r="E435" s="34">
        <v>40313</v>
      </c>
      <c r="F435" s="24" t="s">
        <v>97</v>
      </c>
      <c r="G435" s="23" t="s">
        <v>71</v>
      </c>
      <c r="H435" s="26">
        <v>13460.75</v>
      </c>
      <c r="I435" s="27">
        <v>3650.36</v>
      </c>
    </row>
    <row r="436" spans="1:9" ht="10.199999999999999" x14ac:dyDescent="0.2">
      <c r="A436" s="21" t="s">
        <v>83</v>
      </c>
      <c r="B436" s="22">
        <v>44317</v>
      </c>
      <c r="C436" s="25">
        <v>497.38</v>
      </c>
      <c r="D436" s="29">
        <v>54</v>
      </c>
      <c r="E436" s="34">
        <v>44677</v>
      </c>
      <c r="F436" s="24" t="s">
        <v>97</v>
      </c>
      <c r="G436" s="23" t="s">
        <v>71</v>
      </c>
      <c r="H436" s="26">
        <v>32783.599999999999</v>
      </c>
      <c r="I436" s="27">
        <v>13644.4</v>
      </c>
    </row>
    <row r="437" spans="1:9" ht="10.199999999999999" x14ac:dyDescent="0.2">
      <c r="A437" s="21" t="s">
        <v>83</v>
      </c>
      <c r="B437" s="22">
        <v>44317</v>
      </c>
      <c r="C437" s="25">
        <v>801.1</v>
      </c>
      <c r="D437" s="29">
        <v>55</v>
      </c>
      <c r="E437" s="34">
        <v>42812</v>
      </c>
      <c r="F437" s="24" t="s">
        <v>97</v>
      </c>
      <c r="G437" s="23" t="s">
        <v>75</v>
      </c>
      <c r="H437" s="26">
        <v>42261</v>
      </c>
      <c r="I437" s="27">
        <v>14933.029999999999</v>
      </c>
    </row>
    <row r="438" spans="1:9" ht="10.199999999999999" x14ac:dyDescent="0.2">
      <c r="A438" s="21" t="s">
        <v>83</v>
      </c>
      <c r="B438" s="22">
        <v>44317</v>
      </c>
      <c r="C438" s="25">
        <v>550</v>
      </c>
      <c r="D438" s="29">
        <v>56</v>
      </c>
      <c r="E438" s="34">
        <v>44149</v>
      </c>
      <c r="F438" s="24" t="s">
        <v>97</v>
      </c>
      <c r="G438" s="23" t="s">
        <v>77</v>
      </c>
      <c r="H438" s="26">
        <v>58192.95</v>
      </c>
      <c r="I438" s="27">
        <v>24271.73</v>
      </c>
    </row>
    <row r="439" spans="1:9" ht="10.199999999999999" x14ac:dyDescent="0.2">
      <c r="A439" s="21" t="s">
        <v>83</v>
      </c>
      <c r="B439" s="22">
        <v>44317</v>
      </c>
      <c r="C439" s="25">
        <v>117.6</v>
      </c>
      <c r="D439" s="29">
        <v>57</v>
      </c>
      <c r="E439" s="34">
        <v>41320</v>
      </c>
      <c r="F439" s="24" t="s">
        <v>104</v>
      </c>
      <c r="G439" s="23" t="s">
        <v>71</v>
      </c>
      <c r="H439" s="26">
        <v>9338</v>
      </c>
      <c r="I439" s="27">
        <v>1848.56</v>
      </c>
    </row>
    <row r="440" spans="1:9" ht="10.199999999999999" x14ac:dyDescent="0.2">
      <c r="A440" s="21" t="s">
        <v>83</v>
      </c>
      <c r="B440" s="22">
        <v>44317</v>
      </c>
      <c r="C440" s="25">
        <v>237.43</v>
      </c>
      <c r="D440" s="29">
        <v>58</v>
      </c>
      <c r="E440" s="34">
        <v>42103</v>
      </c>
      <c r="F440" s="24" t="s">
        <v>105</v>
      </c>
      <c r="G440" s="23" t="s">
        <v>71</v>
      </c>
      <c r="H440" s="26">
        <v>9085.15</v>
      </c>
      <c r="I440" s="27">
        <v>356.23</v>
      </c>
    </row>
    <row r="441" spans="1:9" ht="10.199999999999999" x14ac:dyDescent="0.2">
      <c r="A441" s="21" t="s">
        <v>83</v>
      </c>
      <c r="B441" s="22">
        <v>44317</v>
      </c>
      <c r="C441" s="25">
        <v>497.7</v>
      </c>
      <c r="D441" s="29">
        <v>59</v>
      </c>
      <c r="E441" s="34">
        <v>44007</v>
      </c>
      <c r="F441" s="24" t="s">
        <v>97</v>
      </c>
      <c r="G441" s="23" t="s">
        <v>71</v>
      </c>
      <c r="H441" s="26">
        <v>27672.399999999998</v>
      </c>
      <c r="I441" s="27">
        <v>10205.720000000001</v>
      </c>
    </row>
    <row r="442" spans="1:9" ht="10.199999999999999" x14ac:dyDescent="0.2">
      <c r="A442" s="21" t="s">
        <v>83</v>
      </c>
      <c r="B442" s="22">
        <v>44317</v>
      </c>
      <c r="C442" s="25">
        <v>573</v>
      </c>
      <c r="D442" s="29">
        <v>60</v>
      </c>
      <c r="E442" s="34">
        <v>44147</v>
      </c>
      <c r="F442" s="24" t="s">
        <v>97</v>
      </c>
      <c r="G442" s="23" t="s">
        <v>73</v>
      </c>
      <c r="H442" s="26">
        <v>49410.950000000004</v>
      </c>
      <c r="I442" s="27">
        <v>19450.62</v>
      </c>
    </row>
    <row r="443" spans="1:9" ht="10.199999999999999" x14ac:dyDescent="0.2">
      <c r="A443" s="21" t="s">
        <v>83</v>
      </c>
      <c r="B443" s="22">
        <v>44317</v>
      </c>
      <c r="C443" s="25">
        <v>194.3</v>
      </c>
      <c r="D443" s="29">
        <v>62</v>
      </c>
      <c r="E443" s="34">
        <v>40328</v>
      </c>
      <c r="F443" s="24" t="s">
        <v>107</v>
      </c>
      <c r="G443" s="23" t="s">
        <v>77</v>
      </c>
      <c r="H443" s="26">
        <v>17567.5</v>
      </c>
      <c r="I443" s="27">
        <v>5951.12</v>
      </c>
    </row>
    <row r="444" spans="1:9" ht="10.199999999999999" x14ac:dyDescent="0.2">
      <c r="A444" s="21" t="s">
        <v>83</v>
      </c>
      <c r="B444" s="22">
        <v>44317</v>
      </c>
      <c r="C444" s="25">
        <v>449.5</v>
      </c>
      <c r="D444" s="29">
        <v>63</v>
      </c>
      <c r="E444" s="34">
        <v>44479</v>
      </c>
      <c r="F444" s="24" t="s">
        <v>97</v>
      </c>
      <c r="G444" s="23" t="s">
        <v>71</v>
      </c>
      <c r="H444" s="26">
        <v>23087.15</v>
      </c>
      <c r="I444" s="27">
        <v>7847.8399999999992</v>
      </c>
    </row>
    <row r="445" spans="1:9" ht="10.199999999999999" x14ac:dyDescent="0.2">
      <c r="A445" s="21" t="s">
        <v>83</v>
      </c>
      <c r="B445" s="22">
        <v>44317</v>
      </c>
      <c r="C445" s="25">
        <v>225.9</v>
      </c>
      <c r="D445" s="29">
        <v>64</v>
      </c>
      <c r="E445" s="34">
        <v>42805</v>
      </c>
      <c r="F445" s="24" t="s">
        <v>97</v>
      </c>
      <c r="G445" s="23" t="s">
        <v>71</v>
      </c>
      <c r="H445" s="26">
        <v>12872.4</v>
      </c>
      <c r="I445" s="27">
        <v>3837.3300000000004</v>
      </c>
    </row>
    <row r="446" spans="1:9" ht="10.199999999999999" x14ac:dyDescent="0.2">
      <c r="A446" s="21" t="s">
        <v>83</v>
      </c>
      <c r="B446" s="22">
        <v>44317</v>
      </c>
      <c r="C446" s="25">
        <v>519.6</v>
      </c>
      <c r="D446" s="29">
        <v>65</v>
      </c>
      <c r="E446" s="34">
        <v>44291</v>
      </c>
      <c r="F446" s="24" t="s">
        <v>97</v>
      </c>
      <c r="G446" s="23" t="s">
        <v>74</v>
      </c>
      <c r="H446" s="26">
        <v>44186.1</v>
      </c>
      <c r="I446" s="27">
        <v>21929.809999999998</v>
      </c>
    </row>
    <row r="447" spans="1:9" ht="10.199999999999999" x14ac:dyDescent="0.2">
      <c r="A447" s="21" t="s">
        <v>83</v>
      </c>
      <c r="B447" s="22">
        <v>44317</v>
      </c>
      <c r="C447" s="25">
        <v>1650</v>
      </c>
      <c r="D447" s="29">
        <v>67</v>
      </c>
      <c r="E447" s="34">
        <v>44986</v>
      </c>
      <c r="F447" s="24" t="s">
        <v>97</v>
      </c>
      <c r="G447" s="23" t="s">
        <v>73</v>
      </c>
      <c r="H447" s="26">
        <v>40048.400000000001</v>
      </c>
      <c r="I447" s="27">
        <v>14754.179999999998</v>
      </c>
    </row>
    <row r="448" spans="1:9" ht="10.199999999999999" x14ac:dyDescent="0.2">
      <c r="A448" s="21" t="s">
        <v>83</v>
      </c>
      <c r="B448" s="22">
        <v>44317</v>
      </c>
      <c r="C448" s="25">
        <v>169.4</v>
      </c>
      <c r="D448" s="29">
        <v>68</v>
      </c>
      <c r="E448" s="34">
        <v>39605</v>
      </c>
      <c r="F448" s="24" t="s">
        <v>97</v>
      </c>
      <c r="G448" s="23" t="s">
        <v>73</v>
      </c>
      <c r="H448" s="26">
        <v>21906.7</v>
      </c>
      <c r="I448" s="27">
        <v>9297.5400000000009</v>
      </c>
    </row>
    <row r="449" spans="1:9" ht="10.199999999999999" x14ac:dyDescent="0.2">
      <c r="A449" s="21" t="s">
        <v>83</v>
      </c>
      <c r="B449" s="22">
        <v>44317</v>
      </c>
      <c r="C449" s="25">
        <v>242</v>
      </c>
      <c r="D449" s="29">
        <v>69</v>
      </c>
      <c r="E449" s="34">
        <v>41356</v>
      </c>
      <c r="F449" s="24" t="s">
        <v>97</v>
      </c>
      <c r="G449" s="23" t="s">
        <v>74</v>
      </c>
      <c r="H449" s="26">
        <v>21509.8</v>
      </c>
      <c r="I449" s="27">
        <v>8363.25</v>
      </c>
    </row>
    <row r="450" spans="1:9" ht="10.199999999999999" x14ac:dyDescent="0.2">
      <c r="A450" s="21" t="s">
        <v>83</v>
      </c>
      <c r="B450" s="22">
        <v>44317</v>
      </c>
      <c r="C450" s="25">
        <v>289.89999999999998</v>
      </c>
      <c r="D450" s="29">
        <v>70</v>
      </c>
      <c r="E450" s="34">
        <v>41691</v>
      </c>
      <c r="F450" s="24" t="s">
        <v>97</v>
      </c>
      <c r="G450" s="23" t="s">
        <v>72</v>
      </c>
      <c r="H450" s="26">
        <v>13624.6</v>
      </c>
      <c r="I450" s="27">
        <v>4893.1399999999994</v>
      </c>
    </row>
    <row r="451" spans="1:9" ht="10.199999999999999" x14ac:dyDescent="0.2">
      <c r="A451" s="21" t="s">
        <v>83</v>
      </c>
      <c r="B451" s="22">
        <v>44317</v>
      </c>
      <c r="C451" s="25">
        <v>214.6</v>
      </c>
      <c r="D451" s="29">
        <v>71</v>
      </c>
      <c r="E451" s="34">
        <v>41406</v>
      </c>
      <c r="F451" s="24" t="s">
        <v>97</v>
      </c>
      <c r="G451" s="23" t="s">
        <v>71</v>
      </c>
      <c r="H451" s="26">
        <v>11387.7</v>
      </c>
      <c r="I451" s="27">
        <v>3088.6800000000003</v>
      </c>
    </row>
    <row r="452" spans="1:9" ht="10.199999999999999" x14ac:dyDescent="0.2">
      <c r="A452" s="21" t="s">
        <v>83</v>
      </c>
      <c r="B452" s="22">
        <v>44317</v>
      </c>
      <c r="C452" s="25">
        <v>2434.6</v>
      </c>
      <c r="D452" s="29">
        <v>72</v>
      </c>
      <c r="E452" s="34">
        <v>44910</v>
      </c>
      <c r="F452" s="24" t="s">
        <v>97</v>
      </c>
      <c r="G452" s="23" t="s">
        <v>73</v>
      </c>
      <c r="H452" s="26">
        <v>85818</v>
      </c>
      <c r="I452" s="27">
        <v>36227.869999999995</v>
      </c>
    </row>
    <row r="453" spans="1:9" ht="10.199999999999999" x14ac:dyDescent="0.2">
      <c r="A453" s="21" t="s">
        <v>83</v>
      </c>
      <c r="B453" s="22">
        <v>44317</v>
      </c>
      <c r="C453" s="25">
        <v>497.1</v>
      </c>
      <c r="D453" s="29">
        <v>73</v>
      </c>
      <c r="E453" s="34">
        <v>44869</v>
      </c>
      <c r="F453" s="24" t="s">
        <v>97</v>
      </c>
      <c r="G453" s="23" t="s">
        <v>72</v>
      </c>
      <c r="H453" s="26">
        <v>21454.5</v>
      </c>
      <c r="I453" s="27">
        <v>9026.01</v>
      </c>
    </row>
    <row r="454" spans="1:9" ht="10.199999999999999" x14ac:dyDescent="0.2">
      <c r="A454" s="21" t="s">
        <v>83</v>
      </c>
      <c r="B454" s="22">
        <v>44317</v>
      </c>
      <c r="C454" s="25">
        <v>238.7</v>
      </c>
      <c r="D454" s="29">
        <v>74</v>
      </c>
      <c r="E454" s="34">
        <v>41634</v>
      </c>
      <c r="F454" s="24" t="s">
        <v>97</v>
      </c>
      <c r="G454" s="23" t="s">
        <v>75</v>
      </c>
      <c r="H454" s="26">
        <v>15696.400000000001</v>
      </c>
      <c r="I454" s="27">
        <v>6318.2</v>
      </c>
    </row>
    <row r="455" spans="1:9" ht="10.199999999999999" x14ac:dyDescent="0.2">
      <c r="A455" s="21" t="s">
        <v>83</v>
      </c>
      <c r="B455" s="22">
        <v>44317</v>
      </c>
      <c r="C455" s="25">
        <v>746</v>
      </c>
      <c r="D455" s="29">
        <v>75</v>
      </c>
      <c r="E455" s="34">
        <v>43189</v>
      </c>
      <c r="F455" s="24" t="s">
        <v>97</v>
      </c>
      <c r="G455" s="23" t="s">
        <v>75</v>
      </c>
      <c r="H455" s="26">
        <v>46452</v>
      </c>
      <c r="I455" s="27">
        <v>17588.97</v>
      </c>
    </row>
    <row r="456" spans="1:9" ht="10.199999999999999" x14ac:dyDescent="0.2">
      <c r="A456" s="21" t="s">
        <v>83</v>
      </c>
      <c r="B456" s="22">
        <v>44317</v>
      </c>
      <c r="C456" s="25">
        <v>1300</v>
      </c>
      <c r="D456" s="29">
        <v>76</v>
      </c>
      <c r="E456" s="34">
        <v>44958</v>
      </c>
      <c r="F456" s="24" t="s">
        <v>97</v>
      </c>
      <c r="G456" s="23" t="s">
        <v>71</v>
      </c>
      <c r="H456" s="26">
        <v>61979.65</v>
      </c>
      <c r="I456" s="27">
        <v>27529.74</v>
      </c>
    </row>
    <row r="457" spans="1:9" ht="10.199999999999999" x14ac:dyDescent="0.2">
      <c r="A457" s="21" t="s">
        <v>83</v>
      </c>
      <c r="B457" s="22">
        <v>44317</v>
      </c>
      <c r="C457" s="25">
        <v>959.5</v>
      </c>
      <c r="D457" s="29">
        <v>77</v>
      </c>
      <c r="E457" s="34">
        <v>44841</v>
      </c>
      <c r="F457" s="24" t="s">
        <v>97</v>
      </c>
      <c r="G457" s="23" t="s">
        <v>72</v>
      </c>
      <c r="H457" s="26">
        <v>47676.65</v>
      </c>
      <c r="I457" s="27">
        <v>19621.419999999998</v>
      </c>
    </row>
    <row r="458" spans="1:9" ht="10.199999999999999" x14ac:dyDescent="0.2">
      <c r="A458" s="21" t="s">
        <v>83</v>
      </c>
      <c r="B458" s="22">
        <v>44317</v>
      </c>
      <c r="C458" s="25">
        <v>188.8</v>
      </c>
      <c r="D458" s="29">
        <v>78</v>
      </c>
      <c r="E458" s="34">
        <v>41426</v>
      </c>
      <c r="F458" s="24" t="s">
        <v>97</v>
      </c>
      <c r="G458" s="23" t="s">
        <v>71</v>
      </c>
      <c r="H458" s="26">
        <v>20122.05</v>
      </c>
      <c r="I458" s="27">
        <v>7651.07</v>
      </c>
    </row>
    <row r="459" spans="1:9" ht="10.199999999999999" x14ac:dyDescent="0.2">
      <c r="A459" s="21" t="s">
        <v>83</v>
      </c>
      <c r="B459" s="22">
        <v>44317</v>
      </c>
      <c r="C459" s="25">
        <v>450</v>
      </c>
      <c r="D459" s="29">
        <v>79</v>
      </c>
      <c r="E459" s="34">
        <v>43457</v>
      </c>
      <c r="F459" s="24" t="s">
        <v>97</v>
      </c>
      <c r="G459" s="23" t="s">
        <v>77</v>
      </c>
      <c r="H459" s="26">
        <v>20066.849999999999</v>
      </c>
      <c r="I459" s="27">
        <v>7222.3899999999994</v>
      </c>
    </row>
    <row r="460" spans="1:9" ht="10.199999999999999" x14ac:dyDescent="0.2">
      <c r="A460" s="21" t="s">
        <v>83</v>
      </c>
      <c r="B460" s="22">
        <v>44317</v>
      </c>
      <c r="C460" s="25">
        <v>657</v>
      </c>
      <c r="D460" s="29">
        <v>80</v>
      </c>
      <c r="E460" s="34">
        <v>43043</v>
      </c>
      <c r="F460" s="24" t="s">
        <v>101</v>
      </c>
      <c r="G460" s="23" t="s">
        <v>74</v>
      </c>
      <c r="H460" s="26">
        <v>57286.5</v>
      </c>
      <c r="I460" s="27">
        <v>23271.22</v>
      </c>
    </row>
    <row r="461" spans="1:9" ht="10.199999999999999" x14ac:dyDescent="0.2">
      <c r="A461" s="21" t="s">
        <v>83</v>
      </c>
      <c r="B461" s="22">
        <v>44317</v>
      </c>
      <c r="C461" s="25">
        <v>426.3</v>
      </c>
      <c r="D461" s="29">
        <v>81</v>
      </c>
      <c r="E461" s="34">
        <v>44188</v>
      </c>
      <c r="F461" s="24" t="s">
        <v>97</v>
      </c>
      <c r="G461" s="23" t="s">
        <v>77</v>
      </c>
      <c r="H461" s="26">
        <v>30921.65</v>
      </c>
      <c r="I461" s="27">
        <v>13491.59</v>
      </c>
    </row>
    <row r="462" spans="1:9" ht="10.199999999999999" x14ac:dyDescent="0.2">
      <c r="A462" s="21" t="s">
        <v>83</v>
      </c>
      <c r="B462" s="22">
        <v>44317</v>
      </c>
      <c r="C462" s="25">
        <v>384.32</v>
      </c>
      <c r="D462" s="29">
        <v>82</v>
      </c>
      <c r="E462" s="34">
        <v>41585</v>
      </c>
      <c r="F462" s="24" t="s">
        <v>97</v>
      </c>
      <c r="G462" s="23" t="s">
        <v>74</v>
      </c>
      <c r="H462" s="26">
        <v>29067.649999999998</v>
      </c>
      <c r="I462" s="27">
        <v>12333.300000000001</v>
      </c>
    </row>
    <row r="463" spans="1:9" ht="10.199999999999999" x14ac:dyDescent="0.2">
      <c r="A463" s="21" t="s">
        <v>83</v>
      </c>
      <c r="B463" s="22">
        <v>44317</v>
      </c>
      <c r="C463" s="25">
        <v>216</v>
      </c>
      <c r="D463" s="29">
        <v>83</v>
      </c>
      <c r="E463" s="34">
        <v>41879</v>
      </c>
      <c r="F463" s="24" t="s">
        <v>97</v>
      </c>
      <c r="G463" s="23" t="s">
        <v>74</v>
      </c>
      <c r="H463" s="26">
        <v>14645.25</v>
      </c>
      <c r="I463" s="27">
        <v>5085.9900000000007</v>
      </c>
    </row>
    <row r="464" spans="1:9" ht="10.199999999999999" x14ac:dyDescent="0.2">
      <c r="A464" s="21" t="s">
        <v>83</v>
      </c>
      <c r="B464" s="22">
        <v>44317</v>
      </c>
      <c r="C464" s="25">
        <v>240.2</v>
      </c>
      <c r="D464" s="29">
        <v>84</v>
      </c>
      <c r="E464" s="34">
        <v>41536</v>
      </c>
      <c r="F464" s="24" t="s">
        <v>97</v>
      </c>
      <c r="G464" s="23" t="s">
        <v>72</v>
      </c>
      <c r="H464" s="26">
        <v>14954.5</v>
      </c>
      <c r="I464" s="27">
        <v>4751.46</v>
      </c>
    </row>
    <row r="465" spans="1:9" ht="10.199999999999999" x14ac:dyDescent="0.2">
      <c r="A465" s="21" t="s">
        <v>83</v>
      </c>
      <c r="B465" s="22">
        <v>44317</v>
      </c>
      <c r="C465" s="25">
        <v>867.6</v>
      </c>
      <c r="D465" s="29">
        <v>85</v>
      </c>
      <c r="E465" s="34">
        <v>44558</v>
      </c>
      <c r="F465" s="24" t="s">
        <v>97</v>
      </c>
      <c r="G465" s="23" t="s">
        <v>73</v>
      </c>
      <c r="H465" s="26">
        <v>28894.050000000003</v>
      </c>
      <c r="I465" s="27">
        <v>10505.25</v>
      </c>
    </row>
    <row r="466" spans="1:9" ht="10.199999999999999" x14ac:dyDescent="0.2">
      <c r="A466" s="21" t="s">
        <v>83</v>
      </c>
      <c r="B466" s="22">
        <v>44317</v>
      </c>
      <c r="C466" s="25">
        <v>298.60000000000002</v>
      </c>
      <c r="D466" s="29">
        <v>86</v>
      </c>
      <c r="E466" s="34">
        <v>41484</v>
      </c>
      <c r="F466" s="24" t="s">
        <v>97</v>
      </c>
      <c r="G466" s="23" t="s">
        <v>74</v>
      </c>
      <c r="H466" s="26">
        <v>17066.05</v>
      </c>
      <c r="I466" s="27">
        <v>5680.0099999999993</v>
      </c>
    </row>
    <row r="467" spans="1:9" ht="10.199999999999999" x14ac:dyDescent="0.2">
      <c r="A467" s="21" t="s">
        <v>83</v>
      </c>
      <c r="B467" s="22">
        <v>44317</v>
      </c>
      <c r="C467" s="25">
        <v>631.9</v>
      </c>
      <c r="D467" s="29">
        <v>88</v>
      </c>
      <c r="E467" s="34">
        <v>44818</v>
      </c>
      <c r="F467" s="24" t="s">
        <v>97</v>
      </c>
      <c r="G467" s="23" t="s">
        <v>76</v>
      </c>
      <c r="H467" s="26">
        <v>27652.449999999997</v>
      </c>
      <c r="I467" s="27">
        <v>10918.11</v>
      </c>
    </row>
    <row r="468" spans="1:9" ht="10.199999999999999" x14ac:dyDescent="0.2">
      <c r="A468" s="21" t="s">
        <v>83</v>
      </c>
      <c r="B468" s="22">
        <v>44317</v>
      </c>
      <c r="C468" s="25">
        <v>385.97</v>
      </c>
      <c r="D468" s="29">
        <v>89</v>
      </c>
      <c r="E468" s="34">
        <v>44341</v>
      </c>
      <c r="F468" s="24" t="s">
        <v>97</v>
      </c>
      <c r="G468" s="23" t="s">
        <v>75</v>
      </c>
      <c r="H468" s="26">
        <v>29941.100000000002</v>
      </c>
      <c r="I468" s="27">
        <v>13456.17</v>
      </c>
    </row>
    <row r="469" spans="1:9" ht="10.199999999999999" x14ac:dyDescent="0.2">
      <c r="A469" s="21" t="s">
        <v>83</v>
      </c>
      <c r="B469" s="22">
        <v>44317</v>
      </c>
      <c r="C469" s="25">
        <v>290.60000000000002</v>
      </c>
      <c r="D469" s="29">
        <v>90</v>
      </c>
      <c r="E469" s="34">
        <v>43671</v>
      </c>
      <c r="F469" s="24" t="s">
        <v>97</v>
      </c>
      <c r="G469" s="23" t="s">
        <v>74</v>
      </c>
      <c r="H469" s="26">
        <v>20608.899999999998</v>
      </c>
      <c r="I469" s="27">
        <v>9177.56</v>
      </c>
    </row>
    <row r="470" spans="1:9" ht="10.199999999999999" x14ac:dyDescent="0.2">
      <c r="A470" s="21" t="s">
        <v>83</v>
      </c>
      <c r="B470" s="22">
        <v>44317</v>
      </c>
      <c r="C470" s="25">
        <v>408.1</v>
      </c>
      <c r="D470" s="29">
        <v>91</v>
      </c>
      <c r="E470" s="34">
        <v>44383</v>
      </c>
      <c r="F470" s="24" t="s">
        <v>97</v>
      </c>
      <c r="G470" s="23" t="s">
        <v>75</v>
      </c>
      <c r="H470" s="26">
        <v>20104.599999999999</v>
      </c>
      <c r="I470" s="27">
        <v>6860.4900000000007</v>
      </c>
    </row>
    <row r="471" spans="1:9" ht="10.199999999999999" x14ac:dyDescent="0.2">
      <c r="A471" s="21" t="s">
        <v>83</v>
      </c>
      <c r="B471" s="22">
        <v>44317</v>
      </c>
      <c r="C471" s="25">
        <v>570.70000000000005</v>
      </c>
      <c r="D471" s="29">
        <v>92</v>
      </c>
      <c r="E471" s="34">
        <v>42599</v>
      </c>
      <c r="F471" s="24" t="s">
        <v>97</v>
      </c>
      <c r="G471" s="23" t="s">
        <v>73</v>
      </c>
      <c r="H471" s="26">
        <v>35592.25</v>
      </c>
      <c r="I471" s="27">
        <v>10717.14</v>
      </c>
    </row>
    <row r="472" spans="1:9" ht="10.199999999999999" x14ac:dyDescent="0.2">
      <c r="A472" s="21" t="s">
        <v>83</v>
      </c>
      <c r="B472" s="22">
        <v>44317</v>
      </c>
      <c r="C472" s="25">
        <v>616.20000000000005</v>
      </c>
      <c r="D472" s="29">
        <v>93</v>
      </c>
      <c r="E472" s="34">
        <v>42592</v>
      </c>
      <c r="F472" s="24" t="s">
        <v>97</v>
      </c>
      <c r="G472" s="23" t="s">
        <v>75</v>
      </c>
      <c r="H472" s="26">
        <v>47405.8</v>
      </c>
      <c r="I472" s="27">
        <v>17339.490000000002</v>
      </c>
    </row>
    <row r="473" spans="1:9" ht="10.199999999999999" x14ac:dyDescent="0.2">
      <c r="A473" s="21" t="s">
        <v>83</v>
      </c>
      <c r="B473" s="22">
        <v>44317</v>
      </c>
      <c r="C473" s="25">
        <v>622.70000000000005</v>
      </c>
      <c r="D473" s="29">
        <v>94</v>
      </c>
      <c r="E473" s="34">
        <v>42514</v>
      </c>
      <c r="F473" s="24" t="s">
        <v>97</v>
      </c>
      <c r="G473" s="23" t="s">
        <v>72</v>
      </c>
      <c r="H473" s="26">
        <v>34419.4</v>
      </c>
      <c r="I473" s="27">
        <v>9297.26</v>
      </c>
    </row>
    <row r="474" spans="1:9" ht="10.199999999999999" x14ac:dyDescent="0.2">
      <c r="A474" s="21" t="s">
        <v>83</v>
      </c>
      <c r="B474" s="22">
        <v>44317</v>
      </c>
      <c r="C474" s="25">
        <v>839.17</v>
      </c>
      <c r="D474" s="29">
        <v>95</v>
      </c>
      <c r="E474" s="34">
        <v>42815</v>
      </c>
      <c r="F474" s="24" t="s">
        <v>97</v>
      </c>
      <c r="G474" s="23" t="s">
        <v>73</v>
      </c>
      <c r="H474" s="26">
        <v>24286.100000000002</v>
      </c>
      <c r="I474" s="27">
        <v>5823.93</v>
      </c>
    </row>
    <row r="475" spans="1:9" ht="10.199999999999999" x14ac:dyDescent="0.2">
      <c r="A475" s="21" t="s">
        <v>83</v>
      </c>
      <c r="B475" s="22">
        <v>44317</v>
      </c>
      <c r="C475" s="25">
        <v>648.70000000000005</v>
      </c>
      <c r="D475" s="29">
        <v>96</v>
      </c>
      <c r="E475" s="34">
        <v>43172</v>
      </c>
      <c r="F475" s="24" t="s">
        <v>97</v>
      </c>
      <c r="G475" s="23" t="s">
        <v>77</v>
      </c>
      <c r="H475" s="26">
        <v>55063.25</v>
      </c>
      <c r="I475" s="27">
        <v>22550.850000000002</v>
      </c>
    </row>
    <row r="476" spans="1:9" ht="10.199999999999999" x14ac:dyDescent="0.2">
      <c r="A476" s="21" t="s">
        <v>83</v>
      </c>
      <c r="B476" s="22">
        <v>44317</v>
      </c>
      <c r="C476" s="25">
        <v>469.06</v>
      </c>
      <c r="D476" s="29">
        <v>97</v>
      </c>
      <c r="E476" s="34">
        <v>43200</v>
      </c>
      <c r="F476" s="24" t="s">
        <v>97</v>
      </c>
      <c r="G476" s="23" t="s">
        <v>77</v>
      </c>
      <c r="H476" s="26">
        <v>31386.199999999997</v>
      </c>
      <c r="I476" s="27">
        <v>12165.58</v>
      </c>
    </row>
    <row r="477" spans="1:9" ht="10.199999999999999" x14ac:dyDescent="0.2">
      <c r="A477" s="21" t="s">
        <v>83</v>
      </c>
      <c r="B477" s="22">
        <v>44317</v>
      </c>
      <c r="C477" s="25">
        <v>643.70000000000005</v>
      </c>
      <c r="D477" s="29">
        <v>98</v>
      </c>
      <c r="E477" s="34">
        <v>43621</v>
      </c>
      <c r="F477" s="24" t="s">
        <v>97</v>
      </c>
      <c r="G477" s="23" t="s">
        <v>73</v>
      </c>
      <c r="H477" s="26">
        <v>27596</v>
      </c>
      <c r="I477" s="27">
        <v>7220.08</v>
      </c>
    </row>
    <row r="478" spans="1:9" ht="10.199999999999999" x14ac:dyDescent="0.2">
      <c r="A478" s="21" t="s">
        <v>83</v>
      </c>
      <c r="B478" s="22">
        <v>44317</v>
      </c>
      <c r="C478" s="25">
        <v>691.46</v>
      </c>
      <c r="D478" s="29">
        <v>99</v>
      </c>
      <c r="E478" s="34">
        <v>44364</v>
      </c>
      <c r="F478" s="24" t="s">
        <v>97</v>
      </c>
      <c r="G478" s="23" t="s">
        <v>75</v>
      </c>
      <c r="H478" s="26">
        <v>31544.75</v>
      </c>
      <c r="I478" s="27">
        <v>6456.2400000000007</v>
      </c>
    </row>
    <row r="479" spans="1:9" ht="10.199999999999999" x14ac:dyDescent="0.2">
      <c r="A479" s="21" t="s">
        <v>83</v>
      </c>
      <c r="B479" s="22">
        <v>44317</v>
      </c>
      <c r="C479" s="25">
        <v>777.5</v>
      </c>
      <c r="D479" s="29">
        <v>100</v>
      </c>
      <c r="E479" s="34">
        <v>42369</v>
      </c>
      <c r="F479" s="24" t="s">
        <v>97</v>
      </c>
      <c r="G479" s="23" t="s">
        <v>71</v>
      </c>
      <c r="H479" s="26">
        <v>79768.149999999994</v>
      </c>
      <c r="I479" s="27">
        <v>28742.07</v>
      </c>
    </row>
    <row r="480" spans="1:9" ht="10.199999999999999" x14ac:dyDescent="0.2">
      <c r="A480" s="21" t="s">
        <v>83</v>
      </c>
      <c r="B480" s="22">
        <v>44348</v>
      </c>
      <c r="C480" s="25">
        <v>312.39999999999998</v>
      </c>
      <c r="D480" s="29">
        <v>1</v>
      </c>
      <c r="E480" s="34">
        <v>40157</v>
      </c>
      <c r="F480" s="24" t="s">
        <v>97</v>
      </c>
      <c r="G480" s="23" t="s">
        <v>71</v>
      </c>
      <c r="H480" s="26">
        <v>37323</v>
      </c>
      <c r="I480" s="27">
        <v>12383.84</v>
      </c>
    </row>
    <row r="481" spans="1:9" ht="10.199999999999999" x14ac:dyDescent="0.2">
      <c r="A481" s="21" t="s">
        <v>83</v>
      </c>
      <c r="B481" s="22">
        <v>44348</v>
      </c>
      <c r="C481" s="25">
        <v>503.21</v>
      </c>
      <c r="D481" s="29">
        <v>3</v>
      </c>
      <c r="E481" s="34">
        <v>44172</v>
      </c>
      <c r="F481" s="24" t="s">
        <v>97</v>
      </c>
      <c r="G481" s="23" t="s">
        <v>71</v>
      </c>
      <c r="H481" s="26">
        <v>41852</v>
      </c>
      <c r="I481" s="27">
        <v>15839.25</v>
      </c>
    </row>
    <row r="482" spans="1:9" ht="10.199999999999999" x14ac:dyDescent="0.2">
      <c r="A482" s="21" t="s">
        <v>83</v>
      </c>
      <c r="B482" s="22">
        <v>44348</v>
      </c>
      <c r="C482" s="25">
        <v>448</v>
      </c>
      <c r="D482" s="29">
        <v>4</v>
      </c>
      <c r="E482" s="34">
        <v>44162</v>
      </c>
      <c r="F482" s="24" t="s">
        <v>97</v>
      </c>
      <c r="G482" s="23" t="s">
        <v>72</v>
      </c>
      <c r="H482" s="26">
        <v>21857.5</v>
      </c>
      <c r="I482" s="27">
        <v>7171.78</v>
      </c>
    </row>
    <row r="483" spans="1:9" ht="10.199999999999999" x14ac:dyDescent="0.2">
      <c r="A483" s="21" t="s">
        <v>83</v>
      </c>
      <c r="B483" s="22">
        <v>44348</v>
      </c>
      <c r="C483" s="25">
        <v>494</v>
      </c>
      <c r="D483" s="29">
        <v>6</v>
      </c>
      <c r="E483" s="34">
        <v>44348</v>
      </c>
      <c r="F483" s="24" t="s">
        <v>97</v>
      </c>
      <c r="G483" s="23" t="s">
        <v>71</v>
      </c>
      <c r="H483" s="26">
        <v>25059.15</v>
      </c>
      <c r="I483" s="27">
        <v>7144.41</v>
      </c>
    </row>
    <row r="484" spans="1:9" ht="10.199999999999999" x14ac:dyDescent="0.2">
      <c r="A484" s="21" t="s">
        <v>83</v>
      </c>
      <c r="B484" s="22">
        <v>44348</v>
      </c>
      <c r="C484" s="25">
        <v>512.87</v>
      </c>
      <c r="D484" s="29">
        <v>7</v>
      </c>
      <c r="E484" s="34">
        <v>42850</v>
      </c>
      <c r="F484" s="24" t="s">
        <v>97</v>
      </c>
      <c r="G484" s="23" t="s">
        <v>73</v>
      </c>
      <c r="H484" s="26">
        <v>38186.1</v>
      </c>
      <c r="I484" s="27">
        <v>12780.949999999999</v>
      </c>
    </row>
    <row r="485" spans="1:9" ht="10.199999999999999" x14ac:dyDescent="0.2">
      <c r="A485" s="21" t="s">
        <v>83</v>
      </c>
      <c r="B485" s="22">
        <v>44348</v>
      </c>
      <c r="C485" s="25">
        <v>464.1</v>
      </c>
      <c r="D485" s="29">
        <v>8</v>
      </c>
      <c r="E485" s="34">
        <v>41849</v>
      </c>
      <c r="F485" s="24" t="s">
        <v>97</v>
      </c>
      <c r="G485" s="23" t="s">
        <v>73</v>
      </c>
      <c r="H485" s="26">
        <v>36725.9</v>
      </c>
      <c r="I485" s="27">
        <v>13195.279999999999</v>
      </c>
    </row>
    <row r="486" spans="1:9" ht="10.199999999999999" x14ac:dyDescent="0.2">
      <c r="A486" s="21" t="s">
        <v>83</v>
      </c>
      <c r="B486" s="22">
        <v>44348</v>
      </c>
      <c r="C486" s="25">
        <v>590.20000000000005</v>
      </c>
      <c r="D486" s="29">
        <v>9</v>
      </c>
      <c r="E486" s="34">
        <v>42480</v>
      </c>
      <c r="F486" s="24" t="s">
        <v>97</v>
      </c>
      <c r="G486" s="23" t="s">
        <v>74</v>
      </c>
      <c r="H486" s="26">
        <v>71554.799999999988</v>
      </c>
      <c r="I486" s="27">
        <v>26748.12</v>
      </c>
    </row>
    <row r="487" spans="1:9" ht="10.199999999999999" x14ac:dyDescent="0.2">
      <c r="A487" s="21" t="s">
        <v>83</v>
      </c>
      <c r="B487" s="22">
        <v>44348</v>
      </c>
      <c r="C487" s="25">
        <v>621</v>
      </c>
      <c r="D487" s="29">
        <v>10</v>
      </c>
      <c r="E487" s="34">
        <v>44658</v>
      </c>
      <c r="F487" s="24" t="s">
        <v>97</v>
      </c>
      <c r="G487" s="23" t="s">
        <v>74</v>
      </c>
      <c r="H487" s="26">
        <v>20566.7</v>
      </c>
      <c r="I487" s="27">
        <v>5894.3499999999995</v>
      </c>
    </row>
    <row r="488" spans="1:9" ht="10.199999999999999" x14ac:dyDescent="0.2">
      <c r="A488" s="21" t="s">
        <v>83</v>
      </c>
      <c r="B488" s="22">
        <v>44348</v>
      </c>
      <c r="C488" s="25">
        <v>606.45000000000005</v>
      </c>
      <c r="D488" s="29">
        <v>11</v>
      </c>
      <c r="E488" s="34">
        <v>42944</v>
      </c>
      <c r="F488" s="24" t="s">
        <v>97</v>
      </c>
      <c r="G488" s="23" t="s">
        <v>75</v>
      </c>
      <c r="H488" s="26">
        <v>27811.350000000002</v>
      </c>
      <c r="I488" s="27">
        <v>9593.36</v>
      </c>
    </row>
    <row r="489" spans="1:9" ht="10.199999999999999" x14ac:dyDescent="0.2">
      <c r="A489" s="21" t="s">
        <v>83</v>
      </c>
      <c r="B489" s="22">
        <v>44348</v>
      </c>
      <c r="C489" s="25">
        <v>425.8</v>
      </c>
      <c r="D489" s="29">
        <v>12</v>
      </c>
      <c r="E489" s="34">
        <v>44480</v>
      </c>
      <c r="F489" s="24" t="s">
        <v>97</v>
      </c>
      <c r="G489" s="23" t="s">
        <v>76</v>
      </c>
      <c r="H489" s="26">
        <v>29866.399999999998</v>
      </c>
      <c r="I489" s="27">
        <v>9707.9499999999989</v>
      </c>
    </row>
    <row r="490" spans="1:9" ht="10.199999999999999" x14ac:dyDescent="0.2">
      <c r="A490" s="21" t="s">
        <v>83</v>
      </c>
      <c r="B490" s="22">
        <v>44348</v>
      </c>
      <c r="C490" s="25">
        <v>354.1</v>
      </c>
      <c r="D490" s="29">
        <v>14</v>
      </c>
      <c r="E490" s="34">
        <v>43683</v>
      </c>
      <c r="F490" s="24" t="s">
        <v>97</v>
      </c>
      <c r="G490" s="23" t="s">
        <v>73</v>
      </c>
      <c r="H490" s="26">
        <v>21695.85</v>
      </c>
      <c r="I490" s="27">
        <v>7512.82</v>
      </c>
    </row>
    <row r="491" spans="1:9" ht="10.199999999999999" x14ac:dyDescent="0.2">
      <c r="A491" s="21" t="s">
        <v>83</v>
      </c>
      <c r="B491" s="22">
        <v>44348</v>
      </c>
      <c r="C491" s="25">
        <v>544</v>
      </c>
      <c r="D491" s="29">
        <v>15</v>
      </c>
      <c r="E491" s="34">
        <v>44064</v>
      </c>
      <c r="F491" s="24" t="s">
        <v>97</v>
      </c>
      <c r="G491" s="23" t="s">
        <v>71</v>
      </c>
      <c r="H491" s="26">
        <v>27391</v>
      </c>
      <c r="I491" s="27">
        <v>9548.56</v>
      </c>
    </row>
    <row r="492" spans="1:9" ht="10.199999999999999" x14ac:dyDescent="0.2">
      <c r="A492" s="21" t="s">
        <v>83</v>
      </c>
      <c r="B492" s="22">
        <v>44348</v>
      </c>
      <c r="C492" s="25">
        <v>1900</v>
      </c>
      <c r="D492" s="29">
        <v>16</v>
      </c>
      <c r="E492" s="34">
        <v>44914</v>
      </c>
      <c r="F492" s="24" t="s">
        <v>97</v>
      </c>
      <c r="G492" s="23" t="s">
        <v>73</v>
      </c>
      <c r="H492" s="26">
        <v>58945.200000000004</v>
      </c>
      <c r="I492" s="27">
        <v>23071.16</v>
      </c>
    </row>
    <row r="493" spans="1:9" ht="10.199999999999999" x14ac:dyDescent="0.2">
      <c r="A493" s="21" t="s">
        <v>83</v>
      </c>
      <c r="B493" s="22">
        <v>44348</v>
      </c>
      <c r="C493" s="25">
        <v>514.79999999999995</v>
      </c>
      <c r="D493" s="29">
        <v>17</v>
      </c>
      <c r="E493" s="34">
        <v>42531</v>
      </c>
      <c r="F493" s="24" t="s">
        <v>97</v>
      </c>
      <c r="G493" s="23" t="s">
        <v>74</v>
      </c>
      <c r="H493" s="26">
        <v>49966.6</v>
      </c>
      <c r="I493" s="27">
        <v>19822.669999999998</v>
      </c>
    </row>
    <row r="494" spans="1:9" ht="10.199999999999999" x14ac:dyDescent="0.2">
      <c r="A494" s="21" t="s">
        <v>83</v>
      </c>
      <c r="B494" s="22">
        <v>44348</v>
      </c>
      <c r="C494" s="25">
        <v>587</v>
      </c>
      <c r="D494" s="29">
        <v>18</v>
      </c>
      <c r="E494" s="34">
        <v>43459</v>
      </c>
      <c r="F494" s="24" t="s">
        <v>97</v>
      </c>
      <c r="G494" s="23" t="s">
        <v>77</v>
      </c>
      <c r="H494" s="26">
        <v>62982.399999999994</v>
      </c>
      <c r="I494" s="27">
        <v>24265.43</v>
      </c>
    </row>
    <row r="495" spans="1:9" ht="10.199999999999999" x14ac:dyDescent="0.2">
      <c r="A495" s="21" t="s">
        <v>83</v>
      </c>
      <c r="B495" s="22">
        <v>44348</v>
      </c>
      <c r="C495" s="25">
        <v>504.1</v>
      </c>
      <c r="D495" s="29">
        <v>19</v>
      </c>
      <c r="E495" s="34">
        <v>44195</v>
      </c>
      <c r="F495" s="24" t="s">
        <v>97</v>
      </c>
      <c r="G495" s="23" t="s">
        <v>72</v>
      </c>
      <c r="H495" s="26">
        <v>35460.449999999997</v>
      </c>
      <c r="I495" s="27">
        <v>13784.050000000001</v>
      </c>
    </row>
    <row r="496" spans="1:9" ht="10.199999999999999" x14ac:dyDescent="0.2">
      <c r="A496" s="21" t="s">
        <v>83</v>
      </c>
      <c r="B496" s="22">
        <v>44348</v>
      </c>
      <c r="C496" s="25">
        <v>555.6</v>
      </c>
      <c r="D496" s="29">
        <v>20</v>
      </c>
      <c r="E496" s="34">
        <v>42907</v>
      </c>
      <c r="F496" s="24" t="s">
        <v>97</v>
      </c>
      <c r="G496" s="23" t="s">
        <v>71</v>
      </c>
      <c r="H496" s="26">
        <v>57437.299999999996</v>
      </c>
      <c r="I496" s="27">
        <v>22826.02</v>
      </c>
    </row>
    <row r="497" spans="1:9" ht="10.199999999999999" x14ac:dyDescent="0.2">
      <c r="A497" s="21" t="s">
        <v>83</v>
      </c>
      <c r="B497" s="22">
        <v>44348</v>
      </c>
      <c r="C497" s="25">
        <v>450.2</v>
      </c>
      <c r="D497" s="29">
        <v>21</v>
      </c>
      <c r="E497" s="34">
        <v>43607</v>
      </c>
      <c r="F497" s="24" t="s">
        <v>97</v>
      </c>
      <c r="G497" s="23" t="s">
        <v>74</v>
      </c>
      <c r="H497" s="26">
        <v>34367.199999999997</v>
      </c>
      <c r="I497" s="27">
        <v>13476.050000000001</v>
      </c>
    </row>
    <row r="498" spans="1:9" ht="10.199999999999999" x14ac:dyDescent="0.2">
      <c r="A498" s="21" t="s">
        <v>83</v>
      </c>
      <c r="B498" s="22">
        <v>44348</v>
      </c>
      <c r="C498" s="25">
        <v>808.7</v>
      </c>
      <c r="D498" s="29">
        <v>22</v>
      </c>
      <c r="E498" s="34">
        <v>44560</v>
      </c>
      <c r="F498" s="24" t="s">
        <v>97</v>
      </c>
      <c r="G498" s="23" t="s">
        <v>74</v>
      </c>
      <c r="H498" s="26">
        <v>51509.399999999994</v>
      </c>
      <c r="I498" s="27">
        <v>22235.22</v>
      </c>
    </row>
    <row r="499" spans="1:9" ht="10.199999999999999" x14ac:dyDescent="0.2">
      <c r="A499" s="21" t="s">
        <v>83</v>
      </c>
      <c r="B499" s="22">
        <v>44348</v>
      </c>
      <c r="C499" s="25">
        <v>450</v>
      </c>
      <c r="D499" s="29">
        <v>23</v>
      </c>
      <c r="E499" s="34">
        <v>44671</v>
      </c>
      <c r="F499" s="24" t="s">
        <v>97</v>
      </c>
      <c r="G499" s="23" t="s">
        <v>75</v>
      </c>
      <c r="H499" s="26">
        <v>17775.2</v>
      </c>
      <c r="I499" s="27">
        <v>6592.18</v>
      </c>
    </row>
    <row r="500" spans="1:9" ht="10.199999999999999" x14ac:dyDescent="0.2">
      <c r="A500" s="21" t="s">
        <v>83</v>
      </c>
      <c r="B500" s="22">
        <v>44348</v>
      </c>
      <c r="C500" s="25">
        <v>504.5</v>
      </c>
      <c r="D500" s="29">
        <v>24</v>
      </c>
      <c r="E500" s="34">
        <v>43807</v>
      </c>
      <c r="F500" s="24" t="s">
        <v>97</v>
      </c>
      <c r="G500" s="23" t="s">
        <v>76</v>
      </c>
      <c r="H500" s="26">
        <v>75569.25</v>
      </c>
      <c r="I500" s="27">
        <v>28991.549999999996</v>
      </c>
    </row>
    <row r="501" spans="1:9" ht="10.199999999999999" x14ac:dyDescent="0.2">
      <c r="A501" s="21" t="s">
        <v>83</v>
      </c>
      <c r="B501" s="22">
        <v>44348</v>
      </c>
      <c r="C501" s="25">
        <v>188.8</v>
      </c>
      <c r="D501" s="29">
        <v>25</v>
      </c>
      <c r="E501" s="34">
        <v>38059</v>
      </c>
      <c r="F501" s="24" t="s">
        <v>97</v>
      </c>
      <c r="G501" s="23" t="s">
        <v>71</v>
      </c>
      <c r="H501" s="26">
        <v>50366.350000000006</v>
      </c>
      <c r="I501" s="27">
        <v>22786.61</v>
      </c>
    </row>
    <row r="502" spans="1:9" ht="10.199999999999999" x14ac:dyDescent="0.2">
      <c r="A502" s="21" t="s">
        <v>83</v>
      </c>
      <c r="B502" s="22">
        <v>44348</v>
      </c>
      <c r="C502" s="25">
        <v>662.01</v>
      </c>
      <c r="D502" s="29">
        <v>26</v>
      </c>
      <c r="E502" s="34">
        <v>42560</v>
      </c>
      <c r="F502" s="24" t="s">
        <v>97</v>
      </c>
      <c r="G502" s="23" t="s">
        <v>71</v>
      </c>
      <c r="H502" s="26">
        <v>45717.600000000006</v>
      </c>
      <c r="I502" s="27">
        <v>19267.57</v>
      </c>
    </row>
    <row r="503" spans="1:9" ht="10.199999999999999" x14ac:dyDescent="0.2">
      <c r="A503" s="21" t="s">
        <v>83</v>
      </c>
      <c r="B503" s="22">
        <v>44348</v>
      </c>
      <c r="C503" s="25">
        <v>553.70000000000005</v>
      </c>
      <c r="D503" s="29">
        <v>27</v>
      </c>
      <c r="E503" s="34">
        <v>44348</v>
      </c>
      <c r="F503" s="24" t="s">
        <v>97</v>
      </c>
      <c r="G503" s="23" t="s">
        <v>72</v>
      </c>
      <c r="H503" s="26">
        <v>26083.449999999997</v>
      </c>
      <c r="I503" s="27">
        <v>7388.6399999999994</v>
      </c>
    </row>
    <row r="504" spans="1:9" ht="10.199999999999999" x14ac:dyDescent="0.2">
      <c r="A504" s="21" t="s">
        <v>83</v>
      </c>
      <c r="B504" s="22">
        <v>44348</v>
      </c>
      <c r="C504" s="25">
        <v>1055.5999999999999</v>
      </c>
      <c r="D504" s="29">
        <v>28</v>
      </c>
      <c r="E504" s="34">
        <v>44793</v>
      </c>
      <c r="F504" s="24" t="s">
        <v>97</v>
      </c>
      <c r="G504" s="23" t="s">
        <v>71</v>
      </c>
      <c r="H504" s="26">
        <v>46084.399999999994</v>
      </c>
      <c r="I504" s="27">
        <v>17939.460000000003</v>
      </c>
    </row>
    <row r="505" spans="1:9" ht="10.199999999999999" x14ac:dyDescent="0.2">
      <c r="A505" s="21" t="s">
        <v>83</v>
      </c>
      <c r="B505" s="22">
        <v>44348</v>
      </c>
      <c r="C505" s="25">
        <v>1573</v>
      </c>
      <c r="D505" s="29">
        <v>30</v>
      </c>
      <c r="E505" s="34">
        <v>44946</v>
      </c>
      <c r="F505" s="24" t="s">
        <v>97</v>
      </c>
      <c r="G505" s="23" t="s">
        <v>77</v>
      </c>
      <c r="H505" s="26">
        <v>64303.850000000006</v>
      </c>
      <c r="I505" s="27">
        <v>24864.210000000003</v>
      </c>
    </row>
    <row r="506" spans="1:9" ht="10.199999999999999" x14ac:dyDescent="0.2">
      <c r="A506" s="21" t="s">
        <v>83</v>
      </c>
      <c r="B506" s="22">
        <v>44348</v>
      </c>
      <c r="C506" s="25">
        <v>764.6</v>
      </c>
      <c r="D506" s="29">
        <v>31</v>
      </c>
      <c r="E506" s="34">
        <v>44910</v>
      </c>
      <c r="F506" s="24" t="s">
        <v>97</v>
      </c>
      <c r="G506" s="23" t="s">
        <v>71</v>
      </c>
      <c r="H506" s="26">
        <v>37510.549999999996</v>
      </c>
      <c r="I506" s="27">
        <v>15771.77</v>
      </c>
    </row>
    <row r="507" spans="1:9" ht="10.199999999999999" x14ac:dyDescent="0.2">
      <c r="A507" s="21" t="s">
        <v>83</v>
      </c>
      <c r="B507" s="22">
        <v>44348</v>
      </c>
      <c r="C507" s="25">
        <v>800.44</v>
      </c>
      <c r="D507" s="29">
        <v>34</v>
      </c>
      <c r="E507" s="34">
        <v>42329</v>
      </c>
      <c r="F507" s="24" t="s">
        <v>97</v>
      </c>
      <c r="G507" s="23" t="s">
        <v>74</v>
      </c>
      <c r="H507" s="26">
        <v>204885.75</v>
      </c>
      <c r="I507" s="27">
        <v>91514.150000000009</v>
      </c>
    </row>
    <row r="508" spans="1:9" ht="10.199999999999999" x14ac:dyDescent="0.2">
      <c r="A508" s="21" t="s">
        <v>83</v>
      </c>
      <c r="B508" s="22">
        <v>44348</v>
      </c>
      <c r="C508" s="25">
        <v>1100</v>
      </c>
      <c r="D508" s="29">
        <v>35</v>
      </c>
      <c r="E508" s="34">
        <v>44958</v>
      </c>
      <c r="F508" s="24" t="s">
        <v>97</v>
      </c>
      <c r="G508" s="23" t="s">
        <v>75</v>
      </c>
      <c r="H508" s="26">
        <v>80379.799999999988</v>
      </c>
      <c r="I508" s="27">
        <v>31298.609999999997</v>
      </c>
    </row>
    <row r="509" spans="1:9" ht="10.199999999999999" x14ac:dyDescent="0.2">
      <c r="A509" s="21" t="s">
        <v>83</v>
      </c>
      <c r="B509" s="22">
        <v>44348</v>
      </c>
      <c r="C509" s="25">
        <v>795.78</v>
      </c>
      <c r="D509" s="29">
        <v>36</v>
      </c>
      <c r="E509" s="34">
        <v>44487</v>
      </c>
      <c r="F509" s="24" t="s">
        <v>97</v>
      </c>
      <c r="G509" s="23" t="s">
        <v>71</v>
      </c>
      <c r="H509" s="26">
        <v>82580</v>
      </c>
      <c r="I509" s="27">
        <v>31414.18</v>
      </c>
    </row>
    <row r="510" spans="1:9" ht="10.199999999999999" x14ac:dyDescent="0.2">
      <c r="A510" s="21" t="s">
        <v>83</v>
      </c>
      <c r="B510" s="22">
        <v>44348</v>
      </c>
      <c r="C510" s="25">
        <v>516.20000000000005</v>
      </c>
      <c r="D510" s="29">
        <v>37</v>
      </c>
      <c r="E510" s="34">
        <v>44175</v>
      </c>
      <c r="F510" s="24" t="s">
        <v>97</v>
      </c>
      <c r="G510" s="23" t="s">
        <v>72</v>
      </c>
      <c r="H510" s="26">
        <v>13978</v>
      </c>
      <c r="I510" s="27">
        <v>3234.0699999999997</v>
      </c>
    </row>
    <row r="511" spans="1:9" ht="10.199999999999999" x14ac:dyDescent="0.2">
      <c r="A511" s="21" t="s">
        <v>83</v>
      </c>
      <c r="B511" s="22">
        <v>44348</v>
      </c>
      <c r="C511" s="25">
        <v>2000</v>
      </c>
      <c r="D511" s="29">
        <v>39</v>
      </c>
      <c r="E511" s="34">
        <v>44986</v>
      </c>
      <c r="F511" s="24" t="s">
        <v>97</v>
      </c>
      <c r="G511" s="23" t="s">
        <v>75</v>
      </c>
      <c r="H511" s="26">
        <v>160759.54999999999</v>
      </c>
      <c r="I511" s="27">
        <v>61660.69</v>
      </c>
    </row>
    <row r="512" spans="1:9" ht="10.199999999999999" x14ac:dyDescent="0.2">
      <c r="A512" s="21" t="s">
        <v>83</v>
      </c>
      <c r="B512" s="22">
        <v>44348</v>
      </c>
      <c r="C512" s="25">
        <v>241.7</v>
      </c>
      <c r="D512" s="29">
        <v>40</v>
      </c>
      <c r="E512" s="34">
        <v>41863</v>
      </c>
      <c r="F512" s="24" t="s">
        <v>97</v>
      </c>
      <c r="G512" s="23" t="s">
        <v>72</v>
      </c>
      <c r="H512" s="26">
        <v>13125.45</v>
      </c>
      <c r="I512" s="27">
        <v>3837.1899999999996</v>
      </c>
    </row>
    <row r="513" spans="1:9" ht="10.199999999999999" x14ac:dyDescent="0.2">
      <c r="A513" s="21" t="s">
        <v>83</v>
      </c>
      <c r="B513" s="22">
        <v>44348</v>
      </c>
      <c r="C513" s="25">
        <v>1083.3</v>
      </c>
      <c r="D513" s="29">
        <v>41</v>
      </c>
      <c r="E513" s="34">
        <v>44917</v>
      </c>
      <c r="F513" s="24" t="s">
        <v>97</v>
      </c>
      <c r="G513" s="23" t="s">
        <v>71</v>
      </c>
      <c r="H513" s="26">
        <v>45548.549999999996</v>
      </c>
      <c r="I513" s="27">
        <v>18371.22</v>
      </c>
    </row>
    <row r="514" spans="1:9" ht="10.199999999999999" x14ac:dyDescent="0.2">
      <c r="A514" s="21" t="s">
        <v>83</v>
      </c>
      <c r="B514" s="22">
        <v>44348</v>
      </c>
      <c r="C514" s="25">
        <v>611.9</v>
      </c>
      <c r="D514" s="29">
        <v>43</v>
      </c>
      <c r="E514" s="34">
        <v>42714</v>
      </c>
      <c r="F514" s="24" t="s">
        <v>97</v>
      </c>
      <c r="G514" s="23" t="s">
        <v>72</v>
      </c>
      <c r="H514" s="26">
        <v>44781.049999999996</v>
      </c>
      <c r="I514" s="27">
        <v>17397.59</v>
      </c>
    </row>
    <row r="515" spans="1:9" ht="10.199999999999999" x14ac:dyDescent="0.2">
      <c r="A515" s="21" t="s">
        <v>83</v>
      </c>
      <c r="B515" s="22">
        <v>44348</v>
      </c>
      <c r="C515" s="25">
        <v>215.7</v>
      </c>
      <c r="D515" s="29">
        <v>44</v>
      </c>
      <c r="E515" s="34">
        <v>41473</v>
      </c>
      <c r="F515" s="24" t="s">
        <v>97</v>
      </c>
      <c r="G515" s="23" t="s">
        <v>73</v>
      </c>
      <c r="H515" s="26">
        <v>12376.199999999999</v>
      </c>
      <c r="I515" s="27">
        <v>3988.46</v>
      </c>
    </row>
    <row r="516" spans="1:9" ht="10.199999999999999" x14ac:dyDescent="0.2">
      <c r="A516" s="21" t="s">
        <v>83</v>
      </c>
      <c r="B516" s="22">
        <v>44348</v>
      </c>
      <c r="C516" s="25">
        <v>449</v>
      </c>
      <c r="D516" s="29">
        <v>45</v>
      </c>
      <c r="E516" s="34">
        <v>44170</v>
      </c>
      <c r="F516" s="24" t="s">
        <v>97</v>
      </c>
      <c r="G516" s="23" t="s">
        <v>72</v>
      </c>
      <c r="H516" s="26">
        <v>21082.800000000003</v>
      </c>
      <c r="I516" s="27">
        <v>7701.68</v>
      </c>
    </row>
    <row r="517" spans="1:9" ht="10.199999999999999" x14ac:dyDescent="0.2">
      <c r="A517" s="21" t="s">
        <v>83</v>
      </c>
      <c r="B517" s="22">
        <v>44348</v>
      </c>
      <c r="C517" s="25">
        <v>259.39999999999998</v>
      </c>
      <c r="D517" s="29">
        <v>46</v>
      </c>
      <c r="E517" s="34">
        <v>41992</v>
      </c>
      <c r="F517" s="24" t="s">
        <v>97</v>
      </c>
      <c r="G517" s="23" t="s">
        <v>71</v>
      </c>
      <c r="H517" s="26">
        <v>12051.45</v>
      </c>
      <c r="I517" s="27">
        <v>3073.56</v>
      </c>
    </row>
    <row r="518" spans="1:9" ht="10.199999999999999" x14ac:dyDescent="0.2">
      <c r="A518" s="21" t="s">
        <v>83</v>
      </c>
      <c r="B518" s="22">
        <v>44348</v>
      </c>
      <c r="C518" s="25">
        <v>432</v>
      </c>
      <c r="D518" s="29">
        <v>47</v>
      </c>
      <c r="E518" s="34">
        <v>43550</v>
      </c>
      <c r="F518" s="24" t="s">
        <v>97</v>
      </c>
      <c r="G518" s="23" t="s">
        <v>71</v>
      </c>
      <c r="H518" s="26">
        <v>17278.05</v>
      </c>
      <c r="I518" s="27">
        <v>5547.3600000000006</v>
      </c>
    </row>
    <row r="519" spans="1:9" ht="10.199999999999999" x14ac:dyDescent="0.2">
      <c r="A519" s="21" t="s">
        <v>83</v>
      </c>
      <c r="B519" s="22">
        <v>44348</v>
      </c>
      <c r="C519" s="25">
        <v>425.79</v>
      </c>
      <c r="D519" s="29">
        <v>48</v>
      </c>
      <c r="E519" s="34">
        <v>44307</v>
      </c>
      <c r="F519" s="24" t="s">
        <v>97</v>
      </c>
      <c r="G519" s="23" t="s">
        <v>71</v>
      </c>
      <c r="H519" s="26">
        <v>47011.850000000006</v>
      </c>
      <c r="I519" s="27">
        <v>18593.399999999998</v>
      </c>
    </row>
    <row r="520" spans="1:9" ht="10.199999999999999" x14ac:dyDescent="0.2">
      <c r="A520" s="21" t="s">
        <v>83</v>
      </c>
      <c r="B520" s="22">
        <v>44348</v>
      </c>
      <c r="C520" s="25">
        <v>359</v>
      </c>
      <c r="D520" s="29">
        <v>49</v>
      </c>
      <c r="E520" s="34">
        <v>41963</v>
      </c>
      <c r="F520" s="24" t="s">
        <v>97</v>
      </c>
      <c r="G520" s="23" t="s">
        <v>74</v>
      </c>
      <c r="H520" s="26">
        <v>72527.700000000012</v>
      </c>
      <c r="I520" s="27">
        <v>34433.980000000003</v>
      </c>
    </row>
    <row r="521" spans="1:9" ht="10.199999999999999" x14ac:dyDescent="0.2">
      <c r="A521" s="21" t="s">
        <v>83</v>
      </c>
      <c r="B521" s="22">
        <v>44348</v>
      </c>
      <c r="C521" s="25">
        <v>420</v>
      </c>
      <c r="D521" s="29">
        <v>50</v>
      </c>
      <c r="E521" s="34">
        <v>42320</v>
      </c>
      <c r="F521" s="24" t="s">
        <v>97</v>
      </c>
      <c r="G521" s="23" t="s">
        <v>73</v>
      </c>
      <c r="H521" s="26">
        <v>17609.949999999997</v>
      </c>
      <c r="I521" s="27">
        <v>5049.03</v>
      </c>
    </row>
    <row r="522" spans="1:9" ht="10.199999999999999" x14ac:dyDescent="0.2">
      <c r="A522" s="21" t="s">
        <v>83</v>
      </c>
      <c r="B522" s="22">
        <v>44348</v>
      </c>
      <c r="C522" s="25">
        <v>1000</v>
      </c>
      <c r="D522" s="29">
        <v>51</v>
      </c>
      <c r="E522" s="34">
        <v>44915</v>
      </c>
      <c r="F522" s="24" t="s">
        <v>97</v>
      </c>
      <c r="G522" s="23" t="s">
        <v>74</v>
      </c>
      <c r="H522" s="26">
        <v>107173.05</v>
      </c>
      <c r="I522" s="27">
        <v>44822.400000000001</v>
      </c>
    </row>
    <row r="523" spans="1:9" ht="10.199999999999999" x14ac:dyDescent="0.2">
      <c r="A523" s="21" t="s">
        <v>83</v>
      </c>
      <c r="B523" s="22">
        <v>44348</v>
      </c>
      <c r="C523" s="25">
        <v>249</v>
      </c>
      <c r="D523" s="29">
        <v>52</v>
      </c>
      <c r="E523" s="34">
        <v>42064</v>
      </c>
      <c r="F523" s="24" t="s">
        <v>97</v>
      </c>
      <c r="G523" s="23" t="s">
        <v>74</v>
      </c>
      <c r="H523" s="26">
        <v>15714.9</v>
      </c>
      <c r="I523" s="27">
        <v>5203.3100000000004</v>
      </c>
    </row>
    <row r="524" spans="1:9" ht="10.199999999999999" x14ac:dyDescent="0.2">
      <c r="A524" s="21" t="s">
        <v>83</v>
      </c>
      <c r="B524" s="22">
        <v>44348</v>
      </c>
      <c r="C524" s="25">
        <v>280.10000000000002</v>
      </c>
      <c r="D524" s="29">
        <v>53</v>
      </c>
      <c r="E524" s="34">
        <v>40313</v>
      </c>
      <c r="F524" s="24" t="s">
        <v>97</v>
      </c>
      <c r="G524" s="23" t="s">
        <v>71</v>
      </c>
      <c r="H524" s="26">
        <v>17631.05</v>
      </c>
      <c r="I524" s="27">
        <v>4733.8899999999994</v>
      </c>
    </row>
    <row r="525" spans="1:9" ht="10.199999999999999" x14ac:dyDescent="0.2">
      <c r="A525" s="21" t="s">
        <v>83</v>
      </c>
      <c r="B525" s="22">
        <v>44348</v>
      </c>
      <c r="C525" s="25">
        <v>497.38</v>
      </c>
      <c r="D525" s="29">
        <v>54</v>
      </c>
      <c r="E525" s="34">
        <v>44677</v>
      </c>
      <c r="F525" s="24" t="s">
        <v>97</v>
      </c>
      <c r="G525" s="23" t="s">
        <v>71</v>
      </c>
      <c r="H525" s="26">
        <v>37420.100000000006</v>
      </c>
      <c r="I525" s="27">
        <v>14731.779999999999</v>
      </c>
    </row>
    <row r="526" spans="1:9" ht="10.199999999999999" x14ac:dyDescent="0.2">
      <c r="A526" s="21" t="s">
        <v>83</v>
      </c>
      <c r="B526" s="22">
        <v>44348</v>
      </c>
      <c r="C526" s="25">
        <v>801.1</v>
      </c>
      <c r="D526" s="29">
        <v>55</v>
      </c>
      <c r="E526" s="34">
        <v>42812</v>
      </c>
      <c r="F526" s="24" t="s">
        <v>97</v>
      </c>
      <c r="G526" s="23" t="s">
        <v>75</v>
      </c>
      <c r="H526" s="26">
        <v>47339.55</v>
      </c>
      <c r="I526" s="27">
        <v>15798.09</v>
      </c>
    </row>
    <row r="527" spans="1:9" ht="10.199999999999999" x14ac:dyDescent="0.2">
      <c r="A527" s="21" t="s">
        <v>83</v>
      </c>
      <c r="B527" s="22">
        <v>44348</v>
      </c>
      <c r="C527" s="25">
        <v>550</v>
      </c>
      <c r="D527" s="29">
        <v>56</v>
      </c>
      <c r="E527" s="34">
        <v>44149</v>
      </c>
      <c r="F527" s="24" t="s">
        <v>97</v>
      </c>
      <c r="G527" s="23" t="s">
        <v>77</v>
      </c>
      <c r="H527" s="26">
        <v>46611.5</v>
      </c>
      <c r="I527" s="27">
        <v>17869.18</v>
      </c>
    </row>
    <row r="528" spans="1:9" ht="10.199999999999999" x14ac:dyDescent="0.2">
      <c r="A528" s="21" t="s">
        <v>83</v>
      </c>
      <c r="B528" s="22">
        <v>44348</v>
      </c>
      <c r="C528" s="25">
        <v>117.6</v>
      </c>
      <c r="D528" s="29">
        <v>57</v>
      </c>
      <c r="E528" s="34">
        <v>41320</v>
      </c>
      <c r="F528" s="24" t="s">
        <v>104</v>
      </c>
      <c r="G528" s="23" t="s">
        <v>71</v>
      </c>
      <c r="H528" s="26">
        <v>13205.5</v>
      </c>
      <c r="I528" s="27">
        <v>2581.3199999999997</v>
      </c>
    </row>
    <row r="529" spans="1:9" ht="10.199999999999999" x14ac:dyDescent="0.2">
      <c r="A529" s="21" t="s">
        <v>83</v>
      </c>
      <c r="B529" s="22">
        <v>44348</v>
      </c>
      <c r="C529" s="25">
        <v>237.43</v>
      </c>
      <c r="D529" s="29">
        <v>58</v>
      </c>
      <c r="E529" s="34">
        <v>42103</v>
      </c>
      <c r="F529" s="24" t="s">
        <v>105</v>
      </c>
      <c r="G529" s="23" t="s">
        <v>71</v>
      </c>
      <c r="H529" s="26">
        <v>10635.45</v>
      </c>
      <c r="I529" s="27">
        <v>306.95</v>
      </c>
    </row>
    <row r="530" spans="1:9" ht="10.199999999999999" x14ac:dyDescent="0.2">
      <c r="A530" s="21" t="s">
        <v>83</v>
      </c>
      <c r="B530" s="22">
        <v>44348</v>
      </c>
      <c r="C530" s="25">
        <v>497.7</v>
      </c>
      <c r="D530" s="29">
        <v>59</v>
      </c>
      <c r="E530" s="34">
        <v>44007</v>
      </c>
      <c r="F530" s="24" t="s">
        <v>97</v>
      </c>
      <c r="G530" s="23" t="s">
        <v>71</v>
      </c>
      <c r="H530" s="26">
        <v>36973.550000000003</v>
      </c>
      <c r="I530" s="27">
        <v>13275.43</v>
      </c>
    </row>
    <row r="531" spans="1:9" ht="10.199999999999999" x14ac:dyDescent="0.2">
      <c r="A531" s="21" t="s">
        <v>83</v>
      </c>
      <c r="B531" s="22">
        <v>44348</v>
      </c>
      <c r="C531" s="25">
        <v>573</v>
      </c>
      <c r="D531" s="29">
        <v>60</v>
      </c>
      <c r="E531" s="34">
        <v>44147</v>
      </c>
      <c r="F531" s="24" t="s">
        <v>97</v>
      </c>
      <c r="G531" s="23" t="s">
        <v>73</v>
      </c>
      <c r="H531" s="26">
        <v>58509.85</v>
      </c>
      <c r="I531" s="27">
        <v>21608.23</v>
      </c>
    </row>
    <row r="532" spans="1:9" ht="10.199999999999999" x14ac:dyDescent="0.2">
      <c r="A532" s="21" t="s">
        <v>83</v>
      </c>
      <c r="B532" s="22">
        <v>44348</v>
      </c>
      <c r="C532" s="25">
        <v>194.3</v>
      </c>
      <c r="D532" s="29">
        <v>62</v>
      </c>
      <c r="E532" s="34">
        <v>40328</v>
      </c>
      <c r="F532" s="24" t="s">
        <v>107</v>
      </c>
      <c r="G532" s="23" t="s">
        <v>77</v>
      </c>
      <c r="H532" s="26">
        <v>13823.599999999999</v>
      </c>
      <c r="I532" s="27">
        <v>4273.71</v>
      </c>
    </row>
    <row r="533" spans="1:9" ht="10.199999999999999" x14ac:dyDescent="0.2">
      <c r="A533" s="21" t="s">
        <v>83</v>
      </c>
      <c r="B533" s="22">
        <v>44348</v>
      </c>
      <c r="C533" s="25">
        <v>449.5</v>
      </c>
      <c r="D533" s="29">
        <v>63</v>
      </c>
      <c r="E533" s="34">
        <v>44479</v>
      </c>
      <c r="F533" s="24" t="s">
        <v>97</v>
      </c>
      <c r="G533" s="23" t="s">
        <v>71</v>
      </c>
      <c r="H533" s="26">
        <v>29160.6</v>
      </c>
      <c r="I533" s="27">
        <v>9822.89</v>
      </c>
    </row>
    <row r="534" spans="1:9" ht="10.199999999999999" x14ac:dyDescent="0.2">
      <c r="A534" s="21" t="s">
        <v>83</v>
      </c>
      <c r="B534" s="22">
        <v>44348</v>
      </c>
      <c r="C534" s="25">
        <v>225.9</v>
      </c>
      <c r="D534" s="29">
        <v>64</v>
      </c>
      <c r="E534" s="34">
        <v>42805</v>
      </c>
      <c r="F534" s="24" t="s">
        <v>97</v>
      </c>
      <c r="G534" s="23" t="s">
        <v>71</v>
      </c>
      <c r="H534" s="26">
        <v>15979.75</v>
      </c>
      <c r="I534" s="27">
        <v>4568.4799999999996</v>
      </c>
    </row>
    <row r="535" spans="1:9" ht="10.199999999999999" x14ac:dyDescent="0.2">
      <c r="A535" s="21" t="s">
        <v>83</v>
      </c>
      <c r="B535" s="22">
        <v>44348</v>
      </c>
      <c r="C535" s="25">
        <v>519.6</v>
      </c>
      <c r="D535" s="29">
        <v>65</v>
      </c>
      <c r="E535" s="34">
        <v>44291</v>
      </c>
      <c r="F535" s="24" t="s">
        <v>97</v>
      </c>
      <c r="G535" s="23" t="s">
        <v>74</v>
      </c>
      <c r="H535" s="26">
        <v>54927.35</v>
      </c>
      <c r="I535" s="27">
        <v>27324.5</v>
      </c>
    </row>
    <row r="536" spans="1:9" ht="10.199999999999999" x14ac:dyDescent="0.2">
      <c r="A536" s="21" t="s">
        <v>83</v>
      </c>
      <c r="B536" s="22">
        <v>44348</v>
      </c>
      <c r="C536" s="25">
        <v>1650</v>
      </c>
      <c r="D536" s="29">
        <v>67</v>
      </c>
      <c r="E536" s="34">
        <v>44986</v>
      </c>
      <c r="F536" s="24" t="s">
        <v>97</v>
      </c>
      <c r="G536" s="23" t="s">
        <v>73</v>
      </c>
      <c r="H536" s="26">
        <v>75021.149999999994</v>
      </c>
      <c r="I536" s="27">
        <v>29238.859999999997</v>
      </c>
    </row>
    <row r="537" spans="1:9" ht="10.199999999999999" x14ac:dyDescent="0.2">
      <c r="A537" s="21" t="s">
        <v>83</v>
      </c>
      <c r="B537" s="22">
        <v>44348</v>
      </c>
      <c r="C537" s="25">
        <v>169.4</v>
      </c>
      <c r="D537" s="29">
        <v>68</v>
      </c>
      <c r="E537" s="34">
        <v>39605</v>
      </c>
      <c r="F537" s="24" t="s">
        <v>97</v>
      </c>
      <c r="G537" s="23" t="s">
        <v>73</v>
      </c>
      <c r="H537" s="26">
        <v>25464.050000000003</v>
      </c>
      <c r="I537" s="27">
        <v>10880.730000000001</v>
      </c>
    </row>
    <row r="538" spans="1:9" ht="10.199999999999999" x14ac:dyDescent="0.2">
      <c r="A538" s="21" t="s">
        <v>83</v>
      </c>
      <c r="B538" s="22">
        <v>44348</v>
      </c>
      <c r="C538" s="25">
        <v>242</v>
      </c>
      <c r="D538" s="29">
        <v>69</v>
      </c>
      <c r="E538" s="34">
        <v>41356</v>
      </c>
      <c r="F538" s="24" t="s">
        <v>97</v>
      </c>
      <c r="G538" s="23" t="s">
        <v>74</v>
      </c>
      <c r="H538" s="26">
        <v>25700.75</v>
      </c>
      <c r="I538" s="27">
        <v>9374.68</v>
      </c>
    </row>
    <row r="539" spans="1:9" ht="10.199999999999999" x14ac:dyDescent="0.2">
      <c r="A539" s="21" t="s">
        <v>83</v>
      </c>
      <c r="B539" s="22">
        <v>44348</v>
      </c>
      <c r="C539" s="25">
        <v>289.89999999999998</v>
      </c>
      <c r="D539" s="29">
        <v>70</v>
      </c>
      <c r="E539" s="34">
        <v>41691</v>
      </c>
      <c r="F539" s="24" t="s">
        <v>97</v>
      </c>
      <c r="G539" s="23" t="s">
        <v>72</v>
      </c>
      <c r="H539" s="26">
        <v>15983.4</v>
      </c>
      <c r="I539" s="27">
        <v>5576.2</v>
      </c>
    </row>
    <row r="540" spans="1:9" ht="10.199999999999999" x14ac:dyDescent="0.2">
      <c r="A540" s="21" t="s">
        <v>83</v>
      </c>
      <c r="B540" s="22">
        <v>44348</v>
      </c>
      <c r="C540" s="25">
        <v>214.6</v>
      </c>
      <c r="D540" s="29">
        <v>71</v>
      </c>
      <c r="E540" s="34">
        <v>41406</v>
      </c>
      <c r="F540" s="24" t="s">
        <v>97</v>
      </c>
      <c r="G540" s="23" t="s">
        <v>71</v>
      </c>
      <c r="H540" s="26">
        <v>13039.949999999999</v>
      </c>
      <c r="I540" s="27">
        <v>3434.69</v>
      </c>
    </row>
    <row r="541" spans="1:9" ht="10.199999999999999" x14ac:dyDescent="0.2">
      <c r="A541" s="21" t="s">
        <v>83</v>
      </c>
      <c r="B541" s="22">
        <v>44348</v>
      </c>
      <c r="C541" s="25">
        <v>2434.6</v>
      </c>
      <c r="D541" s="29">
        <v>72</v>
      </c>
      <c r="E541" s="34">
        <v>44910</v>
      </c>
      <c r="F541" s="24" t="s">
        <v>97</v>
      </c>
      <c r="G541" s="23" t="s">
        <v>73</v>
      </c>
      <c r="H541" s="26">
        <v>96455.75</v>
      </c>
      <c r="I541" s="27">
        <v>38622.22</v>
      </c>
    </row>
    <row r="542" spans="1:9" ht="10.199999999999999" x14ac:dyDescent="0.2">
      <c r="A542" s="21" t="s">
        <v>83</v>
      </c>
      <c r="B542" s="22">
        <v>44348</v>
      </c>
      <c r="C542" s="25">
        <v>497.1</v>
      </c>
      <c r="D542" s="29">
        <v>73</v>
      </c>
      <c r="E542" s="34">
        <v>44869</v>
      </c>
      <c r="F542" s="24" t="s">
        <v>97</v>
      </c>
      <c r="G542" s="23" t="s">
        <v>72</v>
      </c>
      <c r="H542" s="26">
        <v>24113.95</v>
      </c>
      <c r="I542" s="27">
        <v>9654.68</v>
      </c>
    </row>
    <row r="543" spans="1:9" ht="10.199999999999999" x14ac:dyDescent="0.2">
      <c r="A543" s="21" t="s">
        <v>83</v>
      </c>
      <c r="B543" s="22">
        <v>44348</v>
      </c>
      <c r="C543" s="25">
        <v>238.7</v>
      </c>
      <c r="D543" s="29">
        <v>74</v>
      </c>
      <c r="E543" s="34">
        <v>41634</v>
      </c>
      <c r="F543" s="24" t="s">
        <v>97</v>
      </c>
      <c r="G543" s="23" t="s">
        <v>75</v>
      </c>
      <c r="H543" s="26">
        <v>20581.350000000002</v>
      </c>
      <c r="I543" s="27">
        <v>8157.17</v>
      </c>
    </row>
    <row r="544" spans="1:9" ht="10.199999999999999" x14ac:dyDescent="0.2">
      <c r="A544" s="21" t="s">
        <v>83</v>
      </c>
      <c r="B544" s="22">
        <v>44348</v>
      </c>
      <c r="C544" s="25">
        <v>746</v>
      </c>
      <c r="D544" s="29">
        <v>75</v>
      </c>
      <c r="E544" s="34">
        <v>43189</v>
      </c>
      <c r="F544" s="24" t="s">
        <v>97</v>
      </c>
      <c r="G544" s="23" t="s">
        <v>75</v>
      </c>
      <c r="H544" s="26">
        <v>52706.6</v>
      </c>
      <c r="I544" s="27">
        <v>18975.18</v>
      </c>
    </row>
    <row r="545" spans="1:9" ht="10.199999999999999" x14ac:dyDescent="0.2">
      <c r="A545" s="21" t="s">
        <v>83</v>
      </c>
      <c r="B545" s="22">
        <v>44348</v>
      </c>
      <c r="C545" s="25">
        <v>1300</v>
      </c>
      <c r="D545" s="29">
        <v>76</v>
      </c>
      <c r="E545" s="34">
        <v>44958</v>
      </c>
      <c r="F545" s="24" t="s">
        <v>97</v>
      </c>
      <c r="G545" s="23" t="s">
        <v>71</v>
      </c>
      <c r="H545" s="26">
        <v>69662.5</v>
      </c>
      <c r="I545" s="27">
        <v>29127.420000000002</v>
      </c>
    </row>
    <row r="546" spans="1:9" ht="10.199999999999999" x14ac:dyDescent="0.2">
      <c r="A546" s="21" t="s">
        <v>83</v>
      </c>
      <c r="B546" s="22">
        <v>44348</v>
      </c>
      <c r="C546" s="25">
        <v>959.5</v>
      </c>
      <c r="D546" s="29">
        <v>77</v>
      </c>
      <c r="E546" s="34">
        <v>44841</v>
      </c>
      <c r="F546" s="24" t="s">
        <v>97</v>
      </c>
      <c r="G546" s="23" t="s">
        <v>72</v>
      </c>
      <c r="H546" s="26">
        <v>53586.5</v>
      </c>
      <c r="I546" s="27">
        <v>21874.789999999997</v>
      </c>
    </row>
    <row r="547" spans="1:9" ht="10.199999999999999" x14ac:dyDescent="0.2">
      <c r="A547" s="21" t="s">
        <v>83</v>
      </c>
      <c r="B547" s="22">
        <v>44348</v>
      </c>
      <c r="C547" s="25">
        <v>188.8</v>
      </c>
      <c r="D547" s="29">
        <v>78</v>
      </c>
      <c r="E547" s="34">
        <v>41426</v>
      </c>
      <c r="F547" s="24" t="s">
        <v>97</v>
      </c>
      <c r="G547" s="23" t="s">
        <v>71</v>
      </c>
      <c r="H547" s="26">
        <v>28330.799999999999</v>
      </c>
      <c r="I547" s="27">
        <v>10481.029999999999</v>
      </c>
    </row>
    <row r="548" spans="1:9" ht="10.199999999999999" x14ac:dyDescent="0.2">
      <c r="A548" s="21" t="s">
        <v>83</v>
      </c>
      <c r="B548" s="22">
        <v>44348</v>
      </c>
      <c r="C548" s="25">
        <v>450</v>
      </c>
      <c r="D548" s="29">
        <v>79</v>
      </c>
      <c r="E548" s="34">
        <v>43457</v>
      </c>
      <c r="F548" s="24" t="s">
        <v>97</v>
      </c>
      <c r="G548" s="23" t="s">
        <v>77</v>
      </c>
      <c r="H548" s="26">
        <v>22554.3</v>
      </c>
      <c r="I548" s="27">
        <v>7726.9499999999989</v>
      </c>
    </row>
    <row r="549" spans="1:9" ht="10.199999999999999" x14ac:dyDescent="0.2">
      <c r="A549" s="21" t="s">
        <v>83</v>
      </c>
      <c r="B549" s="22">
        <v>44348</v>
      </c>
      <c r="C549" s="25">
        <v>426.3</v>
      </c>
      <c r="D549" s="29">
        <v>81</v>
      </c>
      <c r="E549" s="34">
        <v>44188</v>
      </c>
      <c r="F549" s="24" t="s">
        <v>97</v>
      </c>
      <c r="G549" s="23" t="s">
        <v>77</v>
      </c>
      <c r="H549" s="26">
        <v>25668.95</v>
      </c>
      <c r="I549" s="27">
        <v>10452.68</v>
      </c>
    </row>
    <row r="550" spans="1:9" ht="10.199999999999999" x14ac:dyDescent="0.2">
      <c r="A550" s="21" t="s">
        <v>83</v>
      </c>
      <c r="B550" s="22">
        <v>44348</v>
      </c>
      <c r="C550" s="25">
        <v>384.32</v>
      </c>
      <c r="D550" s="29">
        <v>82</v>
      </c>
      <c r="E550" s="34">
        <v>41585</v>
      </c>
      <c r="F550" s="24" t="s">
        <v>97</v>
      </c>
      <c r="G550" s="23" t="s">
        <v>74</v>
      </c>
      <c r="H550" s="26">
        <v>32089.25</v>
      </c>
      <c r="I550" s="27">
        <v>13119.96</v>
      </c>
    </row>
    <row r="551" spans="1:9" ht="10.199999999999999" x14ac:dyDescent="0.2">
      <c r="A551" s="21" t="s">
        <v>83</v>
      </c>
      <c r="B551" s="22">
        <v>44348</v>
      </c>
      <c r="C551" s="25">
        <v>216</v>
      </c>
      <c r="D551" s="29">
        <v>83</v>
      </c>
      <c r="E551" s="34">
        <v>41879</v>
      </c>
      <c r="F551" s="24" t="s">
        <v>97</v>
      </c>
      <c r="G551" s="23" t="s">
        <v>74</v>
      </c>
      <c r="H551" s="26">
        <v>18685.75</v>
      </c>
      <c r="I551" s="27">
        <v>6307.63</v>
      </c>
    </row>
    <row r="552" spans="1:9" ht="10.199999999999999" x14ac:dyDescent="0.2">
      <c r="A552" s="21" t="s">
        <v>83</v>
      </c>
      <c r="B552" s="22">
        <v>44348</v>
      </c>
      <c r="C552" s="25">
        <v>240.2</v>
      </c>
      <c r="D552" s="29">
        <v>84</v>
      </c>
      <c r="E552" s="34">
        <v>41536</v>
      </c>
      <c r="F552" s="24" t="s">
        <v>97</v>
      </c>
      <c r="G552" s="23" t="s">
        <v>72</v>
      </c>
      <c r="H552" s="26">
        <v>14794.8</v>
      </c>
      <c r="I552" s="27">
        <v>4492.46</v>
      </c>
    </row>
    <row r="553" spans="1:9" ht="10.199999999999999" x14ac:dyDescent="0.2">
      <c r="A553" s="21" t="s">
        <v>83</v>
      </c>
      <c r="B553" s="22">
        <v>44348</v>
      </c>
      <c r="C553" s="25">
        <v>867.6</v>
      </c>
      <c r="D553" s="29">
        <v>85</v>
      </c>
      <c r="E553" s="34">
        <v>44558</v>
      </c>
      <c r="F553" s="24" t="s">
        <v>97</v>
      </c>
      <c r="G553" s="23" t="s">
        <v>73</v>
      </c>
      <c r="H553" s="26">
        <v>33098.699999999997</v>
      </c>
      <c r="I553" s="27">
        <v>11971.19</v>
      </c>
    </row>
    <row r="554" spans="1:9" ht="10.199999999999999" x14ac:dyDescent="0.2">
      <c r="A554" s="21" t="s">
        <v>83</v>
      </c>
      <c r="B554" s="22">
        <v>44348</v>
      </c>
      <c r="C554" s="25">
        <v>298.60000000000002</v>
      </c>
      <c r="D554" s="29">
        <v>86</v>
      </c>
      <c r="E554" s="34">
        <v>41484</v>
      </c>
      <c r="F554" s="24" t="s">
        <v>97</v>
      </c>
      <c r="G554" s="23" t="s">
        <v>74</v>
      </c>
      <c r="H554" s="26">
        <v>21055.35</v>
      </c>
      <c r="I554" s="27">
        <v>7349.51</v>
      </c>
    </row>
    <row r="555" spans="1:9" ht="10.199999999999999" x14ac:dyDescent="0.2">
      <c r="A555" s="21" t="s">
        <v>83</v>
      </c>
      <c r="B555" s="22">
        <v>44348</v>
      </c>
      <c r="C555" s="25">
        <v>631.9</v>
      </c>
      <c r="D555" s="29">
        <v>88</v>
      </c>
      <c r="E555" s="34">
        <v>44818</v>
      </c>
      <c r="F555" s="24" t="s">
        <v>97</v>
      </c>
      <c r="G555" s="23" t="s">
        <v>76</v>
      </c>
      <c r="H555" s="26">
        <v>31080.2</v>
      </c>
      <c r="I555" s="27">
        <v>11756.29</v>
      </c>
    </row>
    <row r="556" spans="1:9" ht="10.199999999999999" x14ac:dyDescent="0.2">
      <c r="A556" s="21" t="s">
        <v>83</v>
      </c>
      <c r="B556" s="22">
        <v>44348</v>
      </c>
      <c r="C556" s="25">
        <v>385.97</v>
      </c>
      <c r="D556" s="29">
        <v>89</v>
      </c>
      <c r="E556" s="34">
        <v>44341</v>
      </c>
      <c r="F556" s="24" t="s">
        <v>97</v>
      </c>
      <c r="G556" s="23" t="s">
        <v>75</v>
      </c>
      <c r="H556" s="26">
        <v>33729.599999999999</v>
      </c>
      <c r="I556" s="27">
        <v>14286.16</v>
      </c>
    </row>
    <row r="557" spans="1:9" ht="10.199999999999999" x14ac:dyDescent="0.2">
      <c r="A557" s="21" t="s">
        <v>83</v>
      </c>
      <c r="B557" s="22">
        <v>44348</v>
      </c>
      <c r="C557" s="25">
        <v>290.60000000000002</v>
      </c>
      <c r="D557" s="29">
        <v>90</v>
      </c>
      <c r="E557" s="34">
        <v>43671</v>
      </c>
      <c r="F557" s="24" t="s">
        <v>97</v>
      </c>
      <c r="G557" s="23" t="s">
        <v>74</v>
      </c>
      <c r="H557" s="26">
        <v>26535.7</v>
      </c>
      <c r="I557" s="27">
        <v>11309.06</v>
      </c>
    </row>
    <row r="558" spans="1:9" ht="10.199999999999999" x14ac:dyDescent="0.2">
      <c r="A558" s="21" t="s">
        <v>83</v>
      </c>
      <c r="B558" s="22">
        <v>44348</v>
      </c>
      <c r="C558" s="25">
        <v>408.1</v>
      </c>
      <c r="D558" s="29">
        <v>91</v>
      </c>
      <c r="E558" s="34">
        <v>44383</v>
      </c>
      <c r="F558" s="24" t="s">
        <v>97</v>
      </c>
      <c r="G558" s="23" t="s">
        <v>75</v>
      </c>
      <c r="H558" s="26">
        <v>21608.25</v>
      </c>
      <c r="I558" s="27">
        <v>7085.68</v>
      </c>
    </row>
    <row r="559" spans="1:9" ht="10.199999999999999" x14ac:dyDescent="0.2">
      <c r="A559" s="21" t="s">
        <v>83</v>
      </c>
      <c r="B559" s="22">
        <v>44348</v>
      </c>
      <c r="C559" s="25">
        <v>570.70000000000005</v>
      </c>
      <c r="D559" s="29">
        <v>92</v>
      </c>
      <c r="E559" s="34">
        <v>42599</v>
      </c>
      <c r="F559" s="24" t="s">
        <v>97</v>
      </c>
      <c r="G559" s="23" t="s">
        <v>73</v>
      </c>
      <c r="H559" s="26">
        <v>44159.5</v>
      </c>
      <c r="I559" s="27">
        <v>13815.269999999999</v>
      </c>
    </row>
    <row r="560" spans="1:9" ht="10.199999999999999" x14ac:dyDescent="0.2">
      <c r="A560" s="21" t="s">
        <v>83</v>
      </c>
      <c r="B560" s="22">
        <v>44348</v>
      </c>
      <c r="C560" s="25">
        <v>616.20000000000005</v>
      </c>
      <c r="D560" s="29">
        <v>93</v>
      </c>
      <c r="E560" s="34">
        <v>42592</v>
      </c>
      <c r="F560" s="24" t="s">
        <v>97</v>
      </c>
      <c r="G560" s="23" t="s">
        <v>75</v>
      </c>
      <c r="H560" s="26">
        <v>51234.350000000006</v>
      </c>
      <c r="I560" s="27">
        <v>17399.059999999998</v>
      </c>
    </row>
    <row r="561" spans="1:9" ht="10.199999999999999" x14ac:dyDescent="0.2">
      <c r="A561" s="21" t="s">
        <v>83</v>
      </c>
      <c r="B561" s="22">
        <v>44348</v>
      </c>
      <c r="C561" s="25">
        <v>622.70000000000005</v>
      </c>
      <c r="D561" s="29">
        <v>94</v>
      </c>
      <c r="E561" s="34">
        <v>42514</v>
      </c>
      <c r="F561" s="24" t="s">
        <v>97</v>
      </c>
      <c r="G561" s="23" t="s">
        <v>72</v>
      </c>
      <c r="H561" s="26">
        <v>37347.35</v>
      </c>
      <c r="I561" s="27">
        <v>9500.89</v>
      </c>
    </row>
    <row r="562" spans="1:9" ht="10.199999999999999" x14ac:dyDescent="0.2">
      <c r="A562" s="21" t="s">
        <v>83</v>
      </c>
      <c r="B562" s="22">
        <v>44348</v>
      </c>
      <c r="C562" s="25">
        <v>839.17</v>
      </c>
      <c r="D562" s="29">
        <v>95</v>
      </c>
      <c r="E562" s="34">
        <v>42815</v>
      </c>
      <c r="F562" s="24" t="s">
        <v>97</v>
      </c>
      <c r="G562" s="23" t="s">
        <v>73</v>
      </c>
      <c r="H562" s="26">
        <v>26968</v>
      </c>
      <c r="I562" s="27">
        <v>5705.77</v>
      </c>
    </row>
    <row r="563" spans="1:9" ht="10.199999999999999" x14ac:dyDescent="0.2">
      <c r="A563" s="21" t="s">
        <v>83</v>
      </c>
      <c r="B563" s="22">
        <v>44348</v>
      </c>
      <c r="C563" s="25">
        <v>648.70000000000005</v>
      </c>
      <c r="D563" s="29">
        <v>96</v>
      </c>
      <c r="E563" s="34">
        <v>43172</v>
      </c>
      <c r="F563" s="24" t="s">
        <v>97</v>
      </c>
      <c r="G563" s="23" t="s">
        <v>77</v>
      </c>
      <c r="H563" s="26">
        <v>49313</v>
      </c>
      <c r="I563" s="27">
        <v>16692.55</v>
      </c>
    </row>
    <row r="564" spans="1:9" ht="10.199999999999999" x14ac:dyDescent="0.2">
      <c r="A564" s="21" t="s">
        <v>83</v>
      </c>
      <c r="B564" s="22">
        <v>44348</v>
      </c>
      <c r="C564" s="25">
        <v>469.06</v>
      </c>
      <c r="D564" s="29">
        <v>97</v>
      </c>
      <c r="E564" s="34">
        <v>43200</v>
      </c>
      <c r="F564" s="24" t="s">
        <v>97</v>
      </c>
      <c r="G564" s="23" t="s">
        <v>77</v>
      </c>
      <c r="H564" s="26">
        <v>24695.7</v>
      </c>
      <c r="I564" s="27">
        <v>7043.05</v>
      </c>
    </row>
    <row r="565" spans="1:9" ht="10.199999999999999" x14ac:dyDescent="0.2">
      <c r="A565" s="21" t="s">
        <v>83</v>
      </c>
      <c r="B565" s="22">
        <v>44348</v>
      </c>
      <c r="C565" s="25">
        <v>643.70000000000005</v>
      </c>
      <c r="D565" s="29">
        <v>98</v>
      </c>
      <c r="E565" s="34">
        <v>43621</v>
      </c>
      <c r="F565" s="24" t="s">
        <v>97</v>
      </c>
      <c r="G565" s="23" t="s">
        <v>73</v>
      </c>
      <c r="H565" s="26">
        <v>30660.400000000001</v>
      </c>
      <c r="I565" s="27">
        <v>7654.5</v>
      </c>
    </row>
    <row r="566" spans="1:9" ht="10.199999999999999" x14ac:dyDescent="0.2">
      <c r="A566" s="21" t="s">
        <v>83</v>
      </c>
      <c r="B566" s="22">
        <v>44348</v>
      </c>
      <c r="C566" s="25">
        <v>691.46</v>
      </c>
      <c r="D566" s="29">
        <v>99</v>
      </c>
      <c r="E566" s="34">
        <v>44364</v>
      </c>
      <c r="F566" s="24" t="s">
        <v>97</v>
      </c>
      <c r="G566" s="23" t="s">
        <v>75</v>
      </c>
      <c r="H566" s="26">
        <v>35550.449999999997</v>
      </c>
      <c r="I566" s="27">
        <v>6242.88</v>
      </c>
    </row>
    <row r="567" spans="1:9" ht="10.199999999999999" x14ac:dyDescent="0.2">
      <c r="A567" s="21" t="s">
        <v>83</v>
      </c>
      <c r="B567" s="22">
        <v>44348</v>
      </c>
      <c r="C567" s="25">
        <v>777.5</v>
      </c>
      <c r="D567" s="29">
        <v>100</v>
      </c>
      <c r="E567" s="34">
        <v>42369</v>
      </c>
      <c r="F567" s="24" t="s">
        <v>97</v>
      </c>
      <c r="G567" s="23" t="s">
        <v>71</v>
      </c>
      <c r="H567" s="26">
        <v>98600.45</v>
      </c>
      <c r="I567" s="27">
        <v>36579.69</v>
      </c>
    </row>
    <row r="568" spans="1:9" ht="10.199999999999999" x14ac:dyDescent="0.2">
      <c r="A568" s="21" t="s">
        <v>83</v>
      </c>
      <c r="B568" s="22">
        <v>44378</v>
      </c>
      <c r="C568" s="25">
        <v>312.39999999999998</v>
      </c>
      <c r="D568" s="29">
        <v>1</v>
      </c>
      <c r="E568" s="34">
        <v>40157</v>
      </c>
      <c r="F568" s="24" t="s">
        <v>97</v>
      </c>
      <c r="G568" s="23" t="s">
        <v>71</v>
      </c>
      <c r="H568" s="26">
        <v>31127.800000000003</v>
      </c>
      <c r="I568" s="27">
        <v>6783.4900000000007</v>
      </c>
    </row>
    <row r="569" spans="1:9" ht="10.199999999999999" x14ac:dyDescent="0.2">
      <c r="A569" s="21" t="s">
        <v>83</v>
      </c>
      <c r="B569" s="22">
        <v>44378</v>
      </c>
      <c r="C569" s="25">
        <v>503.21</v>
      </c>
      <c r="D569" s="29">
        <v>3</v>
      </c>
      <c r="E569" s="34">
        <v>44172</v>
      </c>
      <c r="F569" s="24" t="s">
        <v>97</v>
      </c>
      <c r="G569" s="23" t="s">
        <v>71</v>
      </c>
      <c r="H569" s="26">
        <v>31388.649999999998</v>
      </c>
      <c r="I569" s="27">
        <v>8281.14</v>
      </c>
    </row>
    <row r="570" spans="1:9" ht="10.199999999999999" x14ac:dyDescent="0.2">
      <c r="A570" s="21" t="s">
        <v>83</v>
      </c>
      <c r="B570" s="22">
        <v>44378</v>
      </c>
      <c r="C570" s="25">
        <v>448</v>
      </c>
      <c r="D570" s="29">
        <v>4</v>
      </c>
      <c r="E570" s="34">
        <v>44162</v>
      </c>
      <c r="F570" s="24" t="s">
        <v>97</v>
      </c>
      <c r="G570" s="23" t="s">
        <v>72</v>
      </c>
      <c r="H570" s="26">
        <v>19488.650000000001</v>
      </c>
      <c r="I570" s="27">
        <v>3963.3300000000004</v>
      </c>
    </row>
    <row r="571" spans="1:9" ht="10.199999999999999" x14ac:dyDescent="0.2">
      <c r="A571" s="21" t="s">
        <v>83</v>
      </c>
      <c r="B571" s="22">
        <v>44378</v>
      </c>
      <c r="C571" s="25">
        <v>494</v>
      </c>
      <c r="D571" s="29">
        <v>6</v>
      </c>
      <c r="E571" s="34">
        <v>44348</v>
      </c>
      <c r="F571" s="24" t="s">
        <v>97</v>
      </c>
      <c r="G571" s="23" t="s">
        <v>71</v>
      </c>
      <c r="H571" s="26">
        <v>18451</v>
      </c>
      <c r="I571" s="27">
        <v>3010.42</v>
      </c>
    </row>
    <row r="572" spans="1:9" ht="10.199999999999999" x14ac:dyDescent="0.2">
      <c r="A572" s="21" t="s">
        <v>83</v>
      </c>
      <c r="B572" s="22">
        <v>44378</v>
      </c>
      <c r="C572" s="25">
        <v>512.87</v>
      </c>
      <c r="D572" s="29">
        <v>7</v>
      </c>
      <c r="E572" s="34">
        <v>42850</v>
      </c>
      <c r="F572" s="24" t="s">
        <v>97</v>
      </c>
      <c r="G572" s="23" t="s">
        <v>73</v>
      </c>
      <c r="H572" s="26">
        <v>33308.9</v>
      </c>
      <c r="I572" s="27">
        <v>7522.9000000000005</v>
      </c>
    </row>
    <row r="573" spans="1:9" ht="10.199999999999999" x14ac:dyDescent="0.2">
      <c r="A573" s="21" t="s">
        <v>83</v>
      </c>
      <c r="B573" s="22">
        <v>44378</v>
      </c>
      <c r="C573" s="25">
        <v>464.1</v>
      </c>
      <c r="D573" s="29">
        <v>8</v>
      </c>
      <c r="E573" s="34">
        <v>41849</v>
      </c>
      <c r="F573" s="24" t="s">
        <v>97</v>
      </c>
      <c r="G573" s="23" t="s">
        <v>73</v>
      </c>
      <c r="H573" s="26">
        <v>30203</v>
      </c>
      <c r="I573" s="27">
        <v>7258.8600000000006</v>
      </c>
    </row>
    <row r="574" spans="1:9" ht="10.199999999999999" x14ac:dyDescent="0.2">
      <c r="A574" s="21" t="s">
        <v>83</v>
      </c>
      <c r="B574" s="22">
        <v>44378</v>
      </c>
      <c r="C574" s="25">
        <v>590.20000000000005</v>
      </c>
      <c r="D574" s="29">
        <v>9</v>
      </c>
      <c r="E574" s="34">
        <v>42480</v>
      </c>
      <c r="F574" s="24" t="s">
        <v>97</v>
      </c>
      <c r="G574" s="23" t="s">
        <v>74</v>
      </c>
      <c r="H574" s="26">
        <v>58213</v>
      </c>
      <c r="I574" s="27">
        <v>15610.699999999999</v>
      </c>
    </row>
    <row r="575" spans="1:9" ht="10.199999999999999" x14ac:dyDescent="0.2">
      <c r="A575" s="21" t="s">
        <v>83</v>
      </c>
      <c r="B575" s="22">
        <v>44378</v>
      </c>
      <c r="C575" s="25">
        <v>621</v>
      </c>
      <c r="D575" s="29">
        <v>10</v>
      </c>
      <c r="E575" s="34">
        <v>44658</v>
      </c>
      <c r="F575" s="24" t="s">
        <v>97</v>
      </c>
      <c r="G575" s="23" t="s">
        <v>74</v>
      </c>
      <c r="H575" s="26">
        <v>18832.8</v>
      </c>
      <c r="I575" s="27">
        <v>2833.46</v>
      </c>
    </row>
    <row r="576" spans="1:9" ht="10.199999999999999" x14ac:dyDescent="0.2">
      <c r="A576" s="21" t="s">
        <v>83</v>
      </c>
      <c r="B576" s="22">
        <v>44378</v>
      </c>
      <c r="C576" s="25">
        <v>606.45000000000005</v>
      </c>
      <c r="D576" s="29">
        <v>11</v>
      </c>
      <c r="E576" s="34">
        <v>42944</v>
      </c>
      <c r="F576" s="24" t="s">
        <v>97</v>
      </c>
      <c r="G576" s="23" t="s">
        <v>75</v>
      </c>
      <c r="H576" s="26">
        <v>22729</v>
      </c>
      <c r="I576" s="27">
        <v>5796.7</v>
      </c>
    </row>
    <row r="577" spans="1:9" ht="10.199999999999999" x14ac:dyDescent="0.2">
      <c r="A577" s="21" t="s">
        <v>83</v>
      </c>
      <c r="B577" s="22">
        <v>44378</v>
      </c>
      <c r="C577" s="25">
        <v>425.8</v>
      </c>
      <c r="D577" s="29">
        <v>12</v>
      </c>
      <c r="E577" s="34">
        <v>44480</v>
      </c>
      <c r="F577" s="24" t="s">
        <v>97</v>
      </c>
      <c r="G577" s="23" t="s">
        <v>76</v>
      </c>
      <c r="H577" s="26">
        <v>33120.5</v>
      </c>
      <c r="I577" s="27">
        <v>6933.43</v>
      </c>
    </row>
    <row r="578" spans="1:9" ht="10.199999999999999" x14ac:dyDescent="0.2">
      <c r="A578" s="21" t="s">
        <v>83</v>
      </c>
      <c r="B578" s="22">
        <v>44378</v>
      </c>
      <c r="C578" s="25">
        <v>354.1</v>
      </c>
      <c r="D578" s="29">
        <v>14</v>
      </c>
      <c r="E578" s="34">
        <v>43683</v>
      </c>
      <c r="F578" s="24" t="s">
        <v>97</v>
      </c>
      <c r="G578" s="23" t="s">
        <v>73</v>
      </c>
      <c r="H578" s="26">
        <v>16456.150000000001</v>
      </c>
      <c r="I578" s="27">
        <v>4001.13</v>
      </c>
    </row>
    <row r="579" spans="1:9" ht="10.199999999999999" x14ac:dyDescent="0.2">
      <c r="A579" s="21" t="s">
        <v>83</v>
      </c>
      <c r="B579" s="22">
        <v>44378</v>
      </c>
      <c r="C579" s="25">
        <v>544</v>
      </c>
      <c r="D579" s="29">
        <v>15</v>
      </c>
      <c r="E579" s="34">
        <v>44064</v>
      </c>
      <c r="F579" s="24" t="s">
        <v>97</v>
      </c>
      <c r="G579" s="23" t="s">
        <v>71</v>
      </c>
      <c r="H579" s="26">
        <v>21931.550000000003</v>
      </c>
      <c r="I579" s="27">
        <v>5059.88</v>
      </c>
    </row>
    <row r="580" spans="1:9" ht="10.199999999999999" x14ac:dyDescent="0.2">
      <c r="A580" s="21" t="s">
        <v>83</v>
      </c>
      <c r="B580" s="22">
        <v>44378</v>
      </c>
      <c r="C580" s="25">
        <v>1900</v>
      </c>
      <c r="D580" s="29">
        <v>16</v>
      </c>
      <c r="E580" s="34">
        <v>44914</v>
      </c>
      <c r="F580" s="24" t="s">
        <v>97</v>
      </c>
      <c r="G580" s="23" t="s">
        <v>73</v>
      </c>
      <c r="H580" s="26">
        <v>50656.6</v>
      </c>
      <c r="I580" s="27">
        <v>13993.21</v>
      </c>
    </row>
    <row r="581" spans="1:9" ht="10.199999999999999" x14ac:dyDescent="0.2">
      <c r="A581" s="21" t="s">
        <v>83</v>
      </c>
      <c r="B581" s="22">
        <v>44378</v>
      </c>
      <c r="C581" s="25">
        <v>514.79999999999995</v>
      </c>
      <c r="D581" s="29">
        <v>17</v>
      </c>
      <c r="E581" s="34">
        <v>42531</v>
      </c>
      <c r="F581" s="24" t="s">
        <v>97</v>
      </c>
      <c r="G581" s="23" t="s">
        <v>74</v>
      </c>
      <c r="H581" s="26">
        <v>40727.65</v>
      </c>
      <c r="I581" s="27">
        <v>11897.06</v>
      </c>
    </row>
    <row r="582" spans="1:9" ht="10.199999999999999" x14ac:dyDescent="0.2">
      <c r="A582" s="21" t="s">
        <v>83</v>
      </c>
      <c r="B582" s="22">
        <v>44378</v>
      </c>
      <c r="C582" s="25">
        <v>587</v>
      </c>
      <c r="D582" s="29">
        <v>18</v>
      </c>
      <c r="E582" s="34">
        <v>43459</v>
      </c>
      <c r="F582" s="24" t="s">
        <v>97</v>
      </c>
      <c r="G582" s="23" t="s">
        <v>77</v>
      </c>
      <c r="H582" s="26">
        <v>64734.049999999996</v>
      </c>
      <c r="I582" s="27">
        <v>18244.52</v>
      </c>
    </row>
    <row r="583" spans="1:9" ht="10.199999999999999" x14ac:dyDescent="0.2">
      <c r="A583" s="21" t="s">
        <v>83</v>
      </c>
      <c r="B583" s="22">
        <v>44378</v>
      </c>
      <c r="C583" s="25">
        <v>504.1</v>
      </c>
      <c r="D583" s="29">
        <v>19</v>
      </c>
      <c r="E583" s="34">
        <v>44195</v>
      </c>
      <c r="F583" s="24" t="s">
        <v>97</v>
      </c>
      <c r="G583" s="23" t="s">
        <v>72</v>
      </c>
      <c r="H583" s="26">
        <v>34785.25</v>
      </c>
      <c r="I583" s="27">
        <v>9725.4499999999989</v>
      </c>
    </row>
    <row r="584" spans="1:9" ht="10.199999999999999" x14ac:dyDescent="0.2">
      <c r="A584" s="21" t="s">
        <v>83</v>
      </c>
      <c r="B584" s="22">
        <v>44378</v>
      </c>
      <c r="C584" s="25">
        <v>555.6</v>
      </c>
      <c r="D584" s="29">
        <v>20</v>
      </c>
      <c r="E584" s="34">
        <v>42907</v>
      </c>
      <c r="F584" s="24" t="s">
        <v>97</v>
      </c>
      <c r="G584" s="23" t="s">
        <v>71</v>
      </c>
      <c r="H584" s="26">
        <v>46619.399999999994</v>
      </c>
      <c r="I584" s="27">
        <v>13573.699999999999</v>
      </c>
    </row>
    <row r="585" spans="1:9" ht="10.199999999999999" x14ac:dyDescent="0.2">
      <c r="A585" s="21" t="s">
        <v>83</v>
      </c>
      <c r="B585" s="22">
        <v>44378</v>
      </c>
      <c r="C585" s="25">
        <v>450.2</v>
      </c>
      <c r="D585" s="29">
        <v>21</v>
      </c>
      <c r="E585" s="34">
        <v>43607</v>
      </c>
      <c r="F585" s="24" t="s">
        <v>97</v>
      </c>
      <c r="G585" s="23" t="s">
        <v>74</v>
      </c>
      <c r="H585" s="26">
        <v>27421</v>
      </c>
      <c r="I585" s="27">
        <v>7555.17</v>
      </c>
    </row>
    <row r="586" spans="1:9" ht="10.199999999999999" x14ac:dyDescent="0.2">
      <c r="A586" s="21" t="s">
        <v>83</v>
      </c>
      <c r="B586" s="22">
        <v>44378</v>
      </c>
      <c r="C586" s="25">
        <v>808.7</v>
      </c>
      <c r="D586" s="29">
        <v>22</v>
      </c>
      <c r="E586" s="34">
        <v>44560</v>
      </c>
      <c r="F586" s="24" t="s">
        <v>97</v>
      </c>
      <c r="G586" s="23" t="s">
        <v>74</v>
      </c>
      <c r="H586" s="26">
        <v>46989.15</v>
      </c>
      <c r="I586" s="27">
        <v>15456.699999999999</v>
      </c>
    </row>
    <row r="587" spans="1:9" ht="10.199999999999999" x14ac:dyDescent="0.2">
      <c r="A587" s="21" t="s">
        <v>83</v>
      </c>
      <c r="B587" s="22">
        <v>44378</v>
      </c>
      <c r="C587" s="25">
        <v>450</v>
      </c>
      <c r="D587" s="29">
        <v>23</v>
      </c>
      <c r="E587" s="34">
        <v>44671</v>
      </c>
      <c r="F587" s="24" t="s">
        <v>97</v>
      </c>
      <c r="G587" s="23" t="s">
        <v>75</v>
      </c>
      <c r="H587" s="26">
        <v>13729.25</v>
      </c>
      <c r="I587" s="27">
        <v>3278.17</v>
      </c>
    </row>
    <row r="588" spans="1:9" ht="10.199999999999999" x14ac:dyDescent="0.2">
      <c r="A588" s="21" t="s">
        <v>83</v>
      </c>
      <c r="B588" s="22">
        <v>44378</v>
      </c>
      <c r="C588" s="25">
        <v>504.5</v>
      </c>
      <c r="D588" s="29">
        <v>24</v>
      </c>
      <c r="E588" s="34">
        <v>43807</v>
      </c>
      <c r="F588" s="24" t="s">
        <v>97</v>
      </c>
      <c r="G588" s="23" t="s">
        <v>76</v>
      </c>
      <c r="H588" s="26">
        <v>72528.149999999994</v>
      </c>
      <c r="I588" s="27">
        <v>19504.940000000002</v>
      </c>
    </row>
    <row r="589" spans="1:9" ht="10.199999999999999" x14ac:dyDescent="0.2">
      <c r="A589" s="21" t="s">
        <v>83</v>
      </c>
      <c r="B589" s="22">
        <v>44378</v>
      </c>
      <c r="C589" s="25">
        <v>188.8</v>
      </c>
      <c r="D589" s="29">
        <v>25</v>
      </c>
      <c r="E589" s="34">
        <v>38059</v>
      </c>
      <c r="F589" s="24" t="s">
        <v>97</v>
      </c>
      <c r="G589" s="23" t="s">
        <v>71</v>
      </c>
      <c r="H589" s="26">
        <v>35733.449999999997</v>
      </c>
      <c r="I589" s="27">
        <v>9760.4499999999989</v>
      </c>
    </row>
    <row r="590" spans="1:9" ht="10.199999999999999" x14ac:dyDescent="0.2">
      <c r="A590" s="21" t="s">
        <v>83</v>
      </c>
      <c r="B590" s="22">
        <v>44378</v>
      </c>
      <c r="C590" s="25">
        <v>662.01</v>
      </c>
      <c r="D590" s="29">
        <v>26</v>
      </c>
      <c r="E590" s="34">
        <v>42560</v>
      </c>
      <c r="F590" s="24" t="s">
        <v>97</v>
      </c>
      <c r="G590" s="23" t="s">
        <v>71</v>
      </c>
      <c r="H590" s="26">
        <v>34528.550000000003</v>
      </c>
      <c r="I590" s="27">
        <v>10704.61</v>
      </c>
    </row>
    <row r="591" spans="1:9" ht="10.199999999999999" x14ac:dyDescent="0.2">
      <c r="A591" s="21" t="s">
        <v>83</v>
      </c>
      <c r="B591" s="22">
        <v>44378</v>
      </c>
      <c r="C591" s="25">
        <v>553.70000000000005</v>
      </c>
      <c r="D591" s="29">
        <v>27</v>
      </c>
      <c r="E591" s="34">
        <v>44348</v>
      </c>
      <c r="F591" s="24" t="s">
        <v>97</v>
      </c>
      <c r="G591" s="23" t="s">
        <v>72</v>
      </c>
      <c r="H591" s="26">
        <v>25199.850000000002</v>
      </c>
      <c r="I591" s="27">
        <v>4295.34</v>
      </c>
    </row>
    <row r="592" spans="1:9" ht="10.199999999999999" x14ac:dyDescent="0.2">
      <c r="A592" s="21" t="s">
        <v>83</v>
      </c>
      <c r="B592" s="22">
        <v>44378</v>
      </c>
      <c r="C592" s="25">
        <v>1055.5999999999999</v>
      </c>
      <c r="D592" s="29">
        <v>28</v>
      </c>
      <c r="E592" s="34">
        <v>44793</v>
      </c>
      <c r="F592" s="24" t="s">
        <v>97</v>
      </c>
      <c r="G592" s="23" t="s">
        <v>71</v>
      </c>
      <c r="H592" s="26">
        <v>39604.25</v>
      </c>
      <c r="I592" s="27">
        <v>10020.08</v>
      </c>
    </row>
    <row r="593" spans="1:9" ht="10.199999999999999" x14ac:dyDescent="0.2">
      <c r="A593" s="21" t="s">
        <v>83</v>
      </c>
      <c r="B593" s="22">
        <v>44378</v>
      </c>
      <c r="C593" s="25">
        <v>1573</v>
      </c>
      <c r="D593" s="29">
        <v>30</v>
      </c>
      <c r="E593" s="34">
        <v>44946</v>
      </c>
      <c r="F593" s="24" t="s">
        <v>97</v>
      </c>
      <c r="G593" s="23" t="s">
        <v>77</v>
      </c>
      <c r="H593" s="26">
        <v>55261.75</v>
      </c>
      <c r="I593" s="27">
        <v>15034.67</v>
      </c>
    </row>
    <row r="594" spans="1:9" ht="10.199999999999999" x14ac:dyDescent="0.2">
      <c r="A594" s="21" t="s">
        <v>83</v>
      </c>
      <c r="B594" s="22">
        <v>44378</v>
      </c>
      <c r="C594" s="25">
        <v>764.6</v>
      </c>
      <c r="D594" s="29">
        <v>31</v>
      </c>
      <c r="E594" s="34">
        <v>44910</v>
      </c>
      <c r="F594" s="24" t="s">
        <v>97</v>
      </c>
      <c r="G594" s="23" t="s">
        <v>71</v>
      </c>
      <c r="H594" s="26">
        <v>32236.05</v>
      </c>
      <c r="I594" s="27">
        <v>9929.2900000000009</v>
      </c>
    </row>
    <row r="595" spans="1:9" ht="10.199999999999999" x14ac:dyDescent="0.2">
      <c r="A595" s="21" t="s">
        <v>83</v>
      </c>
      <c r="B595" s="22">
        <v>44378</v>
      </c>
      <c r="C595" s="25">
        <v>800.44</v>
      </c>
      <c r="D595" s="29">
        <v>34</v>
      </c>
      <c r="E595" s="34">
        <v>42329</v>
      </c>
      <c r="F595" s="24" t="s">
        <v>97</v>
      </c>
      <c r="G595" s="23" t="s">
        <v>74</v>
      </c>
      <c r="H595" s="26">
        <v>193847.15</v>
      </c>
      <c r="I595" s="27">
        <v>66382.400000000009</v>
      </c>
    </row>
    <row r="596" spans="1:9" ht="10.199999999999999" x14ac:dyDescent="0.2">
      <c r="A596" s="21" t="s">
        <v>83</v>
      </c>
      <c r="B596" s="22">
        <v>44378</v>
      </c>
      <c r="C596" s="25">
        <v>1100</v>
      </c>
      <c r="D596" s="29">
        <v>35</v>
      </c>
      <c r="E596" s="34">
        <v>44958</v>
      </c>
      <c r="F596" s="24" t="s">
        <v>97</v>
      </c>
      <c r="G596" s="23" t="s">
        <v>75</v>
      </c>
      <c r="H596" s="26">
        <v>69077.2</v>
      </c>
      <c r="I596" s="27">
        <v>19198.13</v>
      </c>
    </row>
    <row r="597" spans="1:9" ht="10.199999999999999" x14ac:dyDescent="0.2">
      <c r="A597" s="21" t="s">
        <v>83</v>
      </c>
      <c r="B597" s="22">
        <v>44378</v>
      </c>
      <c r="C597" s="25">
        <v>795.78</v>
      </c>
      <c r="D597" s="29">
        <v>36</v>
      </c>
      <c r="E597" s="34">
        <v>44487</v>
      </c>
      <c r="F597" s="24" t="s">
        <v>97</v>
      </c>
      <c r="G597" s="23" t="s">
        <v>71</v>
      </c>
      <c r="H597" s="26">
        <v>66482.95</v>
      </c>
      <c r="I597" s="27">
        <v>18155.27</v>
      </c>
    </row>
    <row r="598" spans="1:9" ht="10.199999999999999" x14ac:dyDescent="0.2">
      <c r="A598" s="21" t="s">
        <v>83</v>
      </c>
      <c r="B598" s="22">
        <v>44378</v>
      </c>
      <c r="C598" s="25">
        <v>516.20000000000005</v>
      </c>
      <c r="D598" s="29">
        <v>37</v>
      </c>
      <c r="E598" s="34">
        <v>44175</v>
      </c>
      <c r="F598" s="24" t="s">
        <v>97</v>
      </c>
      <c r="G598" s="23" t="s">
        <v>72</v>
      </c>
      <c r="H598" s="26">
        <v>16564</v>
      </c>
      <c r="I598" s="27">
        <v>2236.36</v>
      </c>
    </row>
    <row r="599" spans="1:9" ht="10.199999999999999" x14ac:dyDescent="0.2">
      <c r="A599" s="21" t="s">
        <v>83</v>
      </c>
      <c r="B599" s="22">
        <v>44378</v>
      </c>
      <c r="C599" s="25">
        <v>2000</v>
      </c>
      <c r="D599" s="29">
        <v>39</v>
      </c>
      <c r="E599" s="34">
        <v>44986</v>
      </c>
      <c r="F599" s="24" t="s">
        <v>97</v>
      </c>
      <c r="G599" s="23" t="s">
        <v>75</v>
      </c>
      <c r="H599" s="26">
        <v>138154.45000000001</v>
      </c>
      <c r="I599" s="27">
        <v>37557.03</v>
      </c>
    </row>
    <row r="600" spans="1:9" ht="10.199999999999999" x14ac:dyDescent="0.2">
      <c r="A600" s="21" t="s">
        <v>83</v>
      </c>
      <c r="B600" s="22">
        <v>44378</v>
      </c>
      <c r="C600" s="25">
        <v>241.7</v>
      </c>
      <c r="D600" s="29">
        <v>40</v>
      </c>
      <c r="E600" s="34">
        <v>41863</v>
      </c>
      <c r="F600" s="24" t="s">
        <v>97</v>
      </c>
      <c r="G600" s="23" t="s">
        <v>72</v>
      </c>
      <c r="H600" s="26">
        <v>11922.5</v>
      </c>
      <c r="I600" s="27">
        <v>2355.2199999999998</v>
      </c>
    </row>
    <row r="601" spans="1:9" ht="10.199999999999999" x14ac:dyDescent="0.2">
      <c r="A601" s="21" t="s">
        <v>83</v>
      </c>
      <c r="B601" s="22">
        <v>44378</v>
      </c>
      <c r="C601" s="25">
        <v>1083.3</v>
      </c>
      <c r="D601" s="29">
        <v>41</v>
      </c>
      <c r="E601" s="34">
        <v>44917</v>
      </c>
      <c r="F601" s="24" t="s">
        <v>97</v>
      </c>
      <c r="G601" s="23" t="s">
        <v>71</v>
      </c>
      <c r="H601" s="26">
        <v>39143.75</v>
      </c>
      <c r="I601" s="27">
        <v>11610.83</v>
      </c>
    </row>
    <row r="602" spans="1:9" ht="10.199999999999999" x14ac:dyDescent="0.2">
      <c r="A602" s="21" t="s">
        <v>83</v>
      </c>
      <c r="B602" s="22">
        <v>44378</v>
      </c>
      <c r="C602" s="25">
        <v>611.9</v>
      </c>
      <c r="D602" s="29">
        <v>43</v>
      </c>
      <c r="E602" s="34">
        <v>42714</v>
      </c>
      <c r="F602" s="24" t="s">
        <v>97</v>
      </c>
      <c r="G602" s="23" t="s">
        <v>72</v>
      </c>
      <c r="H602" s="26">
        <v>48441.549999999996</v>
      </c>
      <c r="I602" s="27">
        <v>13991.04</v>
      </c>
    </row>
    <row r="603" spans="1:9" ht="10.199999999999999" x14ac:dyDescent="0.2">
      <c r="A603" s="21" t="s">
        <v>83</v>
      </c>
      <c r="B603" s="22">
        <v>44378</v>
      </c>
      <c r="C603" s="25">
        <v>215.7</v>
      </c>
      <c r="D603" s="29">
        <v>44</v>
      </c>
      <c r="E603" s="34">
        <v>41473</v>
      </c>
      <c r="F603" s="24" t="s">
        <v>97</v>
      </c>
      <c r="G603" s="23" t="s">
        <v>73</v>
      </c>
      <c r="H603" s="26">
        <v>9065.5</v>
      </c>
      <c r="I603" s="27">
        <v>1681.96</v>
      </c>
    </row>
    <row r="604" spans="1:9" ht="10.199999999999999" x14ac:dyDescent="0.2">
      <c r="A604" s="21" t="s">
        <v>83</v>
      </c>
      <c r="B604" s="22">
        <v>44378</v>
      </c>
      <c r="C604" s="25">
        <v>449</v>
      </c>
      <c r="D604" s="29">
        <v>45</v>
      </c>
      <c r="E604" s="34">
        <v>44170</v>
      </c>
      <c r="F604" s="24" t="s">
        <v>97</v>
      </c>
      <c r="G604" s="23" t="s">
        <v>72</v>
      </c>
      <c r="H604" s="26">
        <v>20416.95</v>
      </c>
      <c r="I604" s="27">
        <v>5202.1899999999996</v>
      </c>
    </row>
    <row r="605" spans="1:9" ht="10.199999999999999" x14ac:dyDescent="0.2">
      <c r="A605" s="21" t="s">
        <v>83</v>
      </c>
      <c r="B605" s="22">
        <v>44378</v>
      </c>
      <c r="C605" s="25">
        <v>259.39999999999998</v>
      </c>
      <c r="D605" s="29">
        <v>46</v>
      </c>
      <c r="E605" s="34">
        <v>41992</v>
      </c>
      <c r="F605" s="24" t="s">
        <v>97</v>
      </c>
      <c r="G605" s="23" t="s">
        <v>71</v>
      </c>
      <c r="H605" s="26">
        <v>8722.9</v>
      </c>
      <c r="I605" s="27">
        <v>989.87</v>
      </c>
    </row>
    <row r="606" spans="1:9" ht="10.199999999999999" x14ac:dyDescent="0.2">
      <c r="A606" s="21" t="s">
        <v>83</v>
      </c>
      <c r="B606" s="22">
        <v>44378</v>
      </c>
      <c r="C606" s="25">
        <v>432</v>
      </c>
      <c r="D606" s="29">
        <v>47</v>
      </c>
      <c r="E606" s="34">
        <v>43550</v>
      </c>
      <c r="F606" s="24" t="s">
        <v>97</v>
      </c>
      <c r="G606" s="23" t="s">
        <v>71</v>
      </c>
      <c r="H606" s="26">
        <v>15145.85</v>
      </c>
      <c r="I606" s="27">
        <v>3183.04</v>
      </c>
    </row>
    <row r="607" spans="1:9" ht="10.199999999999999" x14ac:dyDescent="0.2">
      <c r="A607" s="21" t="s">
        <v>83</v>
      </c>
      <c r="B607" s="22">
        <v>44378</v>
      </c>
      <c r="C607" s="25">
        <v>425.79</v>
      </c>
      <c r="D607" s="29">
        <v>48</v>
      </c>
      <c r="E607" s="34">
        <v>44307</v>
      </c>
      <c r="F607" s="24" t="s">
        <v>97</v>
      </c>
      <c r="G607" s="23" t="s">
        <v>71</v>
      </c>
      <c r="H607" s="26">
        <v>36600.100000000006</v>
      </c>
      <c r="I607" s="27">
        <v>10078.879999999999</v>
      </c>
    </row>
    <row r="608" spans="1:9" ht="10.199999999999999" x14ac:dyDescent="0.2">
      <c r="A608" s="21" t="s">
        <v>83</v>
      </c>
      <c r="B608" s="22">
        <v>44378</v>
      </c>
      <c r="C608" s="25">
        <v>359</v>
      </c>
      <c r="D608" s="29">
        <v>49</v>
      </c>
      <c r="E608" s="34">
        <v>41963</v>
      </c>
      <c r="F608" s="24" t="s">
        <v>97</v>
      </c>
      <c r="G608" s="23" t="s">
        <v>74</v>
      </c>
      <c r="H608" s="26">
        <v>55171.850000000006</v>
      </c>
      <c r="I608" s="27">
        <v>20366.710000000003</v>
      </c>
    </row>
    <row r="609" spans="1:9" ht="10.199999999999999" x14ac:dyDescent="0.2">
      <c r="A609" s="21" t="s">
        <v>83</v>
      </c>
      <c r="B609" s="22">
        <v>44378</v>
      </c>
      <c r="C609" s="25">
        <v>420</v>
      </c>
      <c r="D609" s="29">
        <v>50</v>
      </c>
      <c r="E609" s="34">
        <v>42320</v>
      </c>
      <c r="F609" s="24" t="s">
        <v>97</v>
      </c>
      <c r="G609" s="23" t="s">
        <v>73</v>
      </c>
      <c r="H609" s="26">
        <v>14030.5</v>
      </c>
      <c r="I609" s="27">
        <v>2247.7000000000003</v>
      </c>
    </row>
    <row r="610" spans="1:9" ht="10.199999999999999" x14ac:dyDescent="0.2">
      <c r="A610" s="21" t="s">
        <v>83</v>
      </c>
      <c r="B610" s="22">
        <v>44378</v>
      </c>
      <c r="C610" s="25">
        <v>1000</v>
      </c>
      <c r="D610" s="29">
        <v>51</v>
      </c>
      <c r="E610" s="34">
        <v>44915</v>
      </c>
      <c r="F610" s="24" t="s">
        <v>97</v>
      </c>
      <c r="G610" s="23" t="s">
        <v>74</v>
      </c>
      <c r="H610" s="26">
        <v>92102.95</v>
      </c>
      <c r="I610" s="27">
        <v>26589.57</v>
      </c>
    </row>
    <row r="611" spans="1:9" ht="10.199999999999999" x14ac:dyDescent="0.2">
      <c r="A611" s="21" t="s">
        <v>83</v>
      </c>
      <c r="B611" s="22">
        <v>44378</v>
      </c>
      <c r="C611" s="25">
        <v>249</v>
      </c>
      <c r="D611" s="29">
        <v>52</v>
      </c>
      <c r="E611" s="34">
        <v>42064</v>
      </c>
      <c r="F611" s="24" t="s">
        <v>97</v>
      </c>
      <c r="G611" s="23" t="s">
        <v>74</v>
      </c>
      <c r="H611" s="26">
        <v>10412.4</v>
      </c>
      <c r="I611" s="27">
        <v>2127.7199999999998</v>
      </c>
    </row>
    <row r="612" spans="1:9" ht="10.199999999999999" x14ac:dyDescent="0.2">
      <c r="A612" s="21" t="s">
        <v>83</v>
      </c>
      <c r="B612" s="22">
        <v>44378</v>
      </c>
      <c r="C612" s="25">
        <v>280.10000000000002</v>
      </c>
      <c r="D612" s="29">
        <v>53</v>
      </c>
      <c r="E612" s="34">
        <v>40313</v>
      </c>
      <c r="F612" s="24" t="s">
        <v>97</v>
      </c>
      <c r="G612" s="23" t="s">
        <v>71</v>
      </c>
      <c r="H612" s="26">
        <v>11442.3</v>
      </c>
      <c r="I612" s="27">
        <v>1502.97</v>
      </c>
    </row>
    <row r="613" spans="1:9" ht="10.199999999999999" x14ac:dyDescent="0.2">
      <c r="A613" s="21" t="s">
        <v>83</v>
      </c>
      <c r="B613" s="22">
        <v>44378</v>
      </c>
      <c r="C613" s="25">
        <v>497.38</v>
      </c>
      <c r="D613" s="29">
        <v>54</v>
      </c>
      <c r="E613" s="34">
        <v>44677</v>
      </c>
      <c r="F613" s="24" t="s">
        <v>97</v>
      </c>
      <c r="G613" s="23" t="s">
        <v>71</v>
      </c>
      <c r="H613" s="26">
        <v>29087.600000000002</v>
      </c>
      <c r="I613" s="27">
        <v>8144.57</v>
      </c>
    </row>
    <row r="614" spans="1:9" ht="10.199999999999999" x14ac:dyDescent="0.2">
      <c r="A614" s="21" t="s">
        <v>83</v>
      </c>
      <c r="B614" s="22">
        <v>44378</v>
      </c>
      <c r="C614" s="25">
        <v>801.1</v>
      </c>
      <c r="D614" s="29">
        <v>55</v>
      </c>
      <c r="E614" s="34">
        <v>42812</v>
      </c>
      <c r="F614" s="24" t="s">
        <v>97</v>
      </c>
      <c r="G614" s="23" t="s">
        <v>75</v>
      </c>
      <c r="H614" s="26">
        <v>38817.399999999994</v>
      </c>
      <c r="I614" s="27">
        <v>8603.56</v>
      </c>
    </row>
    <row r="615" spans="1:9" ht="10.199999999999999" x14ac:dyDescent="0.2">
      <c r="A615" s="21" t="s">
        <v>83</v>
      </c>
      <c r="B615" s="22">
        <v>44378</v>
      </c>
      <c r="C615" s="25">
        <v>550</v>
      </c>
      <c r="D615" s="29">
        <v>56</v>
      </c>
      <c r="E615" s="34">
        <v>44149</v>
      </c>
      <c r="F615" s="24" t="s">
        <v>97</v>
      </c>
      <c r="G615" s="23" t="s">
        <v>77</v>
      </c>
      <c r="H615" s="26">
        <v>47614.899999999994</v>
      </c>
      <c r="I615" s="27">
        <v>13205.64</v>
      </c>
    </row>
    <row r="616" spans="1:9" ht="10.199999999999999" x14ac:dyDescent="0.2">
      <c r="A616" s="21" t="s">
        <v>83</v>
      </c>
      <c r="B616" s="22">
        <v>44378</v>
      </c>
      <c r="C616" s="25">
        <v>117.6</v>
      </c>
      <c r="D616" s="29">
        <v>57</v>
      </c>
      <c r="E616" s="34">
        <v>41320</v>
      </c>
      <c r="F616" s="24" t="s">
        <v>104</v>
      </c>
      <c r="G616" s="23" t="s">
        <v>71</v>
      </c>
      <c r="H616" s="26">
        <v>8980.75</v>
      </c>
      <c r="I616" s="27">
        <v>513.73</v>
      </c>
    </row>
    <row r="617" spans="1:9" ht="10.199999999999999" x14ac:dyDescent="0.2">
      <c r="A617" s="21" t="s">
        <v>83</v>
      </c>
      <c r="B617" s="22">
        <v>44378</v>
      </c>
      <c r="C617" s="25">
        <v>237.43</v>
      </c>
      <c r="D617" s="29">
        <v>58</v>
      </c>
      <c r="E617" s="34">
        <v>42103</v>
      </c>
      <c r="F617" s="24" t="s">
        <v>105</v>
      </c>
      <c r="G617" s="23" t="s">
        <v>71</v>
      </c>
      <c r="H617" s="26">
        <v>7309.2</v>
      </c>
      <c r="I617" s="27">
        <v>1882.1599999999999</v>
      </c>
    </row>
    <row r="618" spans="1:9" ht="10.199999999999999" x14ac:dyDescent="0.2">
      <c r="A618" s="21" t="s">
        <v>83</v>
      </c>
      <c r="B618" s="22">
        <v>44378</v>
      </c>
      <c r="C618" s="25">
        <v>497.7</v>
      </c>
      <c r="D618" s="29">
        <v>59</v>
      </c>
      <c r="E618" s="34">
        <v>44007</v>
      </c>
      <c r="F618" s="24" t="s">
        <v>97</v>
      </c>
      <c r="G618" s="23" t="s">
        <v>71</v>
      </c>
      <c r="H618" s="26">
        <v>26858.3</v>
      </c>
      <c r="I618" s="27">
        <v>6453.6500000000005</v>
      </c>
    </row>
    <row r="619" spans="1:9" ht="10.199999999999999" x14ac:dyDescent="0.2">
      <c r="A619" s="21" t="s">
        <v>83</v>
      </c>
      <c r="B619" s="22">
        <v>44378</v>
      </c>
      <c r="C619" s="25">
        <v>573</v>
      </c>
      <c r="D619" s="29">
        <v>60</v>
      </c>
      <c r="E619" s="34">
        <v>44147</v>
      </c>
      <c r="F619" s="24" t="s">
        <v>97</v>
      </c>
      <c r="G619" s="23" t="s">
        <v>73</v>
      </c>
      <c r="H619" s="26">
        <v>55834.55</v>
      </c>
      <c r="I619" s="27">
        <v>14789.39</v>
      </c>
    </row>
    <row r="620" spans="1:9" ht="10.199999999999999" x14ac:dyDescent="0.2">
      <c r="A620" s="21" t="s">
        <v>83</v>
      </c>
      <c r="B620" s="22">
        <v>44378</v>
      </c>
      <c r="C620" s="25">
        <v>449.5</v>
      </c>
      <c r="D620" s="29">
        <v>63</v>
      </c>
      <c r="E620" s="34">
        <v>44479</v>
      </c>
      <c r="F620" s="24" t="s">
        <v>97</v>
      </c>
      <c r="G620" s="23" t="s">
        <v>71</v>
      </c>
      <c r="H620" s="26">
        <v>21698.05</v>
      </c>
      <c r="I620" s="27">
        <v>4502.1899999999996</v>
      </c>
    </row>
    <row r="621" spans="1:9" ht="10.199999999999999" x14ac:dyDescent="0.2">
      <c r="A621" s="21" t="s">
        <v>83</v>
      </c>
      <c r="B621" s="22">
        <v>44378</v>
      </c>
      <c r="C621" s="25">
        <v>225.9</v>
      </c>
      <c r="D621" s="29">
        <v>64</v>
      </c>
      <c r="E621" s="34">
        <v>42805</v>
      </c>
      <c r="F621" s="24" t="s">
        <v>97</v>
      </c>
      <c r="G621" s="23" t="s">
        <v>71</v>
      </c>
      <c r="H621" s="26">
        <v>10066.849999999999</v>
      </c>
      <c r="I621" s="27">
        <v>1329.72</v>
      </c>
    </row>
    <row r="622" spans="1:9" ht="10.199999999999999" x14ac:dyDescent="0.2">
      <c r="A622" s="21" t="s">
        <v>83</v>
      </c>
      <c r="B622" s="22">
        <v>44378</v>
      </c>
      <c r="C622" s="25">
        <v>519.6</v>
      </c>
      <c r="D622" s="29">
        <v>65</v>
      </c>
      <c r="E622" s="34">
        <v>44291</v>
      </c>
      <c r="F622" s="24" t="s">
        <v>97</v>
      </c>
      <c r="G622" s="23" t="s">
        <v>74</v>
      </c>
      <c r="H622" s="26">
        <v>50090.299999999996</v>
      </c>
      <c r="I622" s="27">
        <v>19342.61</v>
      </c>
    </row>
    <row r="623" spans="1:9" ht="10.199999999999999" x14ac:dyDescent="0.2">
      <c r="A623" s="21" t="s">
        <v>83</v>
      </c>
      <c r="B623" s="22">
        <v>44378</v>
      </c>
      <c r="C623" s="25">
        <v>1650</v>
      </c>
      <c r="D623" s="29">
        <v>67</v>
      </c>
      <c r="E623" s="34">
        <v>44986</v>
      </c>
      <c r="F623" s="24" t="s">
        <v>97</v>
      </c>
      <c r="G623" s="23" t="s">
        <v>73</v>
      </c>
      <c r="H623" s="26">
        <v>64472.05</v>
      </c>
      <c r="I623" s="27">
        <v>17797.289999999997</v>
      </c>
    </row>
    <row r="624" spans="1:9" ht="10.199999999999999" x14ac:dyDescent="0.2">
      <c r="A624" s="21" t="s">
        <v>83</v>
      </c>
      <c r="B624" s="22">
        <v>44378</v>
      </c>
      <c r="C624" s="25">
        <v>169.4</v>
      </c>
      <c r="D624" s="29">
        <v>68</v>
      </c>
      <c r="E624" s="34">
        <v>39605</v>
      </c>
      <c r="F624" s="24" t="s">
        <v>97</v>
      </c>
      <c r="G624" s="23" t="s">
        <v>73</v>
      </c>
      <c r="H624" s="26">
        <v>23264.1</v>
      </c>
      <c r="I624" s="27">
        <v>7058.73</v>
      </c>
    </row>
    <row r="625" spans="1:9" ht="10.199999999999999" x14ac:dyDescent="0.2">
      <c r="A625" s="21" t="s">
        <v>83</v>
      </c>
      <c r="B625" s="22">
        <v>44378</v>
      </c>
      <c r="C625" s="25">
        <v>242</v>
      </c>
      <c r="D625" s="29">
        <v>69</v>
      </c>
      <c r="E625" s="34">
        <v>41356</v>
      </c>
      <c r="F625" s="24" t="s">
        <v>97</v>
      </c>
      <c r="G625" s="23" t="s">
        <v>74</v>
      </c>
      <c r="H625" s="26">
        <v>18018.849999999999</v>
      </c>
      <c r="I625" s="27">
        <v>4549.8600000000006</v>
      </c>
    </row>
    <row r="626" spans="1:9" ht="10.199999999999999" x14ac:dyDescent="0.2">
      <c r="A626" s="21" t="s">
        <v>83</v>
      </c>
      <c r="B626" s="22">
        <v>44378</v>
      </c>
      <c r="C626" s="25">
        <v>289.89999999999998</v>
      </c>
      <c r="D626" s="29">
        <v>70</v>
      </c>
      <c r="E626" s="34">
        <v>41691</v>
      </c>
      <c r="F626" s="24" t="s">
        <v>97</v>
      </c>
      <c r="G626" s="23" t="s">
        <v>72</v>
      </c>
      <c r="H626" s="26">
        <v>14489.05</v>
      </c>
      <c r="I626" s="27">
        <v>3415.58</v>
      </c>
    </row>
    <row r="627" spans="1:9" ht="10.199999999999999" x14ac:dyDescent="0.2">
      <c r="A627" s="21" t="s">
        <v>83</v>
      </c>
      <c r="B627" s="22">
        <v>44378</v>
      </c>
      <c r="C627" s="25">
        <v>214.6</v>
      </c>
      <c r="D627" s="29">
        <v>71</v>
      </c>
      <c r="E627" s="34">
        <v>41406</v>
      </c>
      <c r="F627" s="24" t="s">
        <v>97</v>
      </c>
      <c r="G627" s="23" t="s">
        <v>71</v>
      </c>
      <c r="H627" s="26">
        <v>8558.6</v>
      </c>
      <c r="I627" s="27">
        <v>726.6</v>
      </c>
    </row>
    <row r="628" spans="1:9" ht="10.199999999999999" x14ac:dyDescent="0.2">
      <c r="A628" s="21" t="s">
        <v>83</v>
      </c>
      <c r="B628" s="22">
        <v>44378</v>
      </c>
      <c r="C628" s="25">
        <v>2434.6</v>
      </c>
      <c r="D628" s="29">
        <v>72</v>
      </c>
      <c r="E628" s="34">
        <v>44910</v>
      </c>
      <c r="F628" s="24" t="s">
        <v>97</v>
      </c>
      <c r="G628" s="23" t="s">
        <v>73</v>
      </c>
      <c r="H628" s="26">
        <v>82892.649999999994</v>
      </c>
      <c r="I628" s="27">
        <v>23984.38</v>
      </c>
    </row>
    <row r="629" spans="1:9" ht="10.199999999999999" x14ac:dyDescent="0.2">
      <c r="A629" s="21" t="s">
        <v>83</v>
      </c>
      <c r="B629" s="22">
        <v>44378</v>
      </c>
      <c r="C629" s="25">
        <v>497.1</v>
      </c>
      <c r="D629" s="29">
        <v>73</v>
      </c>
      <c r="E629" s="34">
        <v>44869</v>
      </c>
      <c r="F629" s="24" t="s">
        <v>97</v>
      </c>
      <c r="G629" s="23" t="s">
        <v>72</v>
      </c>
      <c r="H629" s="26">
        <v>20723.150000000001</v>
      </c>
      <c r="I629" s="27">
        <v>5944.4000000000005</v>
      </c>
    </row>
    <row r="630" spans="1:9" ht="10.199999999999999" x14ac:dyDescent="0.2">
      <c r="A630" s="21" t="s">
        <v>83</v>
      </c>
      <c r="B630" s="22">
        <v>44378</v>
      </c>
      <c r="C630" s="25">
        <v>238.7</v>
      </c>
      <c r="D630" s="29">
        <v>74</v>
      </c>
      <c r="E630" s="34">
        <v>41634</v>
      </c>
      <c r="F630" s="24" t="s">
        <v>97</v>
      </c>
      <c r="G630" s="23" t="s">
        <v>75</v>
      </c>
      <c r="H630" s="26">
        <v>15944.949999999999</v>
      </c>
      <c r="I630" s="27">
        <v>4215.1899999999996</v>
      </c>
    </row>
    <row r="631" spans="1:9" ht="10.199999999999999" x14ac:dyDescent="0.2">
      <c r="A631" s="21" t="s">
        <v>83</v>
      </c>
      <c r="B631" s="22">
        <v>44378</v>
      </c>
      <c r="C631" s="25">
        <v>746</v>
      </c>
      <c r="D631" s="29">
        <v>75</v>
      </c>
      <c r="E631" s="34">
        <v>43189</v>
      </c>
      <c r="F631" s="24" t="s">
        <v>97</v>
      </c>
      <c r="G631" s="23" t="s">
        <v>75</v>
      </c>
      <c r="H631" s="26">
        <v>44501.4</v>
      </c>
      <c r="I631" s="27">
        <v>10781.96</v>
      </c>
    </row>
    <row r="632" spans="1:9" ht="10.199999999999999" x14ac:dyDescent="0.2">
      <c r="A632" s="21" t="s">
        <v>83</v>
      </c>
      <c r="B632" s="22">
        <v>44378</v>
      </c>
      <c r="C632" s="25">
        <v>1300</v>
      </c>
      <c r="D632" s="29">
        <v>76</v>
      </c>
      <c r="E632" s="34">
        <v>44958</v>
      </c>
      <c r="F632" s="24" t="s">
        <v>97</v>
      </c>
      <c r="G632" s="23" t="s">
        <v>71</v>
      </c>
      <c r="H632" s="26">
        <v>59866.899999999994</v>
      </c>
      <c r="I632" s="27">
        <v>18714.36</v>
      </c>
    </row>
    <row r="633" spans="1:9" ht="10.199999999999999" x14ac:dyDescent="0.2">
      <c r="A633" s="21" t="s">
        <v>83</v>
      </c>
      <c r="B633" s="22">
        <v>44378</v>
      </c>
      <c r="C633" s="25">
        <v>959.5</v>
      </c>
      <c r="D633" s="29">
        <v>77</v>
      </c>
      <c r="E633" s="34">
        <v>44841</v>
      </c>
      <c r="F633" s="24" t="s">
        <v>97</v>
      </c>
      <c r="G633" s="23" t="s">
        <v>72</v>
      </c>
      <c r="H633" s="26">
        <v>46051.5</v>
      </c>
      <c r="I633" s="27">
        <v>12528.32</v>
      </c>
    </row>
    <row r="634" spans="1:9" ht="10.199999999999999" x14ac:dyDescent="0.2">
      <c r="A634" s="21" t="s">
        <v>83</v>
      </c>
      <c r="B634" s="22">
        <v>44378</v>
      </c>
      <c r="C634" s="25">
        <v>188.8</v>
      </c>
      <c r="D634" s="29">
        <v>78</v>
      </c>
      <c r="E634" s="34">
        <v>41426</v>
      </c>
      <c r="F634" s="24" t="s">
        <v>97</v>
      </c>
      <c r="G634" s="23" t="s">
        <v>71</v>
      </c>
      <c r="H634" s="26">
        <v>17366.150000000001</v>
      </c>
      <c r="I634" s="27">
        <v>4265.66</v>
      </c>
    </row>
    <row r="635" spans="1:9" ht="10.199999999999999" x14ac:dyDescent="0.2">
      <c r="A635" s="21" t="s">
        <v>83</v>
      </c>
      <c r="B635" s="22">
        <v>44378</v>
      </c>
      <c r="C635" s="25">
        <v>450</v>
      </c>
      <c r="D635" s="29">
        <v>79</v>
      </c>
      <c r="E635" s="34">
        <v>43457</v>
      </c>
      <c r="F635" s="24" t="s">
        <v>97</v>
      </c>
      <c r="G635" s="23" t="s">
        <v>77</v>
      </c>
      <c r="H635" s="26">
        <v>19382.850000000002</v>
      </c>
      <c r="I635" s="27">
        <v>4242.7700000000004</v>
      </c>
    </row>
    <row r="636" spans="1:9" ht="10.199999999999999" x14ac:dyDescent="0.2">
      <c r="A636" s="21" t="s">
        <v>83</v>
      </c>
      <c r="B636" s="22">
        <v>44378</v>
      </c>
      <c r="C636" s="25">
        <v>426.3</v>
      </c>
      <c r="D636" s="29">
        <v>81</v>
      </c>
      <c r="E636" s="34">
        <v>44188</v>
      </c>
      <c r="F636" s="24" t="s">
        <v>97</v>
      </c>
      <c r="G636" s="23" t="s">
        <v>77</v>
      </c>
      <c r="H636" s="26">
        <v>23642.399999999998</v>
      </c>
      <c r="I636" s="27">
        <v>6914.88</v>
      </c>
    </row>
    <row r="637" spans="1:9" ht="10.199999999999999" x14ac:dyDescent="0.2">
      <c r="A637" s="21" t="s">
        <v>83</v>
      </c>
      <c r="B637" s="22">
        <v>44378</v>
      </c>
      <c r="C637" s="25">
        <v>384.32</v>
      </c>
      <c r="D637" s="29">
        <v>82</v>
      </c>
      <c r="E637" s="34">
        <v>41585</v>
      </c>
      <c r="F637" s="24" t="s">
        <v>97</v>
      </c>
      <c r="G637" s="23" t="s">
        <v>74</v>
      </c>
      <c r="H637" s="26">
        <v>25169.200000000001</v>
      </c>
      <c r="I637" s="27">
        <v>7534.6600000000008</v>
      </c>
    </row>
    <row r="638" spans="1:9" ht="10.199999999999999" x14ac:dyDescent="0.2">
      <c r="A638" s="21" t="s">
        <v>83</v>
      </c>
      <c r="B638" s="22">
        <v>44378</v>
      </c>
      <c r="C638" s="25">
        <v>216</v>
      </c>
      <c r="D638" s="29">
        <v>83</v>
      </c>
      <c r="E638" s="34">
        <v>41879</v>
      </c>
      <c r="F638" s="24" t="s">
        <v>97</v>
      </c>
      <c r="G638" s="23" t="s">
        <v>74</v>
      </c>
      <c r="H638" s="26">
        <v>13274.449999999999</v>
      </c>
      <c r="I638" s="27">
        <v>2771.86</v>
      </c>
    </row>
    <row r="639" spans="1:9" ht="10.199999999999999" x14ac:dyDescent="0.2">
      <c r="A639" s="21" t="s">
        <v>83</v>
      </c>
      <c r="B639" s="22">
        <v>44378</v>
      </c>
      <c r="C639" s="25">
        <v>240.2</v>
      </c>
      <c r="D639" s="29">
        <v>84</v>
      </c>
      <c r="E639" s="34">
        <v>41536</v>
      </c>
      <c r="F639" s="24" t="s">
        <v>97</v>
      </c>
      <c r="G639" s="23" t="s">
        <v>72</v>
      </c>
      <c r="H639" s="26">
        <v>14685.150000000001</v>
      </c>
      <c r="I639" s="27">
        <v>2793.84</v>
      </c>
    </row>
    <row r="640" spans="1:9" ht="10.199999999999999" x14ac:dyDescent="0.2">
      <c r="A640" s="21" t="s">
        <v>83</v>
      </c>
      <c r="B640" s="22">
        <v>44378</v>
      </c>
      <c r="C640" s="25">
        <v>867.6</v>
      </c>
      <c r="D640" s="29">
        <v>85</v>
      </c>
      <c r="E640" s="34">
        <v>44558</v>
      </c>
      <c r="F640" s="24" t="s">
        <v>97</v>
      </c>
      <c r="G640" s="23" t="s">
        <v>73</v>
      </c>
      <c r="H640" s="26">
        <v>32422.649999999998</v>
      </c>
      <c r="I640" s="27">
        <v>8289.1200000000008</v>
      </c>
    </row>
    <row r="641" spans="1:9" ht="10.199999999999999" x14ac:dyDescent="0.2">
      <c r="A641" s="21" t="s">
        <v>83</v>
      </c>
      <c r="B641" s="22">
        <v>44378</v>
      </c>
      <c r="C641" s="25">
        <v>298.60000000000002</v>
      </c>
      <c r="D641" s="29">
        <v>86</v>
      </c>
      <c r="E641" s="34">
        <v>41484</v>
      </c>
      <c r="F641" s="24" t="s">
        <v>97</v>
      </c>
      <c r="G641" s="23" t="s">
        <v>74</v>
      </c>
      <c r="H641" s="26">
        <v>21686.65</v>
      </c>
      <c r="I641" s="27">
        <v>5240.6899999999996</v>
      </c>
    </row>
    <row r="642" spans="1:9" ht="10.199999999999999" x14ac:dyDescent="0.2">
      <c r="A642" s="21" t="s">
        <v>83</v>
      </c>
      <c r="B642" s="22">
        <v>44378</v>
      </c>
      <c r="C642" s="25">
        <v>631.9</v>
      </c>
      <c r="D642" s="29">
        <v>88</v>
      </c>
      <c r="E642" s="34">
        <v>44818</v>
      </c>
      <c r="F642" s="24" t="s">
        <v>97</v>
      </c>
      <c r="G642" s="23" t="s">
        <v>76</v>
      </c>
      <c r="H642" s="26">
        <v>26709.850000000002</v>
      </c>
      <c r="I642" s="27">
        <v>6894.44</v>
      </c>
    </row>
    <row r="643" spans="1:9" ht="10.199999999999999" x14ac:dyDescent="0.2">
      <c r="A643" s="21" t="s">
        <v>83</v>
      </c>
      <c r="B643" s="22">
        <v>44378</v>
      </c>
      <c r="C643" s="25">
        <v>385.97</v>
      </c>
      <c r="D643" s="29">
        <v>89</v>
      </c>
      <c r="E643" s="34">
        <v>44341</v>
      </c>
      <c r="F643" s="24" t="s">
        <v>97</v>
      </c>
      <c r="G643" s="23" t="s">
        <v>75</v>
      </c>
      <c r="H643" s="26">
        <v>24060.149999999998</v>
      </c>
      <c r="I643" s="27">
        <v>7214.4800000000005</v>
      </c>
    </row>
    <row r="644" spans="1:9" ht="10.199999999999999" x14ac:dyDescent="0.2">
      <c r="A644" s="21" t="s">
        <v>83</v>
      </c>
      <c r="B644" s="22">
        <v>44378</v>
      </c>
      <c r="C644" s="25">
        <v>290.60000000000002</v>
      </c>
      <c r="D644" s="29">
        <v>90</v>
      </c>
      <c r="E644" s="34">
        <v>43671</v>
      </c>
      <c r="F644" s="24" t="s">
        <v>97</v>
      </c>
      <c r="G644" s="23" t="s">
        <v>74</v>
      </c>
      <c r="H644" s="26">
        <v>19247.8</v>
      </c>
      <c r="I644" s="27">
        <v>6058.1500000000005</v>
      </c>
    </row>
    <row r="645" spans="1:9" ht="10.199999999999999" x14ac:dyDescent="0.2">
      <c r="A645" s="21" t="s">
        <v>83</v>
      </c>
      <c r="B645" s="22">
        <v>44378</v>
      </c>
      <c r="C645" s="25">
        <v>408.1</v>
      </c>
      <c r="D645" s="29">
        <v>91</v>
      </c>
      <c r="E645" s="34">
        <v>44383</v>
      </c>
      <c r="F645" s="24" t="s">
        <v>97</v>
      </c>
      <c r="G645" s="23" t="s">
        <v>75</v>
      </c>
      <c r="H645" s="26">
        <v>21532.1</v>
      </c>
      <c r="I645" s="27">
        <v>4865.91</v>
      </c>
    </row>
    <row r="646" spans="1:9" ht="10.199999999999999" x14ac:dyDescent="0.2">
      <c r="A646" s="21" t="s">
        <v>83</v>
      </c>
      <c r="B646" s="22">
        <v>44378</v>
      </c>
      <c r="C646" s="25">
        <v>570.70000000000005</v>
      </c>
      <c r="D646" s="29">
        <v>92</v>
      </c>
      <c r="E646" s="34">
        <v>42599</v>
      </c>
      <c r="F646" s="24" t="s">
        <v>97</v>
      </c>
      <c r="G646" s="23" t="s">
        <v>73</v>
      </c>
      <c r="H646" s="26">
        <v>39835.050000000003</v>
      </c>
      <c r="I646" s="27">
        <v>8105.0899999999992</v>
      </c>
    </row>
    <row r="647" spans="1:9" ht="10.199999999999999" x14ac:dyDescent="0.2">
      <c r="A647" s="21" t="s">
        <v>83</v>
      </c>
      <c r="B647" s="22">
        <v>44378</v>
      </c>
      <c r="C647" s="25">
        <v>616.20000000000005</v>
      </c>
      <c r="D647" s="29">
        <v>93</v>
      </c>
      <c r="E647" s="34">
        <v>42592</v>
      </c>
      <c r="F647" s="24" t="s">
        <v>97</v>
      </c>
      <c r="G647" s="23" t="s">
        <v>75</v>
      </c>
      <c r="H647" s="26">
        <v>42868.5</v>
      </c>
      <c r="I647" s="27">
        <v>9058</v>
      </c>
    </row>
    <row r="648" spans="1:9" ht="10.199999999999999" x14ac:dyDescent="0.2">
      <c r="A648" s="21" t="s">
        <v>83</v>
      </c>
      <c r="B648" s="22">
        <v>44378</v>
      </c>
      <c r="C648" s="25">
        <v>622.70000000000005</v>
      </c>
      <c r="D648" s="29">
        <v>94</v>
      </c>
      <c r="E648" s="34">
        <v>42514</v>
      </c>
      <c r="F648" s="24" t="s">
        <v>97</v>
      </c>
      <c r="G648" s="23" t="s">
        <v>72</v>
      </c>
      <c r="H648" s="26">
        <v>36615.700000000004</v>
      </c>
      <c r="I648" s="27">
        <v>5870.13</v>
      </c>
    </row>
    <row r="649" spans="1:9" ht="10.199999999999999" x14ac:dyDescent="0.2">
      <c r="A649" s="21" t="s">
        <v>83</v>
      </c>
      <c r="B649" s="22">
        <v>44378</v>
      </c>
      <c r="C649" s="25">
        <v>839.17</v>
      </c>
      <c r="D649" s="29">
        <v>95</v>
      </c>
      <c r="E649" s="34">
        <v>42815</v>
      </c>
      <c r="F649" s="24" t="s">
        <v>97</v>
      </c>
      <c r="G649" s="23" t="s">
        <v>73</v>
      </c>
      <c r="H649" s="26">
        <v>23647.95</v>
      </c>
      <c r="I649" s="27">
        <v>2479.4</v>
      </c>
    </row>
    <row r="650" spans="1:9" ht="10.199999999999999" x14ac:dyDescent="0.2">
      <c r="A650" s="21" t="s">
        <v>83</v>
      </c>
      <c r="B650" s="22">
        <v>44378</v>
      </c>
      <c r="C650" s="25">
        <v>648.70000000000005</v>
      </c>
      <c r="D650" s="29">
        <v>96</v>
      </c>
      <c r="E650" s="34">
        <v>43172</v>
      </c>
      <c r="F650" s="24" t="s">
        <v>97</v>
      </c>
      <c r="G650" s="23" t="s">
        <v>77</v>
      </c>
      <c r="H650" s="26">
        <v>49304.15</v>
      </c>
      <c r="I650" s="27">
        <v>12263.720000000001</v>
      </c>
    </row>
    <row r="651" spans="1:9" ht="10.199999999999999" x14ac:dyDescent="0.2">
      <c r="A651" s="21" t="s">
        <v>83</v>
      </c>
      <c r="B651" s="22">
        <v>44378</v>
      </c>
      <c r="C651" s="25">
        <v>469.06</v>
      </c>
      <c r="D651" s="29">
        <v>97</v>
      </c>
      <c r="E651" s="34">
        <v>43200</v>
      </c>
      <c r="F651" s="24" t="s">
        <v>97</v>
      </c>
      <c r="G651" s="23" t="s">
        <v>77</v>
      </c>
      <c r="H651" s="26">
        <v>25703.25</v>
      </c>
      <c r="I651" s="27">
        <v>5368.09</v>
      </c>
    </row>
    <row r="652" spans="1:9" ht="10.199999999999999" x14ac:dyDescent="0.2">
      <c r="A652" s="21" t="s">
        <v>83</v>
      </c>
      <c r="B652" s="22">
        <v>44378</v>
      </c>
      <c r="C652" s="25">
        <v>643.70000000000005</v>
      </c>
      <c r="D652" s="29">
        <v>98</v>
      </c>
      <c r="E652" s="34">
        <v>43621</v>
      </c>
      <c r="F652" s="24" t="s">
        <v>97</v>
      </c>
      <c r="G652" s="23" t="s">
        <v>73</v>
      </c>
      <c r="H652" s="26">
        <v>28743.899999999998</v>
      </c>
      <c r="I652" s="27">
        <v>4377.03</v>
      </c>
    </row>
    <row r="653" spans="1:9" ht="10.199999999999999" x14ac:dyDescent="0.2">
      <c r="A653" s="21" t="s">
        <v>83</v>
      </c>
      <c r="B653" s="22">
        <v>44378</v>
      </c>
      <c r="C653" s="25">
        <v>691.46</v>
      </c>
      <c r="D653" s="29">
        <v>99</v>
      </c>
      <c r="E653" s="34">
        <v>44364</v>
      </c>
      <c r="F653" s="24" t="s">
        <v>97</v>
      </c>
      <c r="G653" s="23" t="s">
        <v>75</v>
      </c>
      <c r="H653" s="26">
        <v>29649</v>
      </c>
      <c r="I653" s="27">
        <v>1563.3100000000002</v>
      </c>
    </row>
    <row r="654" spans="1:9" ht="10.199999999999999" x14ac:dyDescent="0.2">
      <c r="A654" s="21" t="s">
        <v>83</v>
      </c>
      <c r="B654" s="22">
        <v>44378</v>
      </c>
      <c r="C654" s="25">
        <v>777.5</v>
      </c>
      <c r="D654" s="29">
        <v>100</v>
      </c>
      <c r="E654" s="34">
        <v>42369</v>
      </c>
      <c r="F654" s="24" t="s">
        <v>97</v>
      </c>
      <c r="G654" s="23" t="s">
        <v>71</v>
      </c>
      <c r="H654" s="26">
        <v>77633.100000000006</v>
      </c>
      <c r="I654" s="27">
        <v>17241.419999999998</v>
      </c>
    </row>
    <row r="655" spans="1:9" ht="10.199999999999999" x14ac:dyDescent="0.2">
      <c r="A655" s="21" t="s">
        <v>83</v>
      </c>
      <c r="B655" s="22">
        <v>44409</v>
      </c>
      <c r="C655" s="25">
        <v>312.39999999999998</v>
      </c>
      <c r="D655" s="29">
        <v>1</v>
      </c>
      <c r="E655" s="34">
        <v>40157</v>
      </c>
      <c r="F655" s="24" t="s">
        <v>97</v>
      </c>
      <c r="G655" s="23" t="s">
        <v>71</v>
      </c>
      <c r="H655" s="26">
        <v>32263.75</v>
      </c>
      <c r="I655" s="27">
        <v>12166.49</v>
      </c>
    </row>
    <row r="656" spans="1:9" ht="10.199999999999999" x14ac:dyDescent="0.2">
      <c r="A656" s="21" t="s">
        <v>83</v>
      </c>
      <c r="B656" s="22">
        <v>44409</v>
      </c>
      <c r="C656" s="25">
        <v>503.21</v>
      </c>
      <c r="D656" s="29">
        <v>3</v>
      </c>
      <c r="E656" s="34">
        <v>44172</v>
      </c>
      <c r="F656" s="24" t="s">
        <v>97</v>
      </c>
      <c r="G656" s="23" t="s">
        <v>71</v>
      </c>
      <c r="H656" s="26">
        <v>30804.25</v>
      </c>
      <c r="I656" s="27">
        <v>13269.9</v>
      </c>
    </row>
    <row r="657" spans="1:9" ht="10.199999999999999" x14ac:dyDescent="0.2">
      <c r="A657" s="21" t="s">
        <v>83</v>
      </c>
      <c r="B657" s="22">
        <v>44409</v>
      </c>
      <c r="C657" s="25">
        <v>448</v>
      </c>
      <c r="D657" s="29">
        <v>4</v>
      </c>
      <c r="E657" s="34">
        <v>44162</v>
      </c>
      <c r="F657" s="24" t="s">
        <v>97</v>
      </c>
      <c r="G657" s="23" t="s">
        <v>72</v>
      </c>
      <c r="H657" s="26">
        <v>27981.45</v>
      </c>
      <c r="I657" s="27">
        <v>10954.720000000001</v>
      </c>
    </row>
    <row r="658" spans="1:9" ht="10.199999999999999" x14ac:dyDescent="0.2">
      <c r="A658" s="21" t="s">
        <v>83</v>
      </c>
      <c r="B658" s="22">
        <v>44409</v>
      </c>
      <c r="C658" s="25">
        <v>494</v>
      </c>
      <c r="D658" s="29">
        <v>6</v>
      </c>
      <c r="E658" s="34">
        <v>44348</v>
      </c>
      <c r="F658" s="24" t="s">
        <v>97</v>
      </c>
      <c r="G658" s="23" t="s">
        <v>71</v>
      </c>
      <c r="H658" s="26">
        <v>19625.95</v>
      </c>
      <c r="I658" s="27">
        <v>6739.53</v>
      </c>
    </row>
    <row r="659" spans="1:9" ht="10.199999999999999" x14ac:dyDescent="0.2">
      <c r="A659" s="21" t="s">
        <v>83</v>
      </c>
      <c r="B659" s="22">
        <v>44409</v>
      </c>
      <c r="C659" s="25">
        <v>512.87</v>
      </c>
      <c r="D659" s="29">
        <v>7</v>
      </c>
      <c r="E659" s="34">
        <v>42850</v>
      </c>
      <c r="F659" s="24" t="s">
        <v>97</v>
      </c>
      <c r="G659" s="23" t="s">
        <v>73</v>
      </c>
      <c r="H659" s="26">
        <v>37318</v>
      </c>
      <c r="I659" s="27">
        <v>14477.259999999998</v>
      </c>
    </row>
    <row r="660" spans="1:9" ht="10.199999999999999" x14ac:dyDescent="0.2">
      <c r="A660" s="21" t="s">
        <v>83</v>
      </c>
      <c r="B660" s="22">
        <v>44409</v>
      </c>
      <c r="C660" s="25">
        <v>464.1</v>
      </c>
      <c r="D660" s="29">
        <v>8</v>
      </c>
      <c r="E660" s="34">
        <v>41849</v>
      </c>
      <c r="F660" s="24" t="s">
        <v>97</v>
      </c>
      <c r="G660" s="23" t="s">
        <v>73</v>
      </c>
      <c r="H660" s="26">
        <v>38390.15</v>
      </c>
      <c r="I660" s="27">
        <v>16245.880000000001</v>
      </c>
    </row>
    <row r="661" spans="1:9" ht="10.199999999999999" x14ac:dyDescent="0.2">
      <c r="A661" s="21" t="s">
        <v>83</v>
      </c>
      <c r="B661" s="22">
        <v>44409</v>
      </c>
      <c r="C661" s="25">
        <v>590.20000000000005</v>
      </c>
      <c r="D661" s="29">
        <v>9</v>
      </c>
      <c r="E661" s="34">
        <v>42480</v>
      </c>
      <c r="F661" s="24" t="s">
        <v>97</v>
      </c>
      <c r="G661" s="23" t="s">
        <v>74</v>
      </c>
      <c r="H661" s="26">
        <v>66176.3</v>
      </c>
      <c r="I661" s="27">
        <v>28801.010000000002</v>
      </c>
    </row>
    <row r="662" spans="1:9" ht="10.199999999999999" x14ac:dyDescent="0.2">
      <c r="A662" s="21" t="s">
        <v>83</v>
      </c>
      <c r="B662" s="22">
        <v>44409</v>
      </c>
      <c r="C662" s="25">
        <v>621</v>
      </c>
      <c r="D662" s="29">
        <v>10</v>
      </c>
      <c r="E662" s="34">
        <v>44658</v>
      </c>
      <c r="F662" s="24" t="s">
        <v>97</v>
      </c>
      <c r="G662" s="23" t="s">
        <v>74</v>
      </c>
      <c r="H662" s="26">
        <v>25653.4</v>
      </c>
      <c r="I662" s="27">
        <v>10244.15</v>
      </c>
    </row>
    <row r="663" spans="1:9" ht="10.199999999999999" x14ac:dyDescent="0.2">
      <c r="A663" s="21" t="s">
        <v>83</v>
      </c>
      <c r="B663" s="22">
        <v>44409</v>
      </c>
      <c r="C663" s="25">
        <v>606.45000000000005</v>
      </c>
      <c r="D663" s="29">
        <v>11</v>
      </c>
      <c r="E663" s="34">
        <v>42944</v>
      </c>
      <c r="F663" s="24" t="s">
        <v>97</v>
      </c>
      <c r="G663" s="23" t="s">
        <v>75</v>
      </c>
      <c r="H663" s="26">
        <v>36424.450000000004</v>
      </c>
      <c r="I663" s="27">
        <v>15834.630000000001</v>
      </c>
    </row>
    <row r="664" spans="1:9" ht="10.199999999999999" x14ac:dyDescent="0.2">
      <c r="A664" s="21" t="s">
        <v>83</v>
      </c>
      <c r="B664" s="22">
        <v>44409</v>
      </c>
      <c r="C664" s="25">
        <v>425.8</v>
      </c>
      <c r="D664" s="29">
        <v>12</v>
      </c>
      <c r="E664" s="34">
        <v>44480</v>
      </c>
      <c r="F664" s="24" t="s">
        <v>97</v>
      </c>
      <c r="G664" s="23" t="s">
        <v>76</v>
      </c>
      <c r="H664" s="26">
        <v>35935.85</v>
      </c>
      <c r="I664" s="27">
        <v>13443.779999999999</v>
      </c>
    </row>
    <row r="665" spans="1:9" ht="10.199999999999999" x14ac:dyDescent="0.2">
      <c r="A665" s="21" t="s">
        <v>83</v>
      </c>
      <c r="B665" s="22">
        <v>44409</v>
      </c>
      <c r="C665" s="25">
        <v>354.1</v>
      </c>
      <c r="D665" s="29">
        <v>14</v>
      </c>
      <c r="E665" s="34">
        <v>43683</v>
      </c>
      <c r="F665" s="24" t="s">
        <v>97</v>
      </c>
      <c r="G665" s="23" t="s">
        <v>73</v>
      </c>
      <c r="H665" s="26">
        <v>25053.800000000003</v>
      </c>
      <c r="I665" s="27">
        <v>10301.69</v>
      </c>
    </row>
    <row r="666" spans="1:9" ht="10.199999999999999" x14ac:dyDescent="0.2">
      <c r="A666" s="21" t="s">
        <v>83</v>
      </c>
      <c r="B666" s="22">
        <v>44409</v>
      </c>
      <c r="C666" s="25">
        <v>544</v>
      </c>
      <c r="D666" s="29">
        <v>15</v>
      </c>
      <c r="E666" s="34">
        <v>44064</v>
      </c>
      <c r="F666" s="24" t="s">
        <v>97</v>
      </c>
      <c r="G666" s="23" t="s">
        <v>71</v>
      </c>
      <c r="H666" s="26">
        <v>29885.45</v>
      </c>
      <c r="I666" s="27">
        <v>12306.49</v>
      </c>
    </row>
    <row r="667" spans="1:9" ht="10.199999999999999" x14ac:dyDescent="0.2">
      <c r="A667" s="21" t="s">
        <v>83</v>
      </c>
      <c r="B667" s="22">
        <v>44409</v>
      </c>
      <c r="C667" s="25">
        <v>1900</v>
      </c>
      <c r="D667" s="29">
        <v>16</v>
      </c>
      <c r="E667" s="34">
        <v>44914</v>
      </c>
      <c r="F667" s="24" t="s">
        <v>97</v>
      </c>
      <c r="G667" s="23" t="s">
        <v>73</v>
      </c>
      <c r="H667" s="26">
        <v>67630.5</v>
      </c>
      <c r="I667" s="27">
        <v>30057.79</v>
      </c>
    </row>
    <row r="668" spans="1:9" ht="10.199999999999999" x14ac:dyDescent="0.2">
      <c r="A668" s="21" t="s">
        <v>83</v>
      </c>
      <c r="B668" s="22">
        <v>44409</v>
      </c>
      <c r="C668" s="25">
        <v>514.79999999999995</v>
      </c>
      <c r="D668" s="29">
        <v>17</v>
      </c>
      <c r="E668" s="34">
        <v>42531</v>
      </c>
      <c r="F668" s="24" t="s">
        <v>97</v>
      </c>
      <c r="G668" s="23" t="s">
        <v>74</v>
      </c>
      <c r="H668" s="26">
        <v>49888.4</v>
      </c>
      <c r="I668" s="27">
        <v>22917.649999999998</v>
      </c>
    </row>
    <row r="669" spans="1:9" ht="10.199999999999999" x14ac:dyDescent="0.2">
      <c r="A669" s="21" t="s">
        <v>83</v>
      </c>
      <c r="B669" s="22">
        <v>44409</v>
      </c>
      <c r="C669" s="25">
        <v>587</v>
      </c>
      <c r="D669" s="29">
        <v>18</v>
      </c>
      <c r="E669" s="34">
        <v>43459</v>
      </c>
      <c r="F669" s="24" t="s">
        <v>97</v>
      </c>
      <c r="G669" s="23" t="s">
        <v>77</v>
      </c>
      <c r="H669" s="26">
        <v>90283.9</v>
      </c>
      <c r="I669" s="27">
        <v>40565.21</v>
      </c>
    </row>
    <row r="670" spans="1:9" ht="10.199999999999999" x14ac:dyDescent="0.2">
      <c r="A670" s="21" t="s">
        <v>83</v>
      </c>
      <c r="B670" s="22">
        <v>44409</v>
      </c>
      <c r="C670" s="25">
        <v>504.1</v>
      </c>
      <c r="D670" s="29">
        <v>19</v>
      </c>
      <c r="E670" s="34">
        <v>44195</v>
      </c>
      <c r="F670" s="24" t="s">
        <v>97</v>
      </c>
      <c r="G670" s="23" t="s">
        <v>72</v>
      </c>
      <c r="H670" s="26">
        <v>43811.450000000004</v>
      </c>
      <c r="I670" s="27">
        <v>19669.72</v>
      </c>
    </row>
    <row r="671" spans="1:9" ht="10.199999999999999" x14ac:dyDescent="0.2">
      <c r="A671" s="21" t="s">
        <v>83</v>
      </c>
      <c r="B671" s="22">
        <v>44409</v>
      </c>
      <c r="C671" s="25">
        <v>555.6</v>
      </c>
      <c r="D671" s="29">
        <v>20</v>
      </c>
      <c r="E671" s="34">
        <v>42907</v>
      </c>
      <c r="F671" s="24" t="s">
        <v>97</v>
      </c>
      <c r="G671" s="23" t="s">
        <v>71</v>
      </c>
      <c r="H671" s="26">
        <v>58414.75</v>
      </c>
      <c r="I671" s="27">
        <v>26590.48</v>
      </c>
    </row>
    <row r="672" spans="1:9" ht="10.199999999999999" x14ac:dyDescent="0.2">
      <c r="A672" s="21" t="s">
        <v>83</v>
      </c>
      <c r="B672" s="22">
        <v>44409</v>
      </c>
      <c r="C672" s="25">
        <v>450.2</v>
      </c>
      <c r="D672" s="29">
        <v>21</v>
      </c>
      <c r="E672" s="34">
        <v>43607</v>
      </c>
      <c r="F672" s="24" t="s">
        <v>97</v>
      </c>
      <c r="G672" s="23" t="s">
        <v>74</v>
      </c>
      <c r="H672" s="26">
        <v>37471.5</v>
      </c>
      <c r="I672" s="27">
        <v>17073.490000000002</v>
      </c>
    </row>
    <row r="673" spans="1:9" ht="10.199999999999999" x14ac:dyDescent="0.2">
      <c r="A673" s="21" t="s">
        <v>83</v>
      </c>
      <c r="B673" s="22">
        <v>44409</v>
      </c>
      <c r="C673" s="25">
        <v>808.7</v>
      </c>
      <c r="D673" s="29">
        <v>22</v>
      </c>
      <c r="E673" s="34">
        <v>44560</v>
      </c>
      <c r="F673" s="24" t="s">
        <v>97</v>
      </c>
      <c r="G673" s="23" t="s">
        <v>74</v>
      </c>
      <c r="H673" s="26">
        <v>64131.25</v>
      </c>
      <c r="I673" s="27">
        <v>31711.82</v>
      </c>
    </row>
    <row r="674" spans="1:9" ht="10.199999999999999" x14ac:dyDescent="0.2">
      <c r="A674" s="21" t="s">
        <v>83</v>
      </c>
      <c r="B674" s="22">
        <v>44409</v>
      </c>
      <c r="C674" s="25">
        <v>450</v>
      </c>
      <c r="D674" s="29">
        <v>23</v>
      </c>
      <c r="E674" s="34">
        <v>44671</v>
      </c>
      <c r="F674" s="24" t="s">
        <v>97</v>
      </c>
      <c r="G674" s="23" t="s">
        <v>75</v>
      </c>
      <c r="H674" s="26">
        <v>19100.3</v>
      </c>
      <c r="I674" s="27">
        <v>8200.15</v>
      </c>
    </row>
    <row r="675" spans="1:9" ht="10.199999999999999" x14ac:dyDescent="0.2">
      <c r="A675" s="21" t="s">
        <v>83</v>
      </c>
      <c r="B675" s="22">
        <v>44409</v>
      </c>
      <c r="C675" s="25">
        <v>504.5</v>
      </c>
      <c r="D675" s="29">
        <v>24</v>
      </c>
      <c r="E675" s="34">
        <v>43807</v>
      </c>
      <c r="F675" s="24" t="s">
        <v>97</v>
      </c>
      <c r="G675" s="23" t="s">
        <v>76</v>
      </c>
      <c r="H675" s="26">
        <v>93302.6</v>
      </c>
      <c r="I675" s="27">
        <v>40835.9</v>
      </c>
    </row>
    <row r="676" spans="1:9" ht="10.199999999999999" x14ac:dyDescent="0.2">
      <c r="A676" s="21" t="s">
        <v>83</v>
      </c>
      <c r="B676" s="22">
        <v>44409</v>
      </c>
      <c r="C676" s="25">
        <v>188.8</v>
      </c>
      <c r="D676" s="29">
        <v>25</v>
      </c>
      <c r="E676" s="34">
        <v>38059</v>
      </c>
      <c r="F676" s="24" t="s">
        <v>97</v>
      </c>
      <c r="G676" s="23" t="s">
        <v>71</v>
      </c>
      <c r="H676" s="26">
        <v>36053.949999999997</v>
      </c>
      <c r="I676" s="27">
        <v>16035.39</v>
      </c>
    </row>
    <row r="677" spans="1:9" ht="10.199999999999999" x14ac:dyDescent="0.2">
      <c r="A677" s="21" t="s">
        <v>83</v>
      </c>
      <c r="B677" s="22">
        <v>44409</v>
      </c>
      <c r="C677" s="25">
        <v>662.01</v>
      </c>
      <c r="D677" s="29">
        <v>26</v>
      </c>
      <c r="E677" s="34">
        <v>42560</v>
      </c>
      <c r="F677" s="24" t="s">
        <v>97</v>
      </c>
      <c r="G677" s="23" t="s">
        <v>71</v>
      </c>
      <c r="H677" s="26">
        <v>41242.85</v>
      </c>
      <c r="I677" s="27">
        <v>19945.52</v>
      </c>
    </row>
    <row r="678" spans="1:9" ht="10.199999999999999" x14ac:dyDescent="0.2">
      <c r="A678" s="21" t="s">
        <v>83</v>
      </c>
      <c r="B678" s="22">
        <v>44409</v>
      </c>
      <c r="C678" s="25">
        <v>553.70000000000005</v>
      </c>
      <c r="D678" s="29">
        <v>27</v>
      </c>
      <c r="E678" s="34">
        <v>44348</v>
      </c>
      <c r="F678" s="24" t="s">
        <v>97</v>
      </c>
      <c r="G678" s="23" t="s">
        <v>72</v>
      </c>
      <c r="H678" s="26">
        <v>33474.35</v>
      </c>
      <c r="I678" s="27">
        <v>11792.69</v>
      </c>
    </row>
    <row r="679" spans="1:9" ht="10.199999999999999" x14ac:dyDescent="0.2">
      <c r="A679" s="21" t="s">
        <v>83</v>
      </c>
      <c r="B679" s="22">
        <v>44409</v>
      </c>
      <c r="C679" s="25">
        <v>1055.5999999999999</v>
      </c>
      <c r="D679" s="29">
        <v>28</v>
      </c>
      <c r="E679" s="34">
        <v>44793</v>
      </c>
      <c r="F679" s="24" t="s">
        <v>97</v>
      </c>
      <c r="G679" s="23" t="s">
        <v>71</v>
      </c>
      <c r="H679" s="26">
        <v>52874.75</v>
      </c>
      <c r="I679" s="27">
        <v>25132.73</v>
      </c>
    </row>
    <row r="680" spans="1:9" ht="10.199999999999999" x14ac:dyDescent="0.2">
      <c r="A680" s="21" t="s">
        <v>83</v>
      </c>
      <c r="B680" s="22">
        <v>44409</v>
      </c>
      <c r="C680" s="25">
        <v>1573</v>
      </c>
      <c r="D680" s="29">
        <v>30</v>
      </c>
      <c r="E680" s="34">
        <v>44946</v>
      </c>
      <c r="F680" s="24" t="s">
        <v>97</v>
      </c>
      <c r="G680" s="23" t="s">
        <v>77</v>
      </c>
      <c r="H680" s="26">
        <v>73778.75</v>
      </c>
      <c r="I680" s="27">
        <v>32386.200000000004</v>
      </c>
    </row>
    <row r="681" spans="1:9" ht="10.199999999999999" x14ac:dyDescent="0.2">
      <c r="A681" s="21" t="s">
        <v>83</v>
      </c>
      <c r="B681" s="22">
        <v>44409</v>
      </c>
      <c r="C681" s="25">
        <v>764.6</v>
      </c>
      <c r="D681" s="29">
        <v>31</v>
      </c>
      <c r="E681" s="34">
        <v>44910</v>
      </c>
      <c r="F681" s="24" t="s">
        <v>97</v>
      </c>
      <c r="G681" s="23" t="s">
        <v>71</v>
      </c>
      <c r="H681" s="26">
        <v>43037.600000000006</v>
      </c>
      <c r="I681" s="27">
        <v>20391.490000000002</v>
      </c>
    </row>
    <row r="682" spans="1:9" ht="10.199999999999999" x14ac:dyDescent="0.2">
      <c r="A682" s="21" t="s">
        <v>83</v>
      </c>
      <c r="B682" s="22">
        <v>44409</v>
      </c>
      <c r="C682" s="25">
        <v>800.44</v>
      </c>
      <c r="D682" s="29">
        <v>34</v>
      </c>
      <c r="E682" s="34">
        <v>42329</v>
      </c>
      <c r="F682" s="24" t="s">
        <v>97</v>
      </c>
      <c r="G682" s="23" t="s">
        <v>74</v>
      </c>
      <c r="H682" s="26">
        <v>207890.6</v>
      </c>
      <c r="I682" s="27">
        <v>105506.59000000001</v>
      </c>
    </row>
    <row r="683" spans="1:9" ht="10.199999999999999" x14ac:dyDescent="0.2">
      <c r="A683" s="21" t="s">
        <v>83</v>
      </c>
      <c r="B683" s="22">
        <v>44409</v>
      </c>
      <c r="C683" s="25">
        <v>1100</v>
      </c>
      <c r="D683" s="29">
        <v>35</v>
      </c>
      <c r="E683" s="34">
        <v>44958</v>
      </c>
      <c r="F683" s="24" t="s">
        <v>97</v>
      </c>
      <c r="G683" s="23" t="s">
        <v>75</v>
      </c>
      <c r="H683" s="26">
        <v>92223.4</v>
      </c>
      <c r="I683" s="27">
        <v>40986.61</v>
      </c>
    </row>
    <row r="684" spans="1:9" ht="10.199999999999999" x14ac:dyDescent="0.2">
      <c r="A684" s="21" t="s">
        <v>83</v>
      </c>
      <c r="B684" s="22">
        <v>44409</v>
      </c>
      <c r="C684" s="25">
        <v>795.78</v>
      </c>
      <c r="D684" s="29">
        <v>36</v>
      </c>
      <c r="E684" s="34">
        <v>44487</v>
      </c>
      <c r="F684" s="24" t="s">
        <v>97</v>
      </c>
      <c r="G684" s="23" t="s">
        <v>71</v>
      </c>
      <c r="H684" s="26">
        <v>86505.95</v>
      </c>
      <c r="I684" s="27">
        <v>38059.700000000004</v>
      </c>
    </row>
    <row r="685" spans="1:9" ht="10.199999999999999" x14ac:dyDescent="0.2">
      <c r="A685" s="21" t="s">
        <v>83</v>
      </c>
      <c r="B685" s="22">
        <v>44409</v>
      </c>
      <c r="C685" s="25">
        <v>516.20000000000005</v>
      </c>
      <c r="D685" s="29">
        <v>37</v>
      </c>
      <c r="E685" s="34">
        <v>44175</v>
      </c>
      <c r="F685" s="24" t="s">
        <v>97</v>
      </c>
      <c r="G685" s="23" t="s">
        <v>72</v>
      </c>
      <c r="H685" s="26">
        <v>26855.55</v>
      </c>
      <c r="I685" s="27">
        <v>8850.59</v>
      </c>
    </row>
    <row r="686" spans="1:9" ht="10.199999999999999" x14ac:dyDescent="0.2">
      <c r="A686" s="21" t="s">
        <v>83</v>
      </c>
      <c r="B686" s="22">
        <v>44409</v>
      </c>
      <c r="C686" s="25">
        <v>2000</v>
      </c>
      <c r="D686" s="29">
        <v>39</v>
      </c>
      <c r="E686" s="34">
        <v>44986</v>
      </c>
      <c r="F686" s="24" t="s">
        <v>97</v>
      </c>
      <c r="G686" s="23" t="s">
        <v>75</v>
      </c>
      <c r="H686" s="26">
        <v>184446.85</v>
      </c>
      <c r="I686" s="27">
        <v>81268.81</v>
      </c>
    </row>
    <row r="687" spans="1:9" ht="10.199999999999999" x14ac:dyDescent="0.2">
      <c r="A687" s="21" t="s">
        <v>83</v>
      </c>
      <c r="B687" s="22">
        <v>44409</v>
      </c>
      <c r="C687" s="25">
        <v>241.7</v>
      </c>
      <c r="D687" s="29">
        <v>40</v>
      </c>
      <c r="E687" s="34">
        <v>41863</v>
      </c>
      <c r="F687" s="24" t="s">
        <v>97</v>
      </c>
      <c r="G687" s="23" t="s">
        <v>72</v>
      </c>
      <c r="H687" s="26">
        <v>16096.199999999999</v>
      </c>
      <c r="I687" s="27">
        <v>6183.2400000000007</v>
      </c>
    </row>
    <row r="688" spans="1:9" ht="10.199999999999999" x14ac:dyDescent="0.2">
      <c r="A688" s="21" t="s">
        <v>83</v>
      </c>
      <c r="B688" s="22">
        <v>44409</v>
      </c>
      <c r="C688" s="25">
        <v>1083.3</v>
      </c>
      <c r="D688" s="29">
        <v>41</v>
      </c>
      <c r="E688" s="34">
        <v>44917</v>
      </c>
      <c r="F688" s="24" t="s">
        <v>97</v>
      </c>
      <c r="G688" s="23" t="s">
        <v>71</v>
      </c>
      <c r="H688" s="26">
        <v>52259.95</v>
      </c>
      <c r="I688" s="27">
        <v>24370.710000000003</v>
      </c>
    </row>
    <row r="689" spans="1:9" ht="10.199999999999999" x14ac:dyDescent="0.2">
      <c r="A689" s="21" t="s">
        <v>83</v>
      </c>
      <c r="B689" s="22">
        <v>44409</v>
      </c>
      <c r="C689" s="25">
        <v>611.9</v>
      </c>
      <c r="D689" s="29">
        <v>43</v>
      </c>
      <c r="E689" s="34">
        <v>42714</v>
      </c>
      <c r="F689" s="24" t="s">
        <v>97</v>
      </c>
      <c r="G689" s="23" t="s">
        <v>72</v>
      </c>
      <c r="H689" s="26">
        <v>47679.350000000006</v>
      </c>
      <c r="I689" s="27">
        <v>21227.149999999998</v>
      </c>
    </row>
    <row r="690" spans="1:9" ht="10.199999999999999" x14ac:dyDescent="0.2">
      <c r="A690" s="21" t="s">
        <v>83</v>
      </c>
      <c r="B690" s="22">
        <v>44409</v>
      </c>
      <c r="C690" s="25">
        <v>215.7</v>
      </c>
      <c r="D690" s="29">
        <v>44</v>
      </c>
      <c r="E690" s="34">
        <v>41473</v>
      </c>
      <c r="F690" s="24" t="s">
        <v>97</v>
      </c>
      <c r="G690" s="23" t="s">
        <v>73</v>
      </c>
      <c r="H690" s="26">
        <v>11402.75</v>
      </c>
      <c r="I690" s="27">
        <v>4173.1899999999996</v>
      </c>
    </row>
    <row r="691" spans="1:9" ht="10.199999999999999" x14ac:dyDescent="0.2">
      <c r="A691" s="21" t="s">
        <v>83</v>
      </c>
      <c r="B691" s="22">
        <v>44409</v>
      </c>
      <c r="C691" s="25">
        <v>449</v>
      </c>
      <c r="D691" s="29">
        <v>45</v>
      </c>
      <c r="E691" s="34">
        <v>44170</v>
      </c>
      <c r="F691" s="24" t="s">
        <v>97</v>
      </c>
      <c r="G691" s="23" t="s">
        <v>72</v>
      </c>
      <c r="H691" s="26">
        <v>31439.3</v>
      </c>
      <c r="I691" s="27">
        <v>13682.83</v>
      </c>
    </row>
    <row r="692" spans="1:9" ht="10.199999999999999" x14ac:dyDescent="0.2">
      <c r="A692" s="21" t="s">
        <v>83</v>
      </c>
      <c r="B692" s="22">
        <v>44409</v>
      </c>
      <c r="C692" s="25">
        <v>259.39999999999998</v>
      </c>
      <c r="D692" s="29">
        <v>46</v>
      </c>
      <c r="E692" s="34">
        <v>41992</v>
      </c>
      <c r="F692" s="24" t="s">
        <v>97</v>
      </c>
      <c r="G692" s="23" t="s">
        <v>71</v>
      </c>
      <c r="H692" s="26">
        <v>11630.75</v>
      </c>
      <c r="I692" s="27">
        <v>3642.59</v>
      </c>
    </row>
    <row r="693" spans="1:9" ht="10.199999999999999" x14ac:dyDescent="0.2">
      <c r="A693" s="21" t="s">
        <v>83</v>
      </c>
      <c r="B693" s="22">
        <v>44409</v>
      </c>
      <c r="C693" s="25">
        <v>432</v>
      </c>
      <c r="D693" s="29">
        <v>47</v>
      </c>
      <c r="E693" s="34">
        <v>43550</v>
      </c>
      <c r="F693" s="24" t="s">
        <v>97</v>
      </c>
      <c r="G693" s="23" t="s">
        <v>71</v>
      </c>
      <c r="H693" s="26">
        <v>17938.45</v>
      </c>
      <c r="I693" s="27">
        <v>6832</v>
      </c>
    </row>
    <row r="694" spans="1:9" ht="10.199999999999999" x14ac:dyDescent="0.2">
      <c r="A694" s="21" t="s">
        <v>83</v>
      </c>
      <c r="B694" s="22">
        <v>44409</v>
      </c>
      <c r="C694" s="25">
        <v>425.79</v>
      </c>
      <c r="D694" s="29">
        <v>48</v>
      </c>
      <c r="E694" s="34">
        <v>44307</v>
      </c>
      <c r="F694" s="24" t="s">
        <v>97</v>
      </c>
      <c r="G694" s="23" t="s">
        <v>71</v>
      </c>
      <c r="H694" s="26">
        <v>42416.350000000006</v>
      </c>
      <c r="I694" s="27">
        <v>19076.05</v>
      </c>
    </row>
    <row r="695" spans="1:9" ht="10.199999999999999" x14ac:dyDescent="0.2">
      <c r="A695" s="21" t="s">
        <v>83</v>
      </c>
      <c r="B695" s="22">
        <v>44409</v>
      </c>
      <c r="C695" s="25">
        <v>359</v>
      </c>
      <c r="D695" s="29">
        <v>49</v>
      </c>
      <c r="E695" s="34">
        <v>41963</v>
      </c>
      <c r="F695" s="24" t="s">
        <v>97</v>
      </c>
      <c r="G695" s="23" t="s">
        <v>74</v>
      </c>
      <c r="H695" s="26">
        <v>53312.05</v>
      </c>
      <c r="I695" s="27">
        <v>28203</v>
      </c>
    </row>
    <row r="696" spans="1:9" ht="10.199999999999999" x14ac:dyDescent="0.2">
      <c r="A696" s="21" t="s">
        <v>83</v>
      </c>
      <c r="B696" s="22">
        <v>44409</v>
      </c>
      <c r="C696" s="25">
        <v>420</v>
      </c>
      <c r="D696" s="29">
        <v>50</v>
      </c>
      <c r="E696" s="34">
        <v>42320</v>
      </c>
      <c r="F696" s="24" t="s">
        <v>97</v>
      </c>
      <c r="G696" s="23" t="s">
        <v>73</v>
      </c>
      <c r="H696" s="26">
        <v>16585.3</v>
      </c>
      <c r="I696" s="27">
        <v>5718.79</v>
      </c>
    </row>
    <row r="697" spans="1:9" ht="10.199999999999999" x14ac:dyDescent="0.2">
      <c r="A697" s="21" t="s">
        <v>83</v>
      </c>
      <c r="B697" s="22">
        <v>44409</v>
      </c>
      <c r="C697" s="25">
        <v>1000</v>
      </c>
      <c r="D697" s="29">
        <v>51</v>
      </c>
      <c r="E697" s="34">
        <v>44915</v>
      </c>
      <c r="F697" s="24" t="s">
        <v>97</v>
      </c>
      <c r="G697" s="23" t="s">
        <v>74</v>
      </c>
      <c r="H697" s="26">
        <v>122964.55</v>
      </c>
      <c r="I697" s="27">
        <v>61640.460000000006</v>
      </c>
    </row>
    <row r="698" spans="1:9" ht="10.199999999999999" x14ac:dyDescent="0.2">
      <c r="A698" s="21" t="s">
        <v>83</v>
      </c>
      <c r="B698" s="22">
        <v>44409</v>
      </c>
      <c r="C698" s="25">
        <v>249</v>
      </c>
      <c r="D698" s="29">
        <v>52</v>
      </c>
      <c r="E698" s="34">
        <v>42064</v>
      </c>
      <c r="F698" s="24" t="s">
        <v>97</v>
      </c>
      <c r="G698" s="23" t="s">
        <v>74</v>
      </c>
      <c r="H698" s="26">
        <v>14165.5</v>
      </c>
      <c r="I698" s="27">
        <v>5571.37</v>
      </c>
    </row>
    <row r="699" spans="1:9" ht="10.199999999999999" x14ac:dyDescent="0.2">
      <c r="A699" s="21" t="s">
        <v>83</v>
      </c>
      <c r="B699" s="22">
        <v>44409</v>
      </c>
      <c r="C699" s="25">
        <v>280.10000000000002</v>
      </c>
      <c r="D699" s="29">
        <v>53</v>
      </c>
      <c r="E699" s="34">
        <v>40313</v>
      </c>
      <c r="F699" s="24" t="s">
        <v>97</v>
      </c>
      <c r="G699" s="23" t="s">
        <v>71</v>
      </c>
      <c r="H699" s="26">
        <v>11806.7</v>
      </c>
      <c r="I699" s="27">
        <v>3741.5699999999997</v>
      </c>
    </row>
    <row r="700" spans="1:9" ht="10.199999999999999" x14ac:dyDescent="0.2">
      <c r="A700" s="21" t="s">
        <v>83</v>
      </c>
      <c r="B700" s="22">
        <v>44409</v>
      </c>
      <c r="C700" s="25">
        <v>497.38</v>
      </c>
      <c r="D700" s="29">
        <v>54</v>
      </c>
      <c r="E700" s="34">
        <v>44677</v>
      </c>
      <c r="F700" s="24" t="s">
        <v>97</v>
      </c>
      <c r="G700" s="23" t="s">
        <v>71</v>
      </c>
      <c r="H700" s="26">
        <v>39262.85</v>
      </c>
      <c r="I700" s="27">
        <v>18029.830000000002</v>
      </c>
    </row>
    <row r="701" spans="1:9" ht="10.199999999999999" x14ac:dyDescent="0.2">
      <c r="A701" s="21" t="s">
        <v>83</v>
      </c>
      <c r="B701" s="22">
        <v>44409</v>
      </c>
      <c r="C701" s="25">
        <v>801.1</v>
      </c>
      <c r="D701" s="29">
        <v>55</v>
      </c>
      <c r="E701" s="34">
        <v>42812</v>
      </c>
      <c r="F701" s="24" t="s">
        <v>97</v>
      </c>
      <c r="G701" s="23" t="s">
        <v>75</v>
      </c>
      <c r="H701" s="26">
        <v>52336.65</v>
      </c>
      <c r="I701" s="27">
        <v>20550.11</v>
      </c>
    </row>
    <row r="702" spans="1:9" ht="10.199999999999999" x14ac:dyDescent="0.2">
      <c r="A702" s="21" t="s">
        <v>83</v>
      </c>
      <c r="B702" s="22">
        <v>44409</v>
      </c>
      <c r="C702" s="25">
        <v>550</v>
      </c>
      <c r="D702" s="29">
        <v>56</v>
      </c>
      <c r="E702" s="34">
        <v>44149</v>
      </c>
      <c r="F702" s="24" t="s">
        <v>97</v>
      </c>
      <c r="G702" s="23" t="s">
        <v>77</v>
      </c>
      <c r="H702" s="26">
        <v>68857.5</v>
      </c>
      <c r="I702" s="27">
        <v>31067.260000000002</v>
      </c>
    </row>
    <row r="703" spans="1:9" ht="10.199999999999999" x14ac:dyDescent="0.2">
      <c r="A703" s="21" t="s">
        <v>83</v>
      </c>
      <c r="B703" s="22">
        <v>44409</v>
      </c>
      <c r="C703" s="25">
        <v>117.6</v>
      </c>
      <c r="D703" s="29">
        <v>57</v>
      </c>
      <c r="E703" s="34">
        <v>41320</v>
      </c>
      <c r="F703" s="24" t="s">
        <v>104</v>
      </c>
      <c r="G703" s="23" t="s">
        <v>71</v>
      </c>
      <c r="H703" s="26">
        <v>11077.15</v>
      </c>
      <c r="I703" s="27">
        <v>2876.3700000000003</v>
      </c>
    </row>
    <row r="704" spans="1:9" ht="10.199999999999999" x14ac:dyDescent="0.2">
      <c r="A704" s="21" t="s">
        <v>83</v>
      </c>
      <c r="B704" s="22">
        <v>44409</v>
      </c>
      <c r="C704" s="25">
        <v>237.43</v>
      </c>
      <c r="D704" s="29">
        <v>58</v>
      </c>
      <c r="E704" s="34">
        <v>42103</v>
      </c>
      <c r="F704" s="24" t="s">
        <v>105</v>
      </c>
      <c r="G704" s="23" t="s">
        <v>71</v>
      </c>
      <c r="H704" s="26">
        <v>8274.9500000000007</v>
      </c>
      <c r="I704" s="27">
        <v>50.4</v>
      </c>
    </row>
    <row r="705" spans="1:9" ht="10.199999999999999" x14ac:dyDescent="0.2">
      <c r="A705" s="21" t="s">
        <v>83</v>
      </c>
      <c r="B705" s="22">
        <v>44409</v>
      </c>
      <c r="C705" s="25">
        <v>497.7</v>
      </c>
      <c r="D705" s="29">
        <v>59</v>
      </c>
      <c r="E705" s="34">
        <v>44007</v>
      </c>
      <c r="F705" s="24" t="s">
        <v>97</v>
      </c>
      <c r="G705" s="23" t="s">
        <v>71</v>
      </c>
      <c r="H705" s="26">
        <v>38392.25</v>
      </c>
      <c r="I705" s="27">
        <v>16206.19</v>
      </c>
    </row>
    <row r="706" spans="1:9" ht="10.199999999999999" x14ac:dyDescent="0.2">
      <c r="A706" s="21" t="s">
        <v>83</v>
      </c>
      <c r="B706" s="22">
        <v>44409</v>
      </c>
      <c r="C706" s="25">
        <v>573</v>
      </c>
      <c r="D706" s="29">
        <v>60</v>
      </c>
      <c r="E706" s="34">
        <v>44147</v>
      </c>
      <c r="F706" s="24" t="s">
        <v>97</v>
      </c>
      <c r="G706" s="23" t="s">
        <v>73</v>
      </c>
      <c r="H706" s="26">
        <v>64380.800000000003</v>
      </c>
      <c r="I706" s="27">
        <v>27752.48</v>
      </c>
    </row>
    <row r="707" spans="1:9" ht="10.199999999999999" x14ac:dyDescent="0.2">
      <c r="A707" s="21" t="s">
        <v>83</v>
      </c>
      <c r="B707" s="22">
        <v>44409</v>
      </c>
      <c r="C707" s="25">
        <v>449.5</v>
      </c>
      <c r="D707" s="29">
        <v>63</v>
      </c>
      <c r="E707" s="34">
        <v>44479</v>
      </c>
      <c r="F707" s="24" t="s">
        <v>97</v>
      </c>
      <c r="G707" s="23" t="s">
        <v>71</v>
      </c>
      <c r="H707" s="26">
        <v>26227</v>
      </c>
      <c r="I707" s="27">
        <v>10431.89</v>
      </c>
    </row>
    <row r="708" spans="1:9" ht="10.199999999999999" x14ac:dyDescent="0.2">
      <c r="A708" s="21" t="s">
        <v>83</v>
      </c>
      <c r="B708" s="22">
        <v>44409</v>
      </c>
      <c r="C708" s="25">
        <v>225.9</v>
      </c>
      <c r="D708" s="29">
        <v>64</v>
      </c>
      <c r="E708" s="34">
        <v>42805</v>
      </c>
      <c r="F708" s="24" t="s">
        <v>97</v>
      </c>
      <c r="G708" s="23" t="s">
        <v>71</v>
      </c>
      <c r="H708" s="26">
        <v>12381.15</v>
      </c>
      <c r="I708" s="27">
        <v>4213.16</v>
      </c>
    </row>
    <row r="709" spans="1:9" ht="10.199999999999999" x14ac:dyDescent="0.2">
      <c r="A709" s="21" t="s">
        <v>83</v>
      </c>
      <c r="B709" s="22">
        <v>44409</v>
      </c>
      <c r="C709" s="25">
        <v>519.6</v>
      </c>
      <c r="D709" s="29">
        <v>65</v>
      </c>
      <c r="E709" s="34">
        <v>44291</v>
      </c>
      <c r="F709" s="24" t="s">
        <v>97</v>
      </c>
      <c r="G709" s="23" t="s">
        <v>74</v>
      </c>
      <c r="H709" s="26">
        <v>55926</v>
      </c>
      <c r="I709" s="27">
        <v>31226.299999999996</v>
      </c>
    </row>
    <row r="710" spans="1:9" ht="10.199999999999999" x14ac:dyDescent="0.2">
      <c r="A710" s="21" t="s">
        <v>83</v>
      </c>
      <c r="B710" s="22">
        <v>44409</v>
      </c>
      <c r="C710" s="25">
        <v>1650</v>
      </c>
      <c r="D710" s="29">
        <v>67</v>
      </c>
      <c r="E710" s="34">
        <v>44986</v>
      </c>
      <c r="F710" s="24" t="s">
        <v>97</v>
      </c>
      <c r="G710" s="23" t="s">
        <v>73</v>
      </c>
      <c r="H710" s="26">
        <v>86075.200000000012</v>
      </c>
      <c r="I710" s="27">
        <v>38031.630000000005</v>
      </c>
    </row>
    <row r="711" spans="1:9" ht="10.199999999999999" x14ac:dyDescent="0.2">
      <c r="A711" s="21" t="s">
        <v>83</v>
      </c>
      <c r="B711" s="22">
        <v>44409</v>
      </c>
      <c r="C711" s="25">
        <v>169.4</v>
      </c>
      <c r="D711" s="29">
        <v>68</v>
      </c>
      <c r="E711" s="34">
        <v>39605</v>
      </c>
      <c r="F711" s="24" t="s">
        <v>97</v>
      </c>
      <c r="G711" s="23" t="s">
        <v>73</v>
      </c>
      <c r="H711" s="26">
        <v>21479.35</v>
      </c>
      <c r="I711" s="27">
        <v>9614.2200000000012</v>
      </c>
    </row>
    <row r="712" spans="1:9" ht="10.199999999999999" x14ac:dyDescent="0.2">
      <c r="A712" s="21" t="s">
        <v>83</v>
      </c>
      <c r="B712" s="22">
        <v>44409</v>
      </c>
      <c r="C712" s="25">
        <v>242</v>
      </c>
      <c r="D712" s="29">
        <v>69</v>
      </c>
      <c r="E712" s="34">
        <v>41356</v>
      </c>
      <c r="F712" s="24" t="s">
        <v>97</v>
      </c>
      <c r="G712" s="23" t="s">
        <v>74</v>
      </c>
      <c r="H712" s="26">
        <v>22981.100000000002</v>
      </c>
      <c r="I712" s="27">
        <v>9813.93</v>
      </c>
    </row>
    <row r="713" spans="1:9" ht="10.199999999999999" x14ac:dyDescent="0.2">
      <c r="A713" s="21" t="s">
        <v>83</v>
      </c>
      <c r="B713" s="22">
        <v>44409</v>
      </c>
      <c r="C713" s="25">
        <v>289.89999999999998</v>
      </c>
      <c r="D713" s="29">
        <v>70</v>
      </c>
      <c r="E713" s="34">
        <v>41691</v>
      </c>
      <c r="F713" s="24" t="s">
        <v>97</v>
      </c>
      <c r="G713" s="23" t="s">
        <v>72</v>
      </c>
      <c r="H713" s="26">
        <v>22560.149999999998</v>
      </c>
      <c r="I713" s="27">
        <v>9392.67</v>
      </c>
    </row>
    <row r="714" spans="1:9" ht="10.199999999999999" x14ac:dyDescent="0.2">
      <c r="A714" s="21" t="s">
        <v>83</v>
      </c>
      <c r="B714" s="22">
        <v>44409</v>
      </c>
      <c r="C714" s="25">
        <v>214.6</v>
      </c>
      <c r="D714" s="29">
        <v>71</v>
      </c>
      <c r="E714" s="34">
        <v>41406</v>
      </c>
      <c r="F714" s="24" t="s">
        <v>97</v>
      </c>
      <c r="G714" s="23" t="s">
        <v>71</v>
      </c>
      <c r="H714" s="26">
        <v>10849.9</v>
      </c>
      <c r="I714" s="27">
        <v>3489.5</v>
      </c>
    </row>
    <row r="715" spans="1:9" ht="10.199999999999999" x14ac:dyDescent="0.2">
      <c r="A715" s="21" t="s">
        <v>83</v>
      </c>
      <c r="B715" s="22">
        <v>44409</v>
      </c>
      <c r="C715" s="25">
        <v>2434.6</v>
      </c>
      <c r="D715" s="29">
        <v>72</v>
      </c>
      <c r="E715" s="34">
        <v>44910</v>
      </c>
      <c r="F715" s="24" t="s">
        <v>97</v>
      </c>
      <c r="G715" s="23" t="s">
        <v>73</v>
      </c>
      <c r="H715" s="26">
        <v>110668.09999999999</v>
      </c>
      <c r="I715" s="27">
        <v>50302.77</v>
      </c>
    </row>
    <row r="716" spans="1:9" ht="10.199999999999999" x14ac:dyDescent="0.2">
      <c r="A716" s="21" t="s">
        <v>83</v>
      </c>
      <c r="B716" s="22">
        <v>44409</v>
      </c>
      <c r="C716" s="25">
        <v>497.1</v>
      </c>
      <c r="D716" s="29">
        <v>73</v>
      </c>
      <c r="E716" s="34">
        <v>44869</v>
      </c>
      <c r="F716" s="24" t="s">
        <v>97</v>
      </c>
      <c r="G716" s="23" t="s">
        <v>72</v>
      </c>
      <c r="H716" s="26">
        <v>27667.05</v>
      </c>
      <c r="I716" s="27">
        <v>12576.13</v>
      </c>
    </row>
    <row r="717" spans="1:9" ht="10.199999999999999" x14ac:dyDescent="0.2">
      <c r="A717" s="21" t="s">
        <v>83</v>
      </c>
      <c r="B717" s="22">
        <v>44409</v>
      </c>
      <c r="C717" s="25">
        <v>238.7</v>
      </c>
      <c r="D717" s="29">
        <v>74</v>
      </c>
      <c r="E717" s="34">
        <v>41634</v>
      </c>
      <c r="F717" s="24" t="s">
        <v>97</v>
      </c>
      <c r="G717" s="23" t="s">
        <v>75</v>
      </c>
      <c r="H717" s="26">
        <v>21278.899999999998</v>
      </c>
      <c r="I717" s="27">
        <v>9501.94</v>
      </c>
    </row>
    <row r="718" spans="1:9" ht="10.199999999999999" x14ac:dyDescent="0.2">
      <c r="A718" s="21" t="s">
        <v>83</v>
      </c>
      <c r="B718" s="22">
        <v>44409</v>
      </c>
      <c r="C718" s="25">
        <v>746</v>
      </c>
      <c r="D718" s="29">
        <v>75</v>
      </c>
      <c r="E718" s="34">
        <v>43189</v>
      </c>
      <c r="F718" s="24" t="s">
        <v>97</v>
      </c>
      <c r="G718" s="23" t="s">
        <v>75</v>
      </c>
      <c r="H718" s="26">
        <v>55604.75</v>
      </c>
      <c r="I718" s="27">
        <v>23235.17</v>
      </c>
    </row>
    <row r="719" spans="1:9" ht="10.199999999999999" x14ac:dyDescent="0.2">
      <c r="A719" s="21" t="s">
        <v>83</v>
      </c>
      <c r="B719" s="22">
        <v>44409</v>
      </c>
      <c r="C719" s="25">
        <v>1300</v>
      </c>
      <c r="D719" s="29">
        <v>76</v>
      </c>
      <c r="E719" s="34">
        <v>44958</v>
      </c>
      <c r="F719" s="24" t="s">
        <v>97</v>
      </c>
      <c r="G719" s="23" t="s">
        <v>71</v>
      </c>
      <c r="H719" s="26">
        <v>79926.95</v>
      </c>
      <c r="I719" s="27">
        <v>38371.200000000004</v>
      </c>
    </row>
    <row r="720" spans="1:9" ht="10.199999999999999" x14ac:dyDescent="0.2">
      <c r="A720" s="21" t="s">
        <v>83</v>
      </c>
      <c r="B720" s="22">
        <v>44409</v>
      </c>
      <c r="C720" s="25">
        <v>959.5</v>
      </c>
      <c r="D720" s="29">
        <v>77</v>
      </c>
      <c r="E720" s="34">
        <v>44841</v>
      </c>
      <c r="F720" s="24" t="s">
        <v>97</v>
      </c>
      <c r="G720" s="23" t="s">
        <v>72</v>
      </c>
      <c r="H720" s="26">
        <v>61482.299999999996</v>
      </c>
      <c r="I720" s="27">
        <v>28382.27</v>
      </c>
    </row>
    <row r="721" spans="1:9" ht="10.199999999999999" x14ac:dyDescent="0.2">
      <c r="A721" s="21" t="s">
        <v>83</v>
      </c>
      <c r="B721" s="22">
        <v>44409</v>
      </c>
      <c r="C721" s="25">
        <v>188.8</v>
      </c>
      <c r="D721" s="29">
        <v>78</v>
      </c>
      <c r="E721" s="34">
        <v>41426</v>
      </c>
      <c r="F721" s="24" t="s">
        <v>97</v>
      </c>
      <c r="G721" s="23" t="s">
        <v>71</v>
      </c>
      <c r="H721" s="26">
        <v>16652.349999999999</v>
      </c>
      <c r="I721" s="27">
        <v>6929.79</v>
      </c>
    </row>
    <row r="722" spans="1:9" ht="10.199999999999999" x14ac:dyDescent="0.2">
      <c r="A722" s="21" t="s">
        <v>83</v>
      </c>
      <c r="B722" s="22">
        <v>44409</v>
      </c>
      <c r="C722" s="25">
        <v>450</v>
      </c>
      <c r="D722" s="29">
        <v>79</v>
      </c>
      <c r="E722" s="34">
        <v>43457</v>
      </c>
      <c r="F722" s="24" t="s">
        <v>97</v>
      </c>
      <c r="G722" s="23" t="s">
        <v>77</v>
      </c>
      <c r="H722" s="26">
        <v>25877.600000000002</v>
      </c>
      <c r="I722" s="27">
        <v>10585.82</v>
      </c>
    </row>
    <row r="723" spans="1:9" ht="10.199999999999999" x14ac:dyDescent="0.2">
      <c r="A723" s="21" t="s">
        <v>83</v>
      </c>
      <c r="B723" s="22">
        <v>44409</v>
      </c>
      <c r="C723" s="25">
        <v>426.3</v>
      </c>
      <c r="D723" s="29">
        <v>81</v>
      </c>
      <c r="E723" s="34">
        <v>44188</v>
      </c>
      <c r="F723" s="24" t="s">
        <v>97</v>
      </c>
      <c r="G723" s="23" t="s">
        <v>77</v>
      </c>
      <c r="H723" s="26">
        <v>33575</v>
      </c>
      <c r="I723" s="27">
        <v>15620.08</v>
      </c>
    </row>
    <row r="724" spans="1:9" ht="10.199999999999999" x14ac:dyDescent="0.2">
      <c r="A724" s="21" t="s">
        <v>83</v>
      </c>
      <c r="B724" s="22">
        <v>44409</v>
      </c>
      <c r="C724" s="25">
        <v>384.32</v>
      </c>
      <c r="D724" s="29">
        <v>82</v>
      </c>
      <c r="E724" s="34">
        <v>41585</v>
      </c>
      <c r="F724" s="24" t="s">
        <v>97</v>
      </c>
      <c r="G724" s="23" t="s">
        <v>74</v>
      </c>
      <c r="H724" s="26">
        <v>25610.85</v>
      </c>
      <c r="I724" s="27">
        <v>11886.279999999999</v>
      </c>
    </row>
    <row r="725" spans="1:9" ht="10.199999999999999" x14ac:dyDescent="0.2">
      <c r="A725" s="21" t="s">
        <v>83</v>
      </c>
      <c r="B725" s="22">
        <v>44409</v>
      </c>
      <c r="C725" s="25">
        <v>216</v>
      </c>
      <c r="D725" s="29">
        <v>83</v>
      </c>
      <c r="E725" s="34">
        <v>41879</v>
      </c>
      <c r="F725" s="24" t="s">
        <v>97</v>
      </c>
      <c r="G725" s="23" t="s">
        <v>74</v>
      </c>
      <c r="H725" s="26">
        <v>17027.900000000001</v>
      </c>
      <c r="I725" s="27">
        <v>6678.63</v>
      </c>
    </row>
    <row r="726" spans="1:9" ht="10.199999999999999" x14ac:dyDescent="0.2">
      <c r="A726" s="21" t="s">
        <v>83</v>
      </c>
      <c r="B726" s="22">
        <v>44409</v>
      </c>
      <c r="C726" s="25">
        <v>240.2</v>
      </c>
      <c r="D726" s="29">
        <v>84</v>
      </c>
      <c r="E726" s="34">
        <v>41536</v>
      </c>
      <c r="F726" s="24" t="s">
        <v>97</v>
      </c>
      <c r="G726" s="23" t="s">
        <v>72</v>
      </c>
      <c r="H726" s="26">
        <v>15722.449999999999</v>
      </c>
      <c r="I726" s="27">
        <v>5719.21</v>
      </c>
    </row>
    <row r="727" spans="1:9" ht="10.199999999999999" x14ac:dyDescent="0.2">
      <c r="A727" s="21" t="s">
        <v>83</v>
      </c>
      <c r="B727" s="22">
        <v>44409</v>
      </c>
      <c r="C727" s="25">
        <v>867.6</v>
      </c>
      <c r="D727" s="29">
        <v>85</v>
      </c>
      <c r="E727" s="34">
        <v>44558</v>
      </c>
      <c r="F727" s="24" t="s">
        <v>97</v>
      </c>
      <c r="G727" s="23" t="s">
        <v>73</v>
      </c>
      <c r="H727" s="26">
        <v>44187.95</v>
      </c>
      <c r="I727" s="27">
        <v>19042.100000000002</v>
      </c>
    </row>
    <row r="728" spans="1:9" ht="10.199999999999999" x14ac:dyDescent="0.2">
      <c r="A728" s="21" t="s">
        <v>83</v>
      </c>
      <c r="B728" s="22">
        <v>44409</v>
      </c>
      <c r="C728" s="25">
        <v>298.60000000000002</v>
      </c>
      <c r="D728" s="29">
        <v>86</v>
      </c>
      <c r="E728" s="34">
        <v>41484</v>
      </c>
      <c r="F728" s="24" t="s">
        <v>97</v>
      </c>
      <c r="G728" s="23" t="s">
        <v>74</v>
      </c>
      <c r="H728" s="26">
        <v>29743.5</v>
      </c>
      <c r="I728" s="27">
        <v>12339.11</v>
      </c>
    </row>
    <row r="729" spans="1:9" ht="10.199999999999999" x14ac:dyDescent="0.2">
      <c r="A729" s="21" t="s">
        <v>83</v>
      </c>
      <c r="B729" s="22">
        <v>44409</v>
      </c>
      <c r="C729" s="25">
        <v>631.9</v>
      </c>
      <c r="D729" s="29">
        <v>88</v>
      </c>
      <c r="E729" s="34">
        <v>44818</v>
      </c>
      <c r="F729" s="24" t="s">
        <v>97</v>
      </c>
      <c r="G729" s="23" t="s">
        <v>76</v>
      </c>
      <c r="H729" s="26">
        <v>35659.699999999997</v>
      </c>
      <c r="I729" s="27">
        <v>14971.880000000001</v>
      </c>
    </row>
    <row r="730" spans="1:9" ht="10.199999999999999" x14ac:dyDescent="0.2">
      <c r="A730" s="21" t="s">
        <v>83</v>
      </c>
      <c r="B730" s="22">
        <v>44409</v>
      </c>
      <c r="C730" s="25">
        <v>385.97</v>
      </c>
      <c r="D730" s="29">
        <v>89</v>
      </c>
      <c r="E730" s="34">
        <v>44341</v>
      </c>
      <c r="F730" s="24" t="s">
        <v>97</v>
      </c>
      <c r="G730" s="23" t="s">
        <v>75</v>
      </c>
      <c r="H730" s="26">
        <v>35961.699999999997</v>
      </c>
      <c r="I730" s="27">
        <v>17321.710000000003</v>
      </c>
    </row>
    <row r="731" spans="1:9" ht="10.199999999999999" x14ac:dyDescent="0.2">
      <c r="A731" s="21" t="s">
        <v>83</v>
      </c>
      <c r="B731" s="22">
        <v>44409</v>
      </c>
      <c r="C731" s="25">
        <v>290.60000000000002</v>
      </c>
      <c r="D731" s="29">
        <v>90</v>
      </c>
      <c r="E731" s="34">
        <v>43671</v>
      </c>
      <c r="F731" s="24" t="s">
        <v>97</v>
      </c>
      <c r="G731" s="23" t="s">
        <v>74</v>
      </c>
      <c r="H731" s="26">
        <v>27610.9</v>
      </c>
      <c r="I731" s="27">
        <v>13400.17</v>
      </c>
    </row>
    <row r="732" spans="1:9" ht="10.199999999999999" x14ac:dyDescent="0.2">
      <c r="A732" s="21" t="s">
        <v>83</v>
      </c>
      <c r="B732" s="22">
        <v>44409</v>
      </c>
      <c r="C732" s="25">
        <v>408.1</v>
      </c>
      <c r="D732" s="29">
        <v>91</v>
      </c>
      <c r="E732" s="34">
        <v>44383</v>
      </c>
      <c r="F732" s="24" t="s">
        <v>97</v>
      </c>
      <c r="G732" s="23" t="s">
        <v>75</v>
      </c>
      <c r="H732" s="26">
        <v>26461.75</v>
      </c>
      <c r="I732" s="27">
        <v>10562.79</v>
      </c>
    </row>
    <row r="733" spans="1:9" ht="10.199999999999999" x14ac:dyDescent="0.2">
      <c r="A733" s="21" t="s">
        <v>83</v>
      </c>
      <c r="B733" s="22">
        <v>44409</v>
      </c>
      <c r="C733" s="25">
        <v>570.70000000000005</v>
      </c>
      <c r="D733" s="29">
        <v>92</v>
      </c>
      <c r="E733" s="34">
        <v>42599</v>
      </c>
      <c r="F733" s="24" t="s">
        <v>97</v>
      </c>
      <c r="G733" s="23" t="s">
        <v>73</v>
      </c>
      <c r="H733" s="26">
        <v>51372.1</v>
      </c>
      <c r="I733" s="27">
        <v>22084.649999999998</v>
      </c>
    </row>
    <row r="734" spans="1:9" ht="10.199999999999999" x14ac:dyDescent="0.2">
      <c r="A734" s="21" t="s">
        <v>83</v>
      </c>
      <c r="B734" s="22">
        <v>44409</v>
      </c>
      <c r="C734" s="25">
        <v>616.20000000000005</v>
      </c>
      <c r="D734" s="29">
        <v>93</v>
      </c>
      <c r="E734" s="34">
        <v>42592</v>
      </c>
      <c r="F734" s="24" t="s">
        <v>97</v>
      </c>
      <c r="G734" s="23" t="s">
        <v>75</v>
      </c>
      <c r="H734" s="26">
        <v>58274.45</v>
      </c>
      <c r="I734" s="27">
        <v>25777.01</v>
      </c>
    </row>
    <row r="735" spans="1:9" ht="10.199999999999999" x14ac:dyDescent="0.2">
      <c r="A735" s="21" t="s">
        <v>83</v>
      </c>
      <c r="B735" s="22">
        <v>44409</v>
      </c>
      <c r="C735" s="25">
        <v>622.70000000000005</v>
      </c>
      <c r="D735" s="29">
        <v>94</v>
      </c>
      <c r="E735" s="34">
        <v>42514</v>
      </c>
      <c r="F735" s="24" t="s">
        <v>97</v>
      </c>
      <c r="G735" s="23" t="s">
        <v>72</v>
      </c>
      <c r="H735" s="26">
        <v>51237.25</v>
      </c>
      <c r="I735" s="27">
        <v>20947.64</v>
      </c>
    </row>
    <row r="736" spans="1:9" ht="10.199999999999999" x14ac:dyDescent="0.2">
      <c r="A736" s="21" t="s">
        <v>83</v>
      </c>
      <c r="B736" s="22">
        <v>44409</v>
      </c>
      <c r="C736" s="25">
        <v>839.17</v>
      </c>
      <c r="D736" s="29">
        <v>95</v>
      </c>
      <c r="E736" s="34">
        <v>42815</v>
      </c>
      <c r="F736" s="24" t="s">
        <v>97</v>
      </c>
      <c r="G736" s="23" t="s">
        <v>73</v>
      </c>
      <c r="H736" s="26">
        <v>33582.85</v>
      </c>
      <c r="I736" s="27">
        <v>12593.42</v>
      </c>
    </row>
    <row r="737" spans="1:9" ht="10.199999999999999" x14ac:dyDescent="0.2">
      <c r="A737" s="21" t="s">
        <v>83</v>
      </c>
      <c r="B737" s="22">
        <v>44409</v>
      </c>
      <c r="C737" s="25">
        <v>648.70000000000005</v>
      </c>
      <c r="D737" s="29">
        <v>96</v>
      </c>
      <c r="E737" s="34">
        <v>43172</v>
      </c>
      <c r="F737" s="24" t="s">
        <v>97</v>
      </c>
      <c r="G737" s="23" t="s">
        <v>77</v>
      </c>
      <c r="H737" s="26">
        <v>69944.55</v>
      </c>
      <c r="I737" s="27">
        <v>33096.630000000005</v>
      </c>
    </row>
    <row r="738" spans="1:9" ht="10.199999999999999" x14ac:dyDescent="0.2">
      <c r="A738" s="21" t="s">
        <v>83</v>
      </c>
      <c r="B738" s="22">
        <v>44409</v>
      </c>
      <c r="C738" s="25">
        <v>469.06</v>
      </c>
      <c r="D738" s="29">
        <v>97</v>
      </c>
      <c r="E738" s="34">
        <v>43200</v>
      </c>
      <c r="F738" s="24" t="s">
        <v>97</v>
      </c>
      <c r="G738" s="23" t="s">
        <v>77</v>
      </c>
      <c r="H738" s="26">
        <v>37476</v>
      </c>
      <c r="I738" s="27">
        <v>17129.490000000002</v>
      </c>
    </row>
    <row r="739" spans="1:9" ht="10.199999999999999" x14ac:dyDescent="0.2">
      <c r="A739" s="21" t="s">
        <v>83</v>
      </c>
      <c r="B739" s="22">
        <v>44409</v>
      </c>
      <c r="C739" s="25">
        <v>643.70000000000005</v>
      </c>
      <c r="D739" s="29">
        <v>98</v>
      </c>
      <c r="E739" s="34">
        <v>43621</v>
      </c>
      <c r="F739" s="24" t="s">
        <v>97</v>
      </c>
      <c r="G739" s="23" t="s">
        <v>73</v>
      </c>
      <c r="H739" s="26">
        <v>38894.5</v>
      </c>
      <c r="I739" s="27">
        <v>15056.369999999999</v>
      </c>
    </row>
    <row r="740" spans="1:9" ht="10.199999999999999" x14ac:dyDescent="0.2">
      <c r="A740" s="21" t="s">
        <v>83</v>
      </c>
      <c r="B740" s="22">
        <v>44409</v>
      </c>
      <c r="C740" s="25">
        <v>691.46</v>
      </c>
      <c r="D740" s="29">
        <v>99</v>
      </c>
      <c r="E740" s="34">
        <v>44364</v>
      </c>
      <c r="F740" s="24" t="s">
        <v>97</v>
      </c>
      <c r="G740" s="23" t="s">
        <v>75</v>
      </c>
      <c r="H740" s="26">
        <v>36546.85</v>
      </c>
      <c r="I740" s="27">
        <v>10770.34</v>
      </c>
    </row>
    <row r="741" spans="1:9" ht="10.199999999999999" x14ac:dyDescent="0.2">
      <c r="A741" s="21" t="s">
        <v>83</v>
      </c>
      <c r="B741" s="22">
        <v>44409</v>
      </c>
      <c r="C741" s="25">
        <v>777.5</v>
      </c>
      <c r="D741" s="29">
        <v>100</v>
      </c>
      <c r="E741" s="34">
        <v>42369</v>
      </c>
      <c r="F741" s="24" t="s">
        <v>97</v>
      </c>
      <c r="G741" s="23" t="s">
        <v>71</v>
      </c>
      <c r="H741" s="26">
        <v>99829.25</v>
      </c>
      <c r="I741" s="27">
        <v>44893.170000000006</v>
      </c>
    </row>
    <row r="742" spans="1:9" ht="10.199999999999999" x14ac:dyDescent="0.2">
      <c r="A742" s="21" t="s">
        <v>83</v>
      </c>
      <c r="B742" s="22">
        <v>44440</v>
      </c>
      <c r="C742" s="25">
        <v>312.39999999999998</v>
      </c>
      <c r="D742" s="29">
        <v>1</v>
      </c>
      <c r="E742" s="34">
        <v>40157</v>
      </c>
      <c r="F742" s="24" t="s">
        <v>97</v>
      </c>
      <c r="G742" s="23" t="s">
        <v>71</v>
      </c>
      <c r="H742" s="26">
        <v>29832.9</v>
      </c>
      <c r="I742" s="27">
        <v>9721.32</v>
      </c>
    </row>
    <row r="743" spans="1:9" ht="10.199999999999999" x14ac:dyDescent="0.2">
      <c r="A743" s="21" t="s">
        <v>83</v>
      </c>
      <c r="B743" s="22">
        <v>44440</v>
      </c>
      <c r="C743" s="25">
        <v>503.21</v>
      </c>
      <c r="D743" s="29">
        <v>3</v>
      </c>
      <c r="E743" s="34">
        <v>44172</v>
      </c>
      <c r="F743" s="24" t="s">
        <v>97</v>
      </c>
      <c r="G743" s="23" t="s">
        <v>71</v>
      </c>
      <c r="H743" s="26">
        <v>35441.75</v>
      </c>
      <c r="I743" s="27">
        <v>14265.230000000001</v>
      </c>
    </row>
    <row r="744" spans="1:9" ht="10.199999999999999" x14ac:dyDescent="0.2">
      <c r="A744" s="21" t="s">
        <v>83</v>
      </c>
      <c r="B744" s="22">
        <v>44440</v>
      </c>
      <c r="C744" s="25">
        <v>448</v>
      </c>
      <c r="D744" s="29">
        <v>4</v>
      </c>
      <c r="E744" s="34">
        <v>44162</v>
      </c>
      <c r="F744" s="24" t="s">
        <v>97</v>
      </c>
      <c r="G744" s="23" t="s">
        <v>72</v>
      </c>
      <c r="H744" s="26">
        <v>15422.85</v>
      </c>
      <c r="I744" s="27">
        <v>3533.04</v>
      </c>
    </row>
    <row r="745" spans="1:9" ht="10.199999999999999" x14ac:dyDescent="0.2">
      <c r="A745" s="21" t="s">
        <v>83</v>
      </c>
      <c r="B745" s="22">
        <v>44440</v>
      </c>
      <c r="C745" s="25">
        <v>494</v>
      </c>
      <c r="D745" s="29">
        <v>6</v>
      </c>
      <c r="E745" s="34">
        <v>44348</v>
      </c>
      <c r="F745" s="24" t="s">
        <v>97</v>
      </c>
      <c r="G745" s="23" t="s">
        <v>71</v>
      </c>
      <c r="H745" s="26">
        <v>18996.45</v>
      </c>
      <c r="I745" s="27">
        <v>5548.7599999999993</v>
      </c>
    </row>
    <row r="746" spans="1:9" ht="10.199999999999999" x14ac:dyDescent="0.2">
      <c r="A746" s="21" t="s">
        <v>83</v>
      </c>
      <c r="B746" s="22">
        <v>44440</v>
      </c>
      <c r="C746" s="25">
        <v>512.87</v>
      </c>
      <c r="D746" s="29">
        <v>7</v>
      </c>
      <c r="E746" s="34">
        <v>42850</v>
      </c>
      <c r="F746" s="24" t="s">
        <v>97</v>
      </c>
      <c r="G746" s="23" t="s">
        <v>73</v>
      </c>
      <c r="H746" s="26">
        <v>33908.35</v>
      </c>
      <c r="I746" s="27">
        <v>11352.949999999999</v>
      </c>
    </row>
    <row r="747" spans="1:9" ht="10.199999999999999" x14ac:dyDescent="0.2">
      <c r="A747" s="21" t="s">
        <v>83</v>
      </c>
      <c r="B747" s="22">
        <v>44440</v>
      </c>
      <c r="C747" s="25">
        <v>464.1</v>
      </c>
      <c r="D747" s="29">
        <v>8</v>
      </c>
      <c r="E747" s="34">
        <v>41849</v>
      </c>
      <c r="F747" s="24" t="s">
        <v>97</v>
      </c>
      <c r="G747" s="23" t="s">
        <v>73</v>
      </c>
      <c r="H747" s="26">
        <v>31341.65</v>
      </c>
      <c r="I747" s="27">
        <v>11190.76</v>
      </c>
    </row>
    <row r="748" spans="1:9" ht="10.199999999999999" x14ac:dyDescent="0.2">
      <c r="A748" s="21" t="s">
        <v>83</v>
      </c>
      <c r="B748" s="22">
        <v>44440</v>
      </c>
      <c r="C748" s="25">
        <v>590.20000000000005</v>
      </c>
      <c r="D748" s="29">
        <v>9</v>
      </c>
      <c r="E748" s="34">
        <v>42480</v>
      </c>
      <c r="F748" s="24" t="s">
        <v>97</v>
      </c>
      <c r="G748" s="23" t="s">
        <v>74</v>
      </c>
      <c r="H748" s="26">
        <v>61374.799999999996</v>
      </c>
      <c r="I748" s="27">
        <v>24379.18</v>
      </c>
    </row>
    <row r="749" spans="1:9" ht="10.199999999999999" x14ac:dyDescent="0.2">
      <c r="A749" s="21" t="s">
        <v>83</v>
      </c>
      <c r="B749" s="22">
        <v>44440</v>
      </c>
      <c r="C749" s="25">
        <v>621</v>
      </c>
      <c r="D749" s="29">
        <v>10</v>
      </c>
      <c r="E749" s="34">
        <v>44658</v>
      </c>
      <c r="F749" s="24" t="s">
        <v>97</v>
      </c>
      <c r="G749" s="23" t="s">
        <v>74</v>
      </c>
      <c r="H749" s="26">
        <v>14328.900000000001</v>
      </c>
      <c r="I749" s="27">
        <v>2172.2399999999998</v>
      </c>
    </row>
    <row r="750" spans="1:9" ht="10.199999999999999" x14ac:dyDescent="0.2">
      <c r="A750" s="21" t="s">
        <v>83</v>
      </c>
      <c r="B750" s="22">
        <v>44440</v>
      </c>
      <c r="C750" s="25">
        <v>606.45000000000005</v>
      </c>
      <c r="D750" s="29">
        <v>11</v>
      </c>
      <c r="E750" s="34">
        <v>42944</v>
      </c>
      <c r="F750" s="24" t="s">
        <v>97</v>
      </c>
      <c r="G750" s="23" t="s">
        <v>75</v>
      </c>
      <c r="H750" s="26">
        <v>29788.75</v>
      </c>
      <c r="I750" s="27">
        <v>10867.99</v>
      </c>
    </row>
    <row r="751" spans="1:9" ht="10.199999999999999" x14ac:dyDescent="0.2">
      <c r="A751" s="21" t="s">
        <v>83</v>
      </c>
      <c r="B751" s="22">
        <v>44440</v>
      </c>
      <c r="C751" s="25">
        <v>425.8</v>
      </c>
      <c r="D751" s="29">
        <v>12</v>
      </c>
      <c r="E751" s="34">
        <v>44480</v>
      </c>
      <c r="F751" s="24" t="s">
        <v>97</v>
      </c>
      <c r="G751" s="23" t="s">
        <v>76</v>
      </c>
      <c r="H751" s="26">
        <v>25122.25</v>
      </c>
      <c r="I751" s="27">
        <v>6177.08</v>
      </c>
    </row>
    <row r="752" spans="1:9" ht="10.199999999999999" x14ac:dyDescent="0.2">
      <c r="A752" s="21" t="s">
        <v>83</v>
      </c>
      <c r="B752" s="22">
        <v>44440</v>
      </c>
      <c r="C752" s="25">
        <v>354.1</v>
      </c>
      <c r="D752" s="29">
        <v>14</v>
      </c>
      <c r="E752" s="34">
        <v>43683</v>
      </c>
      <c r="F752" s="24" t="s">
        <v>97</v>
      </c>
      <c r="G752" s="23" t="s">
        <v>73</v>
      </c>
      <c r="H752" s="26">
        <v>18379</v>
      </c>
      <c r="I752" s="27">
        <v>6188.91</v>
      </c>
    </row>
    <row r="753" spans="1:9" ht="10.199999999999999" x14ac:dyDescent="0.2">
      <c r="A753" s="21" t="s">
        <v>83</v>
      </c>
      <c r="B753" s="22">
        <v>44440</v>
      </c>
      <c r="C753" s="25">
        <v>544</v>
      </c>
      <c r="D753" s="29">
        <v>15</v>
      </c>
      <c r="E753" s="34">
        <v>44064</v>
      </c>
      <c r="F753" s="24" t="s">
        <v>97</v>
      </c>
      <c r="G753" s="23" t="s">
        <v>71</v>
      </c>
      <c r="H753" s="26">
        <v>25118.850000000002</v>
      </c>
      <c r="I753" s="27">
        <v>8943.2699999999986</v>
      </c>
    </row>
    <row r="754" spans="1:9" ht="10.199999999999999" x14ac:dyDescent="0.2">
      <c r="A754" s="21" t="s">
        <v>83</v>
      </c>
      <c r="B754" s="22">
        <v>44440</v>
      </c>
      <c r="C754" s="25">
        <v>1900</v>
      </c>
      <c r="D754" s="29">
        <v>16</v>
      </c>
      <c r="E754" s="34">
        <v>44914</v>
      </c>
      <c r="F754" s="24" t="s">
        <v>97</v>
      </c>
      <c r="G754" s="23" t="s">
        <v>73</v>
      </c>
      <c r="H754" s="26">
        <v>50597.45</v>
      </c>
      <c r="I754" s="27">
        <v>19447.539999999997</v>
      </c>
    </row>
    <row r="755" spans="1:9" ht="10.199999999999999" x14ac:dyDescent="0.2">
      <c r="A755" s="21" t="s">
        <v>83</v>
      </c>
      <c r="B755" s="22">
        <v>44440</v>
      </c>
      <c r="C755" s="25">
        <v>514.79999999999995</v>
      </c>
      <c r="D755" s="29">
        <v>17</v>
      </c>
      <c r="E755" s="34">
        <v>42531</v>
      </c>
      <c r="F755" s="24" t="s">
        <v>97</v>
      </c>
      <c r="G755" s="23" t="s">
        <v>74</v>
      </c>
      <c r="H755" s="26">
        <v>43223.9</v>
      </c>
      <c r="I755" s="27">
        <v>18308.5</v>
      </c>
    </row>
    <row r="756" spans="1:9" ht="10.199999999999999" x14ac:dyDescent="0.2">
      <c r="A756" s="21" t="s">
        <v>83</v>
      </c>
      <c r="B756" s="22">
        <v>44440</v>
      </c>
      <c r="C756" s="25">
        <v>587</v>
      </c>
      <c r="D756" s="29">
        <v>18</v>
      </c>
      <c r="E756" s="34">
        <v>43459</v>
      </c>
      <c r="F756" s="24" t="s">
        <v>97</v>
      </c>
      <c r="G756" s="23" t="s">
        <v>77</v>
      </c>
      <c r="H756" s="26">
        <v>60470</v>
      </c>
      <c r="I756" s="27">
        <v>23779.49</v>
      </c>
    </row>
    <row r="757" spans="1:9" ht="10.199999999999999" x14ac:dyDescent="0.2">
      <c r="A757" s="21" t="s">
        <v>83</v>
      </c>
      <c r="B757" s="22">
        <v>44440</v>
      </c>
      <c r="C757" s="25">
        <v>504.1</v>
      </c>
      <c r="D757" s="29">
        <v>19</v>
      </c>
      <c r="E757" s="34">
        <v>44195</v>
      </c>
      <c r="F757" s="24" t="s">
        <v>97</v>
      </c>
      <c r="G757" s="23" t="s">
        <v>72</v>
      </c>
      <c r="H757" s="26">
        <v>25651.300000000003</v>
      </c>
      <c r="I757" s="27">
        <v>9358.2300000000014</v>
      </c>
    </row>
    <row r="758" spans="1:9" ht="10.199999999999999" x14ac:dyDescent="0.2">
      <c r="A758" s="21" t="s">
        <v>83</v>
      </c>
      <c r="B758" s="22">
        <v>44440</v>
      </c>
      <c r="C758" s="25">
        <v>555.6</v>
      </c>
      <c r="D758" s="29">
        <v>20</v>
      </c>
      <c r="E758" s="34">
        <v>42907</v>
      </c>
      <c r="F758" s="24" t="s">
        <v>97</v>
      </c>
      <c r="G758" s="23" t="s">
        <v>71</v>
      </c>
      <c r="H758" s="26">
        <v>41794.899999999994</v>
      </c>
      <c r="I758" s="27">
        <v>17061.38</v>
      </c>
    </row>
    <row r="759" spans="1:9" ht="10.199999999999999" x14ac:dyDescent="0.2">
      <c r="A759" s="21" t="s">
        <v>83</v>
      </c>
      <c r="B759" s="22">
        <v>44440</v>
      </c>
      <c r="C759" s="25">
        <v>450.2</v>
      </c>
      <c r="D759" s="29">
        <v>21</v>
      </c>
      <c r="E759" s="34">
        <v>43607</v>
      </c>
      <c r="F759" s="24" t="s">
        <v>97</v>
      </c>
      <c r="G759" s="23" t="s">
        <v>74</v>
      </c>
      <c r="H759" s="26">
        <v>32602.9</v>
      </c>
      <c r="I759" s="27">
        <v>13797.279999999999</v>
      </c>
    </row>
    <row r="760" spans="1:9" ht="10.199999999999999" x14ac:dyDescent="0.2">
      <c r="A760" s="21" t="s">
        <v>83</v>
      </c>
      <c r="B760" s="22">
        <v>44440</v>
      </c>
      <c r="C760" s="25">
        <v>808.7</v>
      </c>
      <c r="D760" s="29">
        <v>22</v>
      </c>
      <c r="E760" s="34">
        <v>44560</v>
      </c>
      <c r="F760" s="24" t="s">
        <v>97</v>
      </c>
      <c r="G760" s="23" t="s">
        <v>74</v>
      </c>
      <c r="H760" s="26">
        <v>53210.950000000004</v>
      </c>
      <c r="I760" s="27">
        <v>24167.01</v>
      </c>
    </row>
    <row r="761" spans="1:9" ht="10.199999999999999" x14ac:dyDescent="0.2">
      <c r="A761" s="21" t="s">
        <v>83</v>
      </c>
      <c r="B761" s="22">
        <v>44440</v>
      </c>
      <c r="C761" s="25">
        <v>450</v>
      </c>
      <c r="D761" s="29">
        <v>23</v>
      </c>
      <c r="E761" s="34">
        <v>44671</v>
      </c>
      <c r="F761" s="24" t="s">
        <v>97</v>
      </c>
      <c r="G761" s="23" t="s">
        <v>75</v>
      </c>
      <c r="H761" s="26">
        <v>17550.45</v>
      </c>
      <c r="I761" s="27">
        <v>6287.82</v>
      </c>
    </row>
    <row r="762" spans="1:9" ht="10.199999999999999" x14ac:dyDescent="0.2">
      <c r="A762" s="21" t="s">
        <v>83</v>
      </c>
      <c r="B762" s="22">
        <v>44440</v>
      </c>
      <c r="C762" s="25">
        <v>504.5</v>
      </c>
      <c r="D762" s="29">
        <v>24</v>
      </c>
      <c r="E762" s="34">
        <v>43807</v>
      </c>
      <c r="F762" s="24" t="s">
        <v>97</v>
      </c>
      <c r="G762" s="23" t="s">
        <v>76</v>
      </c>
      <c r="H762" s="26">
        <v>67073.25</v>
      </c>
      <c r="I762" s="27">
        <v>23541.7</v>
      </c>
    </row>
    <row r="763" spans="1:9" ht="10.199999999999999" x14ac:dyDescent="0.2">
      <c r="A763" s="21" t="s">
        <v>83</v>
      </c>
      <c r="B763" s="22">
        <v>44440</v>
      </c>
      <c r="C763" s="25">
        <v>188.8</v>
      </c>
      <c r="D763" s="29">
        <v>25</v>
      </c>
      <c r="E763" s="34">
        <v>38059</v>
      </c>
      <c r="F763" s="24" t="s">
        <v>97</v>
      </c>
      <c r="G763" s="23" t="s">
        <v>71</v>
      </c>
      <c r="H763" s="26">
        <v>35905.549999999996</v>
      </c>
      <c r="I763" s="27">
        <v>14713.58</v>
      </c>
    </row>
    <row r="764" spans="1:9" ht="10.199999999999999" x14ac:dyDescent="0.2">
      <c r="A764" s="21" t="s">
        <v>83</v>
      </c>
      <c r="B764" s="22">
        <v>44440</v>
      </c>
      <c r="C764" s="25">
        <v>662.01</v>
      </c>
      <c r="D764" s="29">
        <v>26</v>
      </c>
      <c r="E764" s="34">
        <v>42560</v>
      </c>
      <c r="F764" s="24" t="s">
        <v>97</v>
      </c>
      <c r="G764" s="23" t="s">
        <v>71</v>
      </c>
      <c r="H764" s="26">
        <v>35999.15</v>
      </c>
      <c r="I764" s="27">
        <v>15879.5</v>
      </c>
    </row>
    <row r="765" spans="1:9" ht="10.199999999999999" x14ac:dyDescent="0.2">
      <c r="A765" s="21" t="s">
        <v>83</v>
      </c>
      <c r="B765" s="22">
        <v>44440</v>
      </c>
      <c r="C765" s="25">
        <v>553.70000000000005</v>
      </c>
      <c r="D765" s="29">
        <v>27</v>
      </c>
      <c r="E765" s="34">
        <v>44348</v>
      </c>
      <c r="F765" s="24" t="s">
        <v>97</v>
      </c>
      <c r="G765" s="23" t="s">
        <v>72</v>
      </c>
      <c r="H765" s="26">
        <v>27174.400000000001</v>
      </c>
      <c r="I765" s="27">
        <v>7731.3600000000006</v>
      </c>
    </row>
    <row r="766" spans="1:9" ht="10.199999999999999" x14ac:dyDescent="0.2">
      <c r="A766" s="21" t="s">
        <v>83</v>
      </c>
      <c r="B766" s="22">
        <v>44440</v>
      </c>
      <c r="C766" s="25">
        <v>1055.5999999999999</v>
      </c>
      <c r="D766" s="29">
        <v>28</v>
      </c>
      <c r="E766" s="34">
        <v>44793</v>
      </c>
      <c r="F766" s="24" t="s">
        <v>97</v>
      </c>
      <c r="G766" s="23" t="s">
        <v>71</v>
      </c>
      <c r="H766" s="26">
        <v>51556.75</v>
      </c>
      <c r="I766" s="27">
        <v>21850.92</v>
      </c>
    </row>
    <row r="767" spans="1:9" ht="10.199999999999999" x14ac:dyDescent="0.2">
      <c r="A767" s="21" t="s">
        <v>83</v>
      </c>
      <c r="B767" s="22">
        <v>44440</v>
      </c>
      <c r="C767" s="25">
        <v>1573</v>
      </c>
      <c r="D767" s="29">
        <v>30</v>
      </c>
      <c r="E767" s="34">
        <v>44946</v>
      </c>
      <c r="F767" s="24" t="s">
        <v>97</v>
      </c>
      <c r="G767" s="23" t="s">
        <v>77</v>
      </c>
      <c r="H767" s="26">
        <v>55197.25</v>
      </c>
      <c r="I767" s="27">
        <v>20996.080000000002</v>
      </c>
    </row>
    <row r="768" spans="1:9" ht="10.199999999999999" x14ac:dyDescent="0.2">
      <c r="A768" s="21" t="s">
        <v>83</v>
      </c>
      <c r="B768" s="22">
        <v>44440</v>
      </c>
      <c r="C768" s="25">
        <v>764.6</v>
      </c>
      <c r="D768" s="29">
        <v>31</v>
      </c>
      <c r="E768" s="34">
        <v>44910</v>
      </c>
      <c r="F768" s="24" t="s">
        <v>97</v>
      </c>
      <c r="G768" s="23" t="s">
        <v>71</v>
      </c>
      <c r="H768" s="26">
        <v>32198.400000000001</v>
      </c>
      <c r="I768" s="27">
        <v>13506.36</v>
      </c>
    </row>
    <row r="769" spans="1:9" ht="10.199999999999999" x14ac:dyDescent="0.2">
      <c r="A769" s="21" t="s">
        <v>83</v>
      </c>
      <c r="B769" s="22">
        <v>44440</v>
      </c>
      <c r="C769" s="25">
        <v>800.44</v>
      </c>
      <c r="D769" s="29">
        <v>34</v>
      </c>
      <c r="E769" s="34">
        <v>42329</v>
      </c>
      <c r="F769" s="24" t="s">
        <v>97</v>
      </c>
      <c r="G769" s="23" t="s">
        <v>74</v>
      </c>
      <c r="H769" s="26">
        <v>171434.19999999998</v>
      </c>
      <c r="I769" s="27">
        <v>77543.55</v>
      </c>
    </row>
    <row r="770" spans="1:9" ht="10.199999999999999" x14ac:dyDescent="0.2">
      <c r="A770" s="21" t="s">
        <v>83</v>
      </c>
      <c r="B770" s="22">
        <v>44440</v>
      </c>
      <c r="C770" s="25">
        <v>1100</v>
      </c>
      <c r="D770" s="29">
        <v>35</v>
      </c>
      <c r="E770" s="34">
        <v>44958</v>
      </c>
      <c r="F770" s="24" t="s">
        <v>97</v>
      </c>
      <c r="G770" s="23" t="s">
        <v>75</v>
      </c>
      <c r="H770" s="26">
        <v>68996.55</v>
      </c>
      <c r="I770" s="27">
        <v>27010.97</v>
      </c>
    </row>
    <row r="771" spans="1:9" ht="10.199999999999999" x14ac:dyDescent="0.2">
      <c r="A771" s="21" t="s">
        <v>83</v>
      </c>
      <c r="B771" s="22">
        <v>44440</v>
      </c>
      <c r="C771" s="25">
        <v>795.78</v>
      </c>
      <c r="D771" s="29">
        <v>36</v>
      </c>
      <c r="E771" s="34">
        <v>44487</v>
      </c>
      <c r="F771" s="24" t="s">
        <v>97</v>
      </c>
      <c r="G771" s="23" t="s">
        <v>71</v>
      </c>
      <c r="H771" s="26">
        <v>82079.950000000012</v>
      </c>
      <c r="I771" s="27">
        <v>33295.29</v>
      </c>
    </row>
    <row r="772" spans="1:9" ht="10.199999999999999" x14ac:dyDescent="0.2">
      <c r="A772" s="21" t="s">
        <v>83</v>
      </c>
      <c r="B772" s="22">
        <v>44440</v>
      </c>
      <c r="C772" s="25">
        <v>516.20000000000005</v>
      </c>
      <c r="D772" s="29">
        <v>37</v>
      </c>
      <c r="E772" s="34">
        <v>44175</v>
      </c>
      <c r="F772" s="24" t="s">
        <v>97</v>
      </c>
      <c r="G772" s="23" t="s">
        <v>72</v>
      </c>
      <c r="H772" s="26">
        <v>10835.699999999999</v>
      </c>
      <c r="I772" s="27">
        <v>1233.1199999999999</v>
      </c>
    </row>
    <row r="773" spans="1:9" ht="10.199999999999999" x14ac:dyDescent="0.2">
      <c r="A773" s="21" t="s">
        <v>83</v>
      </c>
      <c r="B773" s="22">
        <v>44440</v>
      </c>
      <c r="C773" s="25">
        <v>2000</v>
      </c>
      <c r="D773" s="29">
        <v>39</v>
      </c>
      <c r="E773" s="34">
        <v>44986</v>
      </c>
      <c r="F773" s="24" t="s">
        <v>97</v>
      </c>
      <c r="G773" s="23" t="s">
        <v>75</v>
      </c>
      <c r="H773" s="26">
        <v>137993.1</v>
      </c>
      <c r="I773" s="27">
        <v>53446.26</v>
      </c>
    </row>
    <row r="774" spans="1:9" ht="10.199999999999999" x14ac:dyDescent="0.2">
      <c r="A774" s="21" t="s">
        <v>83</v>
      </c>
      <c r="B774" s="22">
        <v>44440</v>
      </c>
      <c r="C774" s="25">
        <v>241.7</v>
      </c>
      <c r="D774" s="29">
        <v>40</v>
      </c>
      <c r="E774" s="34">
        <v>41863</v>
      </c>
      <c r="F774" s="24" t="s">
        <v>97</v>
      </c>
      <c r="G774" s="23" t="s">
        <v>72</v>
      </c>
      <c r="H774" s="26">
        <v>11103.85</v>
      </c>
      <c r="I774" s="27">
        <v>3298.8199999999997</v>
      </c>
    </row>
    <row r="775" spans="1:9" ht="10.199999999999999" x14ac:dyDescent="0.2">
      <c r="A775" s="21" t="s">
        <v>83</v>
      </c>
      <c r="B775" s="22">
        <v>44440</v>
      </c>
      <c r="C775" s="25">
        <v>1083.3</v>
      </c>
      <c r="D775" s="29">
        <v>41</v>
      </c>
      <c r="E775" s="34">
        <v>44917</v>
      </c>
      <c r="F775" s="24" t="s">
        <v>97</v>
      </c>
      <c r="G775" s="23" t="s">
        <v>71</v>
      </c>
      <c r="H775" s="26">
        <v>39098.049999999996</v>
      </c>
      <c r="I775" s="27">
        <v>16565.990000000002</v>
      </c>
    </row>
    <row r="776" spans="1:9" ht="10.199999999999999" x14ac:dyDescent="0.2">
      <c r="A776" s="21" t="s">
        <v>83</v>
      </c>
      <c r="B776" s="22">
        <v>44440</v>
      </c>
      <c r="C776" s="25">
        <v>611.9</v>
      </c>
      <c r="D776" s="29">
        <v>43</v>
      </c>
      <c r="E776" s="34">
        <v>42714</v>
      </c>
      <c r="F776" s="24" t="s">
        <v>97</v>
      </c>
      <c r="G776" s="23" t="s">
        <v>72</v>
      </c>
      <c r="H776" s="26">
        <v>37081.1</v>
      </c>
      <c r="I776" s="27">
        <v>13846.35</v>
      </c>
    </row>
    <row r="777" spans="1:9" ht="10.199999999999999" x14ac:dyDescent="0.2">
      <c r="A777" s="21" t="s">
        <v>83</v>
      </c>
      <c r="B777" s="22">
        <v>44440</v>
      </c>
      <c r="C777" s="25">
        <v>215.7</v>
      </c>
      <c r="D777" s="29">
        <v>44</v>
      </c>
      <c r="E777" s="34">
        <v>41473</v>
      </c>
      <c r="F777" s="24" t="s">
        <v>97</v>
      </c>
      <c r="G777" s="23" t="s">
        <v>73</v>
      </c>
      <c r="H777" s="26">
        <v>11221.35</v>
      </c>
      <c r="I777" s="27">
        <v>3460.31</v>
      </c>
    </row>
    <row r="778" spans="1:9" ht="10.199999999999999" x14ac:dyDescent="0.2">
      <c r="A778" s="21" t="s">
        <v>83</v>
      </c>
      <c r="B778" s="22">
        <v>44440</v>
      </c>
      <c r="C778" s="25">
        <v>449</v>
      </c>
      <c r="D778" s="29">
        <v>45</v>
      </c>
      <c r="E778" s="34">
        <v>44170</v>
      </c>
      <c r="F778" s="24" t="s">
        <v>97</v>
      </c>
      <c r="G778" s="23" t="s">
        <v>72</v>
      </c>
      <c r="H778" s="26">
        <v>16238.900000000001</v>
      </c>
      <c r="I778" s="27">
        <v>5440.33</v>
      </c>
    </row>
    <row r="779" spans="1:9" ht="10.199999999999999" x14ac:dyDescent="0.2">
      <c r="A779" s="21" t="s">
        <v>83</v>
      </c>
      <c r="B779" s="22">
        <v>44440</v>
      </c>
      <c r="C779" s="25">
        <v>259.39999999999998</v>
      </c>
      <c r="D779" s="29">
        <v>46</v>
      </c>
      <c r="E779" s="34">
        <v>41992</v>
      </c>
      <c r="F779" s="24" t="s">
        <v>97</v>
      </c>
      <c r="G779" s="23" t="s">
        <v>71</v>
      </c>
      <c r="H779" s="26">
        <v>10290.1</v>
      </c>
      <c r="I779" s="27">
        <v>2564.66</v>
      </c>
    </row>
    <row r="780" spans="1:9" ht="10.199999999999999" x14ac:dyDescent="0.2">
      <c r="A780" s="21" t="s">
        <v>83</v>
      </c>
      <c r="B780" s="22">
        <v>44440</v>
      </c>
      <c r="C780" s="25">
        <v>432</v>
      </c>
      <c r="D780" s="29">
        <v>47</v>
      </c>
      <c r="E780" s="34">
        <v>43550</v>
      </c>
      <c r="F780" s="24" t="s">
        <v>97</v>
      </c>
      <c r="G780" s="23" t="s">
        <v>71</v>
      </c>
      <c r="H780" s="26">
        <v>16366.900000000001</v>
      </c>
      <c r="I780" s="27">
        <v>5416.1100000000006</v>
      </c>
    </row>
    <row r="781" spans="1:9" ht="10.199999999999999" x14ac:dyDescent="0.2">
      <c r="A781" s="21" t="s">
        <v>83</v>
      </c>
      <c r="B781" s="22">
        <v>44440</v>
      </c>
      <c r="C781" s="25">
        <v>425.79</v>
      </c>
      <c r="D781" s="29">
        <v>48</v>
      </c>
      <c r="E781" s="34">
        <v>44307</v>
      </c>
      <c r="F781" s="24" t="s">
        <v>97</v>
      </c>
      <c r="G781" s="23" t="s">
        <v>71</v>
      </c>
      <c r="H781" s="26">
        <v>39883.949999999997</v>
      </c>
      <c r="I781" s="27">
        <v>16398.13</v>
      </c>
    </row>
    <row r="782" spans="1:9" ht="10.199999999999999" x14ac:dyDescent="0.2">
      <c r="A782" s="21" t="s">
        <v>83</v>
      </c>
      <c r="B782" s="22">
        <v>44440</v>
      </c>
      <c r="C782" s="25">
        <v>359</v>
      </c>
      <c r="D782" s="29">
        <v>49</v>
      </c>
      <c r="E782" s="34">
        <v>41963</v>
      </c>
      <c r="F782" s="24" t="s">
        <v>97</v>
      </c>
      <c r="G782" s="23" t="s">
        <v>74</v>
      </c>
      <c r="H782" s="26">
        <v>43376.4</v>
      </c>
      <c r="I782" s="27">
        <v>21218.12</v>
      </c>
    </row>
    <row r="783" spans="1:9" ht="10.199999999999999" x14ac:dyDescent="0.2">
      <c r="A783" s="21" t="s">
        <v>83</v>
      </c>
      <c r="B783" s="22">
        <v>44440</v>
      </c>
      <c r="C783" s="25">
        <v>420</v>
      </c>
      <c r="D783" s="29">
        <v>50</v>
      </c>
      <c r="E783" s="34">
        <v>42320</v>
      </c>
      <c r="F783" s="24" t="s">
        <v>97</v>
      </c>
      <c r="G783" s="23" t="s">
        <v>73</v>
      </c>
      <c r="H783" s="26">
        <v>14711.099999999999</v>
      </c>
      <c r="I783" s="27">
        <v>4149.95</v>
      </c>
    </row>
    <row r="784" spans="1:9" ht="10.199999999999999" x14ac:dyDescent="0.2">
      <c r="A784" s="21" t="s">
        <v>83</v>
      </c>
      <c r="B784" s="22">
        <v>44440</v>
      </c>
      <c r="C784" s="25">
        <v>1000</v>
      </c>
      <c r="D784" s="29">
        <v>51</v>
      </c>
      <c r="E784" s="34">
        <v>44915</v>
      </c>
      <c r="F784" s="24" t="s">
        <v>97</v>
      </c>
      <c r="G784" s="23" t="s">
        <v>74</v>
      </c>
      <c r="H784" s="26">
        <v>91995.400000000009</v>
      </c>
      <c r="I784" s="27">
        <v>38360</v>
      </c>
    </row>
    <row r="785" spans="1:9" ht="10.199999999999999" x14ac:dyDescent="0.2">
      <c r="A785" s="21" t="s">
        <v>83</v>
      </c>
      <c r="B785" s="22">
        <v>44440</v>
      </c>
      <c r="C785" s="25">
        <v>249</v>
      </c>
      <c r="D785" s="29">
        <v>52</v>
      </c>
      <c r="E785" s="34">
        <v>42064</v>
      </c>
      <c r="F785" s="24" t="s">
        <v>97</v>
      </c>
      <c r="G785" s="23" t="s">
        <v>74</v>
      </c>
      <c r="H785" s="26">
        <v>13191.05</v>
      </c>
      <c r="I785" s="27">
        <v>4571.42</v>
      </c>
    </row>
    <row r="786" spans="1:9" ht="10.199999999999999" x14ac:dyDescent="0.2">
      <c r="A786" s="21" t="s">
        <v>83</v>
      </c>
      <c r="B786" s="22">
        <v>44440</v>
      </c>
      <c r="C786" s="25">
        <v>280.10000000000002</v>
      </c>
      <c r="D786" s="29">
        <v>53</v>
      </c>
      <c r="E786" s="34">
        <v>40313</v>
      </c>
      <c r="F786" s="24" t="s">
        <v>97</v>
      </c>
      <c r="G786" s="23" t="s">
        <v>71</v>
      </c>
      <c r="H786" s="26">
        <v>12669.5</v>
      </c>
      <c r="I786" s="27">
        <v>3402.7000000000003</v>
      </c>
    </row>
    <row r="787" spans="1:9" ht="10.199999999999999" x14ac:dyDescent="0.2">
      <c r="A787" s="21" t="s">
        <v>83</v>
      </c>
      <c r="B787" s="22">
        <v>44440</v>
      </c>
      <c r="C787" s="25">
        <v>497.38</v>
      </c>
      <c r="D787" s="29">
        <v>54</v>
      </c>
      <c r="E787" s="34">
        <v>44677</v>
      </c>
      <c r="F787" s="24" t="s">
        <v>97</v>
      </c>
      <c r="G787" s="23" t="s">
        <v>71</v>
      </c>
      <c r="H787" s="26">
        <v>30762.9</v>
      </c>
      <c r="I787" s="27">
        <v>12595.38</v>
      </c>
    </row>
    <row r="788" spans="1:9" ht="10.199999999999999" x14ac:dyDescent="0.2">
      <c r="A788" s="21" t="s">
        <v>83</v>
      </c>
      <c r="B788" s="22">
        <v>44440</v>
      </c>
      <c r="C788" s="25">
        <v>801.1</v>
      </c>
      <c r="D788" s="29">
        <v>55</v>
      </c>
      <c r="E788" s="34">
        <v>42812</v>
      </c>
      <c r="F788" s="24" t="s">
        <v>97</v>
      </c>
      <c r="G788" s="23" t="s">
        <v>75</v>
      </c>
      <c r="H788" s="26">
        <v>48386.75</v>
      </c>
      <c r="I788" s="27">
        <v>16759.190000000002</v>
      </c>
    </row>
    <row r="789" spans="1:9" ht="10.199999999999999" x14ac:dyDescent="0.2">
      <c r="A789" s="21" t="s">
        <v>83</v>
      </c>
      <c r="B789" s="22">
        <v>44440</v>
      </c>
      <c r="C789" s="25">
        <v>550</v>
      </c>
      <c r="D789" s="29">
        <v>56</v>
      </c>
      <c r="E789" s="34">
        <v>44149</v>
      </c>
      <c r="F789" s="24" t="s">
        <v>97</v>
      </c>
      <c r="G789" s="23" t="s">
        <v>77</v>
      </c>
      <c r="H789" s="26">
        <v>37414.25</v>
      </c>
      <c r="I789" s="27">
        <v>13899.970000000001</v>
      </c>
    </row>
    <row r="790" spans="1:9" ht="10.199999999999999" x14ac:dyDescent="0.2">
      <c r="A790" s="21" t="s">
        <v>83</v>
      </c>
      <c r="B790" s="22">
        <v>44440</v>
      </c>
      <c r="C790" s="25">
        <v>237.43</v>
      </c>
      <c r="D790" s="29">
        <v>58</v>
      </c>
      <c r="E790" s="34">
        <v>42103</v>
      </c>
      <c r="F790" s="24" t="s">
        <v>105</v>
      </c>
      <c r="G790" s="23" t="s">
        <v>71</v>
      </c>
      <c r="H790" s="26">
        <v>9155.5499999999993</v>
      </c>
      <c r="I790" s="27">
        <v>322.77</v>
      </c>
    </row>
    <row r="791" spans="1:9" ht="10.199999999999999" x14ac:dyDescent="0.2">
      <c r="A791" s="21" t="s">
        <v>83</v>
      </c>
      <c r="B791" s="22">
        <v>44440</v>
      </c>
      <c r="C791" s="25">
        <v>497.7</v>
      </c>
      <c r="D791" s="29">
        <v>59</v>
      </c>
      <c r="E791" s="34">
        <v>44007</v>
      </c>
      <c r="F791" s="24" t="s">
        <v>97</v>
      </c>
      <c r="G791" s="23" t="s">
        <v>71</v>
      </c>
      <c r="H791" s="26">
        <v>34498.9</v>
      </c>
      <c r="I791" s="27">
        <v>12844.019999999999</v>
      </c>
    </row>
    <row r="792" spans="1:9" ht="10.199999999999999" x14ac:dyDescent="0.2">
      <c r="A792" s="21" t="s">
        <v>83</v>
      </c>
      <c r="B792" s="22">
        <v>44440</v>
      </c>
      <c r="C792" s="25">
        <v>573</v>
      </c>
      <c r="D792" s="29">
        <v>60</v>
      </c>
      <c r="E792" s="34">
        <v>44147</v>
      </c>
      <c r="F792" s="24" t="s">
        <v>97</v>
      </c>
      <c r="G792" s="23" t="s">
        <v>73</v>
      </c>
      <c r="H792" s="26">
        <v>60181.149999999994</v>
      </c>
      <c r="I792" s="27">
        <v>23602.25</v>
      </c>
    </row>
    <row r="793" spans="1:9" ht="10.199999999999999" x14ac:dyDescent="0.2">
      <c r="A793" s="21" t="s">
        <v>83</v>
      </c>
      <c r="B793" s="22">
        <v>44440</v>
      </c>
      <c r="C793" s="25">
        <v>449.5</v>
      </c>
      <c r="D793" s="29">
        <v>63</v>
      </c>
      <c r="E793" s="34">
        <v>44479</v>
      </c>
      <c r="F793" s="24" t="s">
        <v>97</v>
      </c>
      <c r="G793" s="23" t="s">
        <v>71</v>
      </c>
      <c r="H793" s="26">
        <v>29989.850000000002</v>
      </c>
      <c r="I793" s="27">
        <v>10760.75</v>
      </c>
    </row>
    <row r="794" spans="1:9" ht="10.199999999999999" x14ac:dyDescent="0.2">
      <c r="A794" s="21" t="s">
        <v>83</v>
      </c>
      <c r="B794" s="22">
        <v>44440</v>
      </c>
      <c r="C794" s="25">
        <v>225.9</v>
      </c>
      <c r="D794" s="29">
        <v>64</v>
      </c>
      <c r="E794" s="34">
        <v>42805</v>
      </c>
      <c r="F794" s="24" t="s">
        <v>97</v>
      </c>
      <c r="G794" s="23" t="s">
        <v>71</v>
      </c>
      <c r="H794" s="26">
        <v>11515.25</v>
      </c>
      <c r="I794" s="27">
        <v>3385.27</v>
      </c>
    </row>
    <row r="795" spans="1:9" ht="10.199999999999999" x14ac:dyDescent="0.2">
      <c r="A795" s="21" t="s">
        <v>83</v>
      </c>
      <c r="B795" s="22">
        <v>44440</v>
      </c>
      <c r="C795" s="25">
        <v>519.6</v>
      </c>
      <c r="D795" s="29">
        <v>65</v>
      </c>
      <c r="E795" s="34">
        <v>44291</v>
      </c>
      <c r="F795" s="24" t="s">
        <v>97</v>
      </c>
      <c r="G795" s="23" t="s">
        <v>74</v>
      </c>
      <c r="H795" s="26">
        <v>47959.15</v>
      </c>
      <c r="I795" s="27">
        <v>24089.66</v>
      </c>
    </row>
    <row r="796" spans="1:9" ht="10.199999999999999" x14ac:dyDescent="0.2">
      <c r="A796" s="21" t="s">
        <v>83</v>
      </c>
      <c r="B796" s="22">
        <v>44440</v>
      </c>
      <c r="C796" s="25">
        <v>1650</v>
      </c>
      <c r="D796" s="29">
        <v>67</v>
      </c>
      <c r="E796" s="34">
        <v>44986</v>
      </c>
      <c r="F796" s="24" t="s">
        <v>97</v>
      </c>
      <c r="G796" s="23" t="s">
        <v>73</v>
      </c>
      <c r="H796" s="26">
        <v>64396.75</v>
      </c>
      <c r="I796" s="27">
        <v>24781.33</v>
      </c>
    </row>
    <row r="797" spans="1:9" ht="10.199999999999999" x14ac:dyDescent="0.2">
      <c r="A797" s="21" t="s">
        <v>83</v>
      </c>
      <c r="B797" s="22">
        <v>44440</v>
      </c>
      <c r="C797" s="25">
        <v>169.4</v>
      </c>
      <c r="D797" s="29">
        <v>68</v>
      </c>
      <c r="E797" s="34">
        <v>39605</v>
      </c>
      <c r="F797" s="24" t="s">
        <v>97</v>
      </c>
      <c r="G797" s="23" t="s">
        <v>73</v>
      </c>
      <c r="H797" s="26">
        <v>22968.35</v>
      </c>
      <c r="I797" s="27">
        <v>9584.4700000000012</v>
      </c>
    </row>
    <row r="798" spans="1:9" ht="10.199999999999999" x14ac:dyDescent="0.2">
      <c r="A798" s="21" t="s">
        <v>83</v>
      </c>
      <c r="B798" s="22">
        <v>44440</v>
      </c>
      <c r="C798" s="25">
        <v>242</v>
      </c>
      <c r="D798" s="29">
        <v>69</v>
      </c>
      <c r="E798" s="34">
        <v>41356</v>
      </c>
      <c r="F798" s="24" t="s">
        <v>97</v>
      </c>
      <c r="G798" s="23" t="s">
        <v>74</v>
      </c>
      <c r="H798" s="26">
        <v>21139.899999999998</v>
      </c>
      <c r="I798" s="27">
        <v>8205.0500000000011</v>
      </c>
    </row>
    <row r="799" spans="1:9" ht="10.199999999999999" x14ac:dyDescent="0.2">
      <c r="A799" s="21" t="s">
        <v>83</v>
      </c>
      <c r="B799" s="22">
        <v>44440</v>
      </c>
      <c r="C799" s="25">
        <v>289.89999999999998</v>
      </c>
      <c r="D799" s="29">
        <v>70</v>
      </c>
      <c r="E799" s="34">
        <v>41691</v>
      </c>
      <c r="F799" s="24" t="s">
        <v>97</v>
      </c>
      <c r="G799" s="23" t="s">
        <v>72</v>
      </c>
      <c r="H799" s="26">
        <v>15686.949999999999</v>
      </c>
      <c r="I799" s="27">
        <v>5382.23</v>
      </c>
    </row>
    <row r="800" spans="1:9" ht="10.199999999999999" x14ac:dyDescent="0.2">
      <c r="A800" s="21" t="s">
        <v>83</v>
      </c>
      <c r="B800" s="22">
        <v>44440</v>
      </c>
      <c r="C800" s="25">
        <v>214.6</v>
      </c>
      <c r="D800" s="29">
        <v>71</v>
      </c>
      <c r="E800" s="34">
        <v>41406</v>
      </c>
      <c r="F800" s="24" t="s">
        <v>97</v>
      </c>
      <c r="G800" s="23" t="s">
        <v>71</v>
      </c>
      <c r="H800" s="26">
        <v>8741.0499999999993</v>
      </c>
      <c r="I800" s="27">
        <v>1818.18</v>
      </c>
    </row>
    <row r="801" spans="1:9" ht="10.199999999999999" x14ac:dyDescent="0.2">
      <c r="A801" s="21" t="s">
        <v>83</v>
      </c>
      <c r="B801" s="22">
        <v>44440</v>
      </c>
      <c r="C801" s="25">
        <v>2434.6</v>
      </c>
      <c r="D801" s="29">
        <v>72</v>
      </c>
      <c r="E801" s="34">
        <v>44910</v>
      </c>
      <c r="F801" s="24" t="s">
        <v>97</v>
      </c>
      <c r="G801" s="23" t="s">
        <v>73</v>
      </c>
      <c r="H801" s="26">
        <v>82795.849999999991</v>
      </c>
      <c r="I801" s="27">
        <v>33358.57</v>
      </c>
    </row>
    <row r="802" spans="1:9" ht="10.199999999999999" x14ac:dyDescent="0.2">
      <c r="A802" s="21" t="s">
        <v>83</v>
      </c>
      <c r="B802" s="22">
        <v>44440</v>
      </c>
      <c r="C802" s="25">
        <v>497.1</v>
      </c>
      <c r="D802" s="29">
        <v>73</v>
      </c>
      <c r="E802" s="34">
        <v>44869</v>
      </c>
      <c r="F802" s="24" t="s">
        <v>97</v>
      </c>
      <c r="G802" s="23" t="s">
        <v>72</v>
      </c>
      <c r="H802" s="26">
        <v>20698.95</v>
      </c>
      <c r="I802" s="27">
        <v>8246.49</v>
      </c>
    </row>
    <row r="803" spans="1:9" ht="10.199999999999999" x14ac:dyDescent="0.2">
      <c r="A803" s="21" t="s">
        <v>83</v>
      </c>
      <c r="B803" s="22">
        <v>44440</v>
      </c>
      <c r="C803" s="25">
        <v>238.7</v>
      </c>
      <c r="D803" s="29">
        <v>74</v>
      </c>
      <c r="E803" s="34">
        <v>41634</v>
      </c>
      <c r="F803" s="24" t="s">
        <v>97</v>
      </c>
      <c r="G803" s="23" t="s">
        <v>75</v>
      </c>
      <c r="H803" s="26">
        <v>15666.35</v>
      </c>
      <c r="I803" s="27">
        <v>5648.72</v>
      </c>
    </row>
    <row r="804" spans="1:9" ht="10.199999999999999" x14ac:dyDescent="0.2">
      <c r="A804" s="21" t="s">
        <v>83</v>
      </c>
      <c r="B804" s="22">
        <v>44440</v>
      </c>
      <c r="C804" s="25">
        <v>746</v>
      </c>
      <c r="D804" s="29">
        <v>75</v>
      </c>
      <c r="E804" s="34">
        <v>43189</v>
      </c>
      <c r="F804" s="24" t="s">
        <v>97</v>
      </c>
      <c r="G804" s="23" t="s">
        <v>75</v>
      </c>
      <c r="H804" s="26">
        <v>43984.15</v>
      </c>
      <c r="I804" s="27">
        <v>15767.429999999998</v>
      </c>
    </row>
    <row r="805" spans="1:9" ht="10.199999999999999" x14ac:dyDescent="0.2">
      <c r="A805" s="21" t="s">
        <v>83</v>
      </c>
      <c r="B805" s="22">
        <v>44440</v>
      </c>
      <c r="C805" s="25">
        <v>1300</v>
      </c>
      <c r="D805" s="29">
        <v>76</v>
      </c>
      <c r="E805" s="34">
        <v>44958</v>
      </c>
      <c r="F805" s="24" t="s">
        <v>97</v>
      </c>
      <c r="G805" s="23" t="s">
        <v>71</v>
      </c>
      <c r="H805" s="26">
        <v>59797</v>
      </c>
      <c r="I805" s="27">
        <v>26245.8</v>
      </c>
    </row>
    <row r="806" spans="1:9" ht="10.199999999999999" x14ac:dyDescent="0.2">
      <c r="A806" s="21" t="s">
        <v>83</v>
      </c>
      <c r="B806" s="22">
        <v>44440</v>
      </c>
      <c r="C806" s="25">
        <v>959.5</v>
      </c>
      <c r="D806" s="29">
        <v>77</v>
      </c>
      <c r="E806" s="34">
        <v>44841</v>
      </c>
      <c r="F806" s="24" t="s">
        <v>97</v>
      </c>
      <c r="G806" s="23" t="s">
        <v>72</v>
      </c>
      <c r="H806" s="26">
        <v>45997.700000000004</v>
      </c>
      <c r="I806" s="27">
        <v>17650.009999999998</v>
      </c>
    </row>
    <row r="807" spans="1:9" ht="10.199999999999999" x14ac:dyDescent="0.2">
      <c r="A807" s="21" t="s">
        <v>83</v>
      </c>
      <c r="B807" s="22">
        <v>44440</v>
      </c>
      <c r="C807" s="25">
        <v>188.8</v>
      </c>
      <c r="D807" s="29">
        <v>78</v>
      </c>
      <c r="E807" s="34">
        <v>41426</v>
      </c>
      <c r="F807" s="24" t="s">
        <v>97</v>
      </c>
      <c r="G807" s="23" t="s">
        <v>71</v>
      </c>
      <c r="H807" s="26">
        <v>18609.2</v>
      </c>
      <c r="I807" s="27">
        <v>6910.82</v>
      </c>
    </row>
    <row r="808" spans="1:9" ht="10.199999999999999" x14ac:dyDescent="0.2">
      <c r="A808" s="21" t="s">
        <v>83</v>
      </c>
      <c r="B808" s="22">
        <v>44440</v>
      </c>
      <c r="C808" s="25">
        <v>450</v>
      </c>
      <c r="D808" s="29">
        <v>79</v>
      </c>
      <c r="E808" s="34">
        <v>43457</v>
      </c>
      <c r="F808" s="24" t="s">
        <v>97</v>
      </c>
      <c r="G808" s="23" t="s">
        <v>77</v>
      </c>
      <c r="H808" s="26">
        <v>23026.9</v>
      </c>
      <c r="I808" s="27">
        <v>8291.99</v>
      </c>
    </row>
    <row r="809" spans="1:9" ht="10.199999999999999" x14ac:dyDescent="0.2">
      <c r="A809" s="21" t="s">
        <v>83</v>
      </c>
      <c r="B809" s="22">
        <v>44440</v>
      </c>
      <c r="C809" s="25">
        <v>426.3</v>
      </c>
      <c r="D809" s="29">
        <v>81</v>
      </c>
      <c r="E809" s="34">
        <v>44188</v>
      </c>
      <c r="F809" s="24" t="s">
        <v>97</v>
      </c>
      <c r="G809" s="23" t="s">
        <v>77</v>
      </c>
      <c r="H809" s="26">
        <v>23060.149999999998</v>
      </c>
      <c r="I809" s="27">
        <v>9002.6999999999989</v>
      </c>
    </row>
    <row r="810" spans="1:9" ht="10.199999999999999" x14ac:dyDescent="0.2">
      <c r="A810" s="21" t="s">
        <v>83</v>
      </c>
      <c r="B810" s="22">
        <v>44440</v>
      </c>
      <c r="C810" s="25">
        <v>384.32</v>
      </c>
      <c r="D810" s="29">
        <v>82</v>
      </c>
      <c r="E810" s="34">
        <v>41585</v>
      </c>
      <c r="F810" s="24" t="s">
        <v>97</v>
      </c>
      <c r="G810" s="23" t="s">
        <v>74</v>
      </c>
      <c r="H810" s="26">
        <v>23486.550000000003</v>
      </c>
      <c r="I810" s="27">
        <v>9490.8799999999992</v>
      </c>
    </row>
    <row r="811" spans="1:9" ht="10.199999999999999" x14ac:dyDescent="0.2">
      <c r="A811" s="21" t="s">
        <v>83</v>
      </c>
      <c r="B811" s="22">
        <v>44440</v>
      </c>
      <c r="C811" s="25">
        <v>216</v>
      </c>
      <c r="D811" s="29">
        <v>83</v>
      </c>
      <c r="E811" s="34">
        <v>41879</v>
      </c>
      <c r="F811" s="24" t="s">
        <v>97</v>
      </c>
      <c r="G811" s="23" t="s">
        <v>74</v>
      </c>
      <c r="H811" s="26">
        <v>12427.349999999999</v>
      </c>
      <c r="I811" s="27">
        <v>3947.4399999999996</v>
      </c>
    </row>
    <row r="812" spans="1:9" ht="10.199999999999999" x14ac:dyDescent="0.2">
      <c r="A812" s="21" t="s">
        <v>83</v>
      </c>
      <c r="B812" s="22">
        <v>44440</v>
      </c>
      <c r="C812" s="25">
        <v>240.2</v>
      </c>
      <c r="D812" s="29">
        <v>84</v>
      </c>
      <c r="E812" s="34">
        <v>41536</v>
      </c>
      <c r="F812" s="24" t="s">
        <v>97</v>
      </c>
      <c r="G812" s="23" t="s">
        <v>72</v>
      </c>
      <c r="H812" s="26">
        <v>11126.75</v>
      </c>
      <c r="I812" s="27">
        <v>2921.94</v>
      </c>
    </row>
    <row r="813" spans="1:9" ht="10.199999999999999" x14ac:dyDescent="0.2">
      <c r="A813" s="21" t="s">
        <v>83</v>
      </c>
      <c r="B813" s="22">
        <v>44440</v>
      </c>
      <c r="C813" s="25">
        <v>867.6</v>
      </c>
      <c r="D813" s="29">
        <v>85</v>
      </c>
      <c r="E813" s="34">
        <v>44558</v>
      </c>
      <c r="F813" s="24" t="s">
        <v>97</v>
      </c>
      <c r="G813" s="23" t="s">
        <v>73</v>
      </c>
      <c r="H813" s="26">
        <v>34469.35</v>
      </c>
      <c r="I813" s="27">
        <v>12656.21</v>
      </c>
    </row>
    <row r="814" spans="1:9" ht="10.199999999999999" x14ac:dyDescent="0.2">
      <c r="A814" s="21" t="s">
        <v>83</v>
      </c>
      <c r="B814" s="22">
        <v>44440</v>
      </c>
      <c r="C814" s="25">
        <v>298.60000000000002</v>
      </c>
      <c r="D814" s="29">
        <v>86</v>
      </c>
      <c r="E814" s="34">
        <v>41484</v>
      </c>
      <c r="F814" s="24" t="s">
        <v>97</v>
      </c>
      <c r="G814" s="23" t="s">
        <v>74</v>
      </c>
      <c r="H814" s="26">
        <v>16637.05</v>
      </c>
      <c r="I814" s="27">
        <v>4581.78</v>
      </c>
    </row>
    <row r="815" spans="1:9" ht="10.199999999999999" x14ac:dyDescent="0.2">
      <c r="A815" s="21" t="s">
        <v>83</v>
      </c>
      <c r="B815" s="22">
        <v>44440</v>
      </c>
      <c r="C815" s="25">
        <v>631.9</v>
      </c>
      <c r="D815" s="29">
        <v>88</v>
      </c>
      <c r="E815" s="34">
        <v>44818</v>
      </c>
      <c r="F815" s="24" t="s">
        <v>97</v>
      </c>
      <c r="G815" s="23" t="s">
        <v>76</v>
      </c>
      <c r="H815" s="26">
        <v>11418.45</v>
      </c>
      <c r="I815" s="27">
        <v>2435.7199999999998</v>
      </c>
    </row>
    <row r="816" spans="1:9" ht="10.199999999999999" x14ac:dyDescent="0.2">
      <c r="A816" s="21" t="s">
        <v>83</v>
      </c>
      <c r="B816" s="22">
        <v>44440</v>
      </c>
      <c r="C816" s="25">
        <v>385.97</v>
      </c>
      <c r="D816" s="29">
        <v>89</v>
      </c>
      <c r="E816" s="34">
        <v>44341</v>
      </c>
      <c r="F816" s="24" t="s">
        <v>97</v>
      </c>
      <c r="G816" s="23" t="s">
        <v>75</v>
      </c>
      <c r="H816" s="26">
        <v>32542.9</v>
      </c>
      <c r="I816" s="27">
        <v>14349.929999999998</v>
      </c>
    </row>
    <row r="817" spans="1:9" ht="10.199999999999999" x14ac:dyDescent="0.2">
      <c r="A817" s="21" t="s">
        <v>83</v>
      </c>
      <c r="B817" s="22">
        <v>44440</v>
      </c>
      <c r="C817" s="25">
        <v>290.60000000000002</v>
      </c>
      <c r="D817" s="29">
        <v>90</v>
      </c>
      <c r="E817" s="34">
        <v>43671</v>
      </c>
      <c r="F817" s="24" t="s">
        <v>97</v>
      </c>
      <c r="G817" s="23" t="s">
        <v>74</v>
      </c>
      <c r="H817" s="26">
        <v>18096.600000000002</v>
      </c>
      <c r="I817" s="27">
        <v>7651.3499999999995</v>
      </c>
    </row>
    <row r="818" spans="1:9" ht="10.199999999999999" x14ac:dyDescent="0.2">
      <c r="A818" s="21" t="s">
        <v>83</v>
      </c>
      <c r="B818" s="22">
        <v>44440</v>
      </c>
      <c r="C818" s="25">
        <v>408.1</v>
      </c>
      <c r="D818" s="29">
        <v>91</v>
      </c>
      <c r="E818" s="34">
        <v>44383</v>
      </c>
      <c r="F818" s="24" t="s">
        <v>97</v>
      </c>
      <c r="G818" s="23" t="s">
        <v>75</v>
      </c>
      <c r="H818" s="26">
        <v>18257.099999999999</v>
      </c>
      <c r="I818" s="27">
        <v>5814.62</v>
      </c>
    </row>
    <row r="819" spans="1:9" ht="10.199999999999999" x14ac:dyDescent="0.2">
      <c r="A819" s="21" t="s">
        <v>83</v>
      </c>
      <c r="B819" s="22">
        <v>44440</v>
      </c>
      <c r="C819" s="25">
        <v>570.70000000000005</v>
      </c>
      <c r="D819" s="29">
        <v>92</v>
      </c>
      <c r="E819" s="34">
        <v>42599</v>
      </c>
      <c r="F819" s="24" t="s">
        <v>97</v>
      </c>
      <c r="G819" s="23" t="s">
        <v>73</v>
      </c>
      <c r="H819" s="26">
        <v>42515.9</v>
      </c>
      <c r="I819" s="27">
        <v>12098.449999999999</v>
      </c>
    </row>
    <row r="820" spans="1:9" ht="10.199999999999999" x14ac:dyDescent="0.2">
      <c r="A820" s="21" t="s">
        <v>83</v>
      </c>
      <c r="B820" s="22">
        <v>44440</v>
      </c>
      <c r="C820" s="25">
        <v>616.20000000000005</v>
      </c>
      <c r="D820" s="29">
        <v>93</v>
      </c>
      <c r="E820" s="34">
        <v>42592</v>
      </c>
      <c r="F820" s="24" t="s">
        <v>97</v>
      </c>
      <c r="G820" s="23" t="s">
        <v>75</v>
      </c>
      <c r="H820" s="26">
        <v>49582.45</v>
      </c>
      <c r="I820" s="27">
        <v>16121.42</v>
      </c>
    </row>
    <row r="821" spans="1:9" ht="10.199999999999999" x14ac:dyDescent="0.2">
      <c r="A821" s="21" t="s">
        <v>83</v>
      </c>
      <c r="B821" s="22">
        <v>44440</v>
      </c>
      <c r="C821" s="25">
        <v>622.70000000000005</v>
      </c>
      <c r="D821" s="29">
        <v>94</v>
      </c>
      <c r="E821" s="34">
        <v>42514</v>
      </c>
      <c r="F821" s="24" t="s">
        <v>97</v>
      </c>
      <c r="G821" s="23" t="s">
        <v>72</v>
      </c>
      <c r="H821" s="26">
        <v>29994.949999999997</v>
      </c>
      <c r="I821" s="27">
        <v>4512.13</v>
      </c>
    </row>
    <row r="822" spans="1:9" ht="10.199999999999999" x14ac:dyDescent="0.2">
      <c r="A822" s="21" t="s">
        <v>83</v>
      </c>
      <c r="B822" s="22">
        <v>44440</v>
      </c>
      <c r="C822" s="25">
        <v>839.17</v>
      </c>
      <c r="D822" s="29">
        <v>95</v>
      </c>
      <c r="E822" s="34">
        <v>42815</v>
      </c>
      <c r="F822" s="24" t="s">
        <v>97</v>
      </c>
      <c r="G822" s="23" t="s">
        <v>73</v>
      </c>
      <c r="H822" s="26">
        <v>25624.45</v>
      </c>
      <c r="I822" s="27">
        <v>4234.5099999999993</v>
      </c>
    </row>
    <row r="823" spans="1:9" ht="10.199999999999999" x14ac:dyDescent="0.2">
      <c r="A823" s="21" t="s">
        <v>83</v>
      </c>
      <c r="B823" s="22">
        <v>44440</v>
      </c>
      <c r="C823" s="25">
        <v>648.70000000000005</v>
      </c>
      <c r="D823" s="29">
        <v>96</v>
      </c>
      <c r="E823" s="34">
        <v>43172</v>
      </c>
      <c r="F823" s="24" t="s">
        <v>97</v>
      </c>
      <c r="G823" s="23" t="s">
        <v>77</v>
      </c>
      <c r="H823" s="26">
        <v>39894.550000000003</v>
      </c>
      <c r="I823" s="27">
        <v>10050.32</v>
      </c>
    </row>
    <row r="824" spans="1:9" ht="10.199999999999999" x14ac:dyDescent="0.2">
      <c r="A824" s="21" t="s">
        <v>83</v>
      </c>
      <c r="B824" s="22">
        <v>44440</v>
      </c>
      <c r="C824" s="25">
        <v>469.06</v>
      </c>
      <c r="D824" s="29">
        <v>97</v>
      </c>
      <c r="E824" s="34">
        <v>43200</v>
      </c>
      <c r="F824" s="24" t="s">
        <v>97</v>
      </c>
      <c r="G824" s="23" t="s">
        <v>77</v>
      </c>
      <c r="H824" s="26">
        <v>18461.55</v>
      </c>
      <c r="I824" s="27">
        <v>2771.86</v>
      </c>
    </row>
    <row r="825" spans="1:9" ht="10.199999999999999" x14ac:dyDescent="0.2">
      <c r="A825" s="21" t="s">
        <v>83</v>
      </c>
      <c r="B825" s="22">
        <v>44440</v>
      </c>
      <c r="C825" s="25">
        <v>643.70000000000005</v>
      </c>
      <c r="D825" s="29">
        <v>98</v>
      </c>
      <c r="E825" s="34">
        <v>43621</v>
      </c>
      <c r="F825" s="24" t="s">
        <v>97</v>
      </c>
      <c r="G825" s="23" t="s">
        <v>73</v>
      </c>
      <c r="H825" s="26">
        <v>28194.75</v>
      </c>
      <c r="I825" s="27">
        <v>5529.3</v>
      </c>
    </row>
    <row r="826" spans="1:9" ht="10.199999999999999" x14ac:dyDescent="0.2">
      <c r="A826" s="21" t="s">
        <v>83</v>
      </c>
      <c r="B826" s="22">
        <v>44440</v>
      </c>
      <c r="C826" s="25">
        <v>691.46</v>
      </c>
      <c r="D826" s="29">
        <v>99</v>
      </c>
      <c r="E826" s="34">
        <v>44364</v>
      </c>
      <c r="F826" s="24" t="s">
        <v>97</v>
      </c>
      <c r="G826" s="23" t="s">
        <v>75</v>
      </c>
      <c r="H826" s="26">
        <v>26491.300000000003</v>
      </c>
      <c r="I826" s="27">
        <v>36.89</v>
      </c>
    </row>
    <row r="827" spans="1:9" ht="10.199999999999999" x14ac:dyDescent="0.2">
      <c r="A827" s="21" t="s">
        <v>83</v>
      </c>
      <c r="B827" s="22">
        <v>44440</v>
      </c>
      <c r="C827" s="25">
        <v>777.5</v>
      </c>
      <c r="D827" s="29">
        <v>100</v>
      </c>
      <c r="E827" s="34">
        <v>42369</v>
      </c>
      <c r="F827" s="24" t="s">
        <v>97</v>
      </c>
      <c r="G827" s="23" t="s">
        <v>71</v>
      </c>
      <c r="H827" s="26">
        <v>78792.75</v>
      </c>
      <c r="I827" s="27">
        <v>24626.91</v>
      </c>
    </row>
    <row r="828" spans="1:9" ht="10.199999999999999" x14ac:dyDescent="0.2">
      <c r="A828" s="21" t="s">
        <v>83</v>
      </c>
      <c r="B828" s="22">
        <v>44470</v>
      </c>
      <c r="C828" s="25">
        <v>312.39999999999998</v>
      </c>
      <c r="D828" s="29">
        <v>1</v>
      </c>
      <c r="E828" s="34">
        <v>40157</v>
      </c>
      <c r="F828" s="24" t="s">
        <v>97</v>
      </c>
      <c r="G828" s="23" t="s">
        <v>71</v>
      </c>
      <c r="H828" s="26">
        <v>36708.400000000001</v>
      </c>
      <c r="I828" s="27">
        <v>11597.6</v>
      </c>
    </row>
    <row r="829" spans="1:9" ht="10.199999999999999" x14ac:dyDescent="0.2">
      <c r="A829" s="21" t="s">
        <v>83</v>
      </c>
      <c r="B829" s="22">
        <v>44470</v>
      </c>
      <c r="C829" s="25">
        <v>503.21</v>
      </c>
      <c r="D829" s="29">
        <v>3</v>
      </c>
      <c r="E829" s="34">
        <v>44172</v>
      </c>
      <c r="F829" s="24" t="s">
        <v>97</v>
      </c>
      <c r="G829" s="23" t="s">
        <v>71</v>
      </c>
      <c r="H829" s="26">
        <v>26860.2</v>
      </c>
      <c r="I829" s="27">
        <v>9593.85</v>
      </c>
    </row>
    <row r="830" spans="1:9" ht="10.199999999999999" x14ac:dyDescent="0.2">
      <c r="A830" s="21" t="s">
        <v>83</v>
      </c>
      <c r="B830" s="22">
        <v>44470</v>
      </c>
      <c r="C830" s="25">
        <v>448</v>
      </c>
      <c r="D830" s="29">
        <v>4</v>
      </c>
      <c r="E830" s="34">
        <v>44162</v>
      </c>
      <c r="F830" s="24" t="s">
        <v>97</v>
      </c>
      <c r="G830" s="23" t="s">
        <v>72</v>
      </c>
      <c r="H830" s="26">
        <v>21281.149999999998</v>
      </c>
      <c r="I830" s="27">
        <v>6073.13</v>
      </c>
    </row>
    <row r="831" spans="1:9" ht="10.199999999999999" x14ac:dyDescent="0.2">
      <c r="A831" s="21" t="s">
        <v>83</v>
      </c>
      <c r="B831" s="22">
        <v>44470</v>
      </c>
      <c r="C831" s="25">
        <v>494</v>
      </c>
      <c r="D831" s="29">
        <v>6</v>
      </c>
      <c r="E831" s="34">
        <v>44348</v>
      </c>
      <c r="F831" s="24" t="s">
        <v>97</v>
      </c>
      <c r="G831" s="23" t="s">
        <v>71</v>
      </c>
      <c r="H831" s="26">
        <v>16402.900000000001</v>
      </c>
      <c r="I831" s="27">
        <v>4030.3199999999997</v>
      </c>
    </row>
    <row r="832" spans="1:9" ht="10.199999999999999" x14ac:dyDescent="0.2">
      <c r="A832" s="21" t="s">
        <v>83</v>
      </c>
      <c r="B832" s="22">
        <v>44470</v>
      </c>
      <c r="C832" s="25">
        <v>512.87</v>
      </c>
      <c r="D832" s="29">
        <v>7</v>
      </c>
      <c r="E832" s="34">
        <v>42850</v>
      </c>
      <c r="F832" s="24" t="s">
        <v>97</v>
      </c>
      <c r="G832" s="23" t="s">
        <v>73</v>
      </c>
      <c r="H832" s="26">
        <v>24299.8</v>
      </c>
      <c r="I832" s="27">
        <v>6883.73</v>
      </c>
    </row>
    <row r="833" spans="1:9" ht="10.199999999999999" x14ac:dyDescent="0.2">
      <c r="A833" s="21" t="s">
        <v>83</v>
      </c>
      <c r="B833" s="22">
        <v>44470</v>
      </c>
      <c r="C833" s="25">
        <v>464.1</v>
      </c>
      <c r="D833" s="29">
        <v>8</v>
      </c>
      <c r="E833" s="34">
        <v>41849</v>
      </c>
      <c r="F833" s="24" t="s">
        <v>97</v>
      </c>
      <c r="G833" s="23" t="s">
        <v>73</v>
      </c>
      <c r="H833" s="26">
        <v>22655.7</v>
      </c>
      <c r="I833" s="27">
        <v>6922.79</v>
      </c>
    </row>
    <row r="834" spans="1:9" ht="10.199999999999999" x14ac:dyDescent="0.2">
      <c r="A834" s="21" t="s">
        <v>83</v>
      </c>
      <c r="B834" s="22">
        <v>44470</v>
      </c>
      <c r="C834" s="25">
        <v>590.20000000000005</v>
      </c>
      <c r="D834" s="29">
        <v>9</v>
      </c>
      <c r="E834" s="34">
        <v>42480</v>
      </c>
      <c r="F834" s="24" t="s">
        <v>97</v>
      </c>
      <c r="G834" s="23" t="s">
        <v>74</v>
      </c>
      <c r="H834" s="26">
        <v>49974.1</v>
      </c>
      <c r="I834" s="27">
        <v>17796.100000000002</v>
      </c>
    </row>
    <row r="835" spans="1:9" ht="10.199999999999999" x14ac:dyDescent="0.2">
      <c r="A835" s="21" t="s">
        <v>83</v>
      </c>
      <c r="B835" s="22">
        <v>44470</v>
      </c>
      <c r="C835" s="25">
        <v>621</v>
      </c>
      <c r="D835" s="29">
        <v>10</v>
      </c>
      <c r="E835" s="34">
        <v>44658</v>
      </c>
      <c r="F835" s="24" t="s">
        <v>97</v>
      </c>
      <c r="G835" s="23" t="s">
        <v>74</v>
      </c>
      <c r="H835" s="26">
        <v>18778.349999999999</v>
      </c>
      <c r="I835" s="27">
        <v>4430.16</v>
      </c>
    </row>
    <row r="836" spans="1:9" ht="10.199999999999999" x14ac:dyDescent="0.2">
      <c r="A836" s="21" t="s">
        <v>83</v>
      </c>
      <c r="B836" s="22">
        <v>44470</v>
      </c>
      <c r="C836" s="25">
        <v>606.45000000000005</v>
      </c>
      <c r="D836" s="29">
        <v>11</v>
      </c>
      <c r="E836" s="34">
        <v>42944</v>
      </c>
      <c r="F836" s="24" t="s">
        <v>97</v>
      </c>
      <c r="G836" s="23" t="s">
        <v>75</v>
      </c>
      <c r="H836" s="26">
        <v>23679.899999999998</v>
      </c>
      <c r="I836" s="27">
        <v>8179.22</v>
      </c>
    </row>
    <row r="837" spans="1:9" ht="10.199999999999999" x14ac:dyDescent="0.2">
      <c r="A837" s="21" t="s">
        <v>83</v>
      </c>
      <c r="B837" s="22">
        <v>44470</v>
      </c>
      <c r="C837" s="25">
        <v>425.8</v>
      </c>
      <c r="D837" s="29">
        <v>12</v>
      </c>
      <c r="E837" s="34">
        <v>44480</v>
      </c>
      <c r="F837" s="24" t="s">
        <v>97</v>
      </c>
      <c r="G837" s="23" t="s">
        <v>76</v>
      </c>
      <c r="H837" s="26">
        <v>21820.2</v>
      </c>
      <c r="I837" s="27">
        <v>4684.2599999999993</v>
      </c>
    </row>
    <row r="838" spans="1:9" ht="10.199999999999999" x14ac:dyDescent="0.2">
      <c r="A838" s="21" t="s">
        <v>83</v>
      </c>
      <c r="B838" s="22">
        <v>44470</v>
      </c>
      <c r="C838" s="25">
        <v>354.1</v>
      </c>
      <c r="D838" s="29">
        <v>14</v>
      </c>
      <c r="E838" s="34">
        <v>43683</v>
      </c>
      <c r="F838" s="24" t="s">
        <v>97</v>
      </c>
      <c r="G838" s="23" t="s">
        <v>73</v>
      </c>
      <c r="H838" s="26">
        <v>15540.45</v>
      </c>
      <c r="I838" s="27">
        <v>5049.59</v>
      </c>
    </row>
    <row r="839" spans="1:9" ht="10.199999999999999" x14ac:dyDescent="0.2">
      <c r="A839" s="21" t="s">
        <v>83</v>
      </c>
      <c r="B839" s="22">
        <v>44470</v>
      </c>
      <c r="C839" s="25">
        <v>544</v>
      </c>
      <c r="D839" s="29">
        <v>15</v>
      </c>
      <c r="E839" s="34">
        <v>44064</v>
      </c>
      <c r="F839" s="24" t="s">
        <v>97</v>
      </c>
      <c r="G839" s="23" t="s">
        <v>71</v>
      </c>
      <c r="H839" s="26">
        <v>19292.149999999998</v>
      </c>
      <c r="I839" s="27">
        <v>5946.3600000000006</v>
      </c>
    </row>
    <row r="840" spans="1:9" ht="10.199999999999999" x14ac:dyDescent="0.2">
      <c r="A840" s="21" t="s">
        <v>83</v>
      </c>
      <c r="B840" s="22">
        <v>44470</v>
      </c>
      <c r="C840" s="25">
        <v>1900</v>
      </c>
      <c r="D840" s="29">
        <v>16</v>
      </c>
      <c r="E840" s="34">
        <v>44914</v>
      </c>
      <c r="F840" s="24" t="s">
        <v>97</v>
      </c>
      <c r="G840" s="23" t="s">
        <v>73</v>
      </c>
      <c r="H840" s="26">
        <v>42409.95</v>
      </c>
      <c r="I840" s="27">
        <v>15065.679999999998</v>
      </c>
    </row>
    <row r="841" spans="1:9" ht="10.199999999999999" x14ac:dyDescent="0.2">
      <c r="A841" s="21" t="s">
        <v>83</v>
      </c>
      <c r="B841" s="22">
        <v>44470</v>
      </c>
      <c r="C841" s="25">
        <v>514.79999999999995</v>
      </c>
      <c r="D841" s="29">
        <v>17</v>
      </c>
      <c r="E841" s="34">
        <v>42531</v>
      </c>
      <c r="F841" s="24" t="s">
        <v>97</v>
      </c>
      <c r="G841" s="23" t="s">
        <v>74</v>
      </c>
      <c r="H841" s="26">
        <v>27431.599999999999</v>
      </c>
      <c r="I841" s="27">
        <v>8574.65</v>
      </c>
    </row>
    <row r="842" spans="1:9" ht="10.199999999999999" x14ac:dyDescent="0.2">
      <c r="A842" s="21" t="s">
        <v>83</v>
      </c>
      <c r="B842" s="22">
        <v>44470</v>
      </c>
      <c r="C842" s="25">
        <v>587</v>
      </c>
      <c r="D842" s="29">
        <v>18</v>
      </c>
      <c r="E842" s="34">
        <v>43459</v>
      </c>
      <c r="F842" s="24" t="s">
        <v>97</v>
      </c>
      <c r="G842" s="23" t="s">
        <v>77</v>
      </c>
      <c r="H842" s="26">
        <v>39074.800000000003</v>
      </c>
      <c r="I842" s="27">
        <v>13352.36</v>
      </c>
    </row>
    <row r="843" spans="1:9" ht="10.199999999999999" x14ac:dyDescent="0.2">
      <c r="A843" s="21" t="s">
        <v>83</v>
      </c>
      <c r="B843" s="22">
        <v>44470</v>
      </c>
      <c r="C843" s="25">
        <v>504.1</v>
      </c>
      <c r="D843" s="29">
        <v>19</v>
      </c>
      <c r="E843" s="34">
        <v>44195</v>
      </c>
      <c r="F843" s="24" t="s">
        <v>97</v>
      </c>
      <c r="G843" s="23" t="s">
        <v>72</v>
      </c>
      <c r="H843" s="26">
        <v>29366.75</v>
      </c>
      <c r="I843" s="27">
        <v>10458.14</v>
      </c>
    </row>
    <row r="844" spans="1:9" ht="10.199999999999999" x14ac:dyDescent="0.2">
      <c r="A844" s="21" t="s">
        <v>83</v>
      </c>
      <c r="B844" s="22">
        <v>44470</v>
      </c>
      <c r="C844" s="25">
        <v>555.6</v>
      </c>
      <c r="D844" s="29">
        <v>20</v>
      </c>
      <c r="E844" s="34">
        <v>42907</v>
      </c>
      <c r="F844" s="24" t="s">
        <v>97</v>
      </c>
      <c r="G844" s="23" t="s">
        <v>71</v>
      </c>
      <c r="H844" s="26">
        <v>30099.8</v>
      </c>
      <c r="I844" s="27">
        <v>11059.44</v>
      </c>
    </row>
    <row r="845" spans="1:9" ht="10.199999999999999" x14ac:dyDescent="0.2">
      <c r="A845" s="21" t="s">
        <v>83</v>
      </c>
      <c r="B845" s="22">
        <v>44470</v>
      </c>
      <c r="C845" s="25">
        <v>450.2</v>
      </c>
      <c r="D845" s="29">
        <v>21</v>
      </c>
      <c r="E845" s="34">
        <v>43607</v>
      </c>
      <c r="F845" s="24" t="s">
        <v>97</v>
      </c>
      <c r="G845" s="23" t="s">
        <v>74</v>
      </c>
      <c r="H845" s="26">
        <v>23766.149999999998</v>
      </c>
      <c r="I845" s="27">
        <v>8014.51</v>
      </c>
    </row>
    <row r="846" spans="1:9" ht="10.199999999999999" x14ac:dyDescent="0.2">
      <c r="A846" s="21" t="s">
        <v>83</v>
      </c>
      <c r="B846" s="22">
        <v>44470</v>
      </c>
      <c r="C846" s="25">
        <v>808.7</v>
      </c>
      <c r="D846" s="29">
        <v>22</v>
      </c>
      <c r="E846" s="34">
        <v>44560</v>
      </c>
      <c r="F846" s="24" t="s">
        <v>97</v>
      </c>
      <c r="G846" s="23" t="s">
        <v>74</v>
      </c>
      <c r="H846" s="26">
        <v>30547.199999999997</v>
      </c>
      <c r="I846" s="27">
        <v>12220.949999999999</v>
      </c>
    </row>
    <row r="847" spans="1:9" ht="10.199999999999999" x14ac:dyDescent="0.2">
      <c r="A847" s="21" t="s">
        <v>83</v>
      </c>
      <c r="B847" s="22">
        <v>44470</v>
      </c>
      <c r="C847" s="25">
        <v>450</v>
      </c>
      <c r="D847" s="29">
        <v>23</v>
      </c>
      <c r="E847" s="34">
        <v>44671</v>
      </c>
      <c r="F847" s="24" t="s">
        <v>97</v>
      </c>
      <c r="G847" s="23" t="s">
        <v>75</v>
      </c>
      <c r="H847" s="26">
        <v>13361.099999999999</v>
      </c>
      <c r="I847" s="27">
        <v>4056.9199999999996</v>
      </c>
    </row>
    <row r="848" spans="1:9" ht="10.199999999999999" x14ac:dyDescent="0.2">
      <c r="A848" s="21" t="s">
        <v>83</v>
      </c>
      <c r="B848" s="22">
        <v>44470</v>
      </c>
      <c r="C848" s="25">
        <v>504.5</v>
      </c>
      <c r="D848" s="29">
        <v>24</v>
      </c>
      <c r="E848" s="34">
        <v>43807</v>
      </c>
      <c r="F848" s="24" t="s">
        <v>97</v>
      </c>
      <c r="G848" s="23" t="s">
        <v>76</v>
      </c>
      <c r="H848" s="26">
        <v>42481.5</v>
      </c>
      <c r="I848" s="27">
        <v>12053.720000000001</v>
      </c>
    </row>
    <row r="849" spans="1:9" ht="10.199999999999999" x14ac:dyDescent="0.2">
      <c r="A849" s="21" t="s">
        <v>83</v>
      </c>
      <c r="B849" s="22">
        <v>44470</v>
      </c>
      <c r="C849" s="25">
        <v>188.8</v>
      </c>
      <c r="D849" s="29">
        <v>25</v>
      </c>
      <c r="E849" s="34">
        <v>38059</v>
      </c>
      <c r="F849" s="24" t="s">
        <v>97</v>
      </c>
      <c r="G849" s="23" t="s">
        <v>71</v>
      </c>
      <c r="H849" s="26">
        <v>29593.1</v>
      </c>
      <c r="I849" s="27">
        <v>9494.5199999999986</v>
      </c>
    </row>
    <row r="850" spans="1:9" ht="10.199999999999999" x14ac:dyDescent="0.2">
      <c r="A850" s="21" t="s">
        <v>83</v>
      </c>
      <c r="B850" s="22">
        <v>44470</v>
      </c>
      <c r="C850" s="25">
        <v>662.01</v>
      </c>
      <c r="D850" s="29">
        <v>26</v>
      </c>
      <c r="E850" s="34">
        <v>42560</v>
      </c>
      <c r="F850" s="24" t="s">
        <v>97</v>
      </c>
      <c r="G850" s="23" t="s">
        <v>71</v>
      </c>
      <c r="H850" s="26">
        <v>35161.350000000006</v>
      </c>
      <c r="I850" s="27">
        <v>14334.25</v>
      </c>
    </row>
    <row r="851" spans="1:9" ht="10.199999999999999" x14ac:dyDescent="0.2">
      <c r="A851" s="21" t="s">
        <v>83</v>
      </c>
      <c r="B851" s="22">
        <v>44470</v>
      </c>
      <c r="C851" s="25">
        <v>553.70000000000005</v>
      </c>
      <c r="D851" s="29">
        <v>27</v>
      </c>
      <c r="E851" s="34">
        <v>44348</v>
      </c>
      <c r="F851" s="24" t="s">
        <v>97</v>
      </c>
      <c r="G851" s="23" t="s">
        <v>72</v>
      </c>
      <c r="H851" s="26">
        <v>26827.85</v>
      </c>
      <c r="I851" s="27">
        <v>6804.21</v>
      </c>
    </row>
    <row r="852" spans="1:9" ht="10.199999999999999" x14ac:dyDescent="0.2">
      <c r="A852" s="21" t="s">
        <v>83</v>
      </c>
      <c r="B852" s="22">
        <v>44470</v>
      </c>
      <c r="C852" s="25">
        <v>1055.5999999999999</v>
      </c>
      <c r="D852" s="29">
        <v>28</v>
      </c>
      <c r="E852" s="34">
        <v>44793</v>
      </c>
      <c r="F852" s="24" t="s">
        <v>97</v>
      </c>
      <c r="G852" s="23" t="s">
        <v>71</v>
      </c>
      <c r="H852" s="26">
        <v>38869.15</v>
      </c>
      <c r="I852" s="27">
        <v>12762.19</v>
      </c>
    </row>
    <row r="853" spans="1:9" ht="10.199999999999999" x14ac:dyDescent="0.2">
      <c r="A853" s="21" t="s">
        <v>83</v>
      </c>
      <c r="B853" s="22">
        <v>44470</v>
      </c>
      <c r="C853" s="25">
        <v>1573</v>
      </c>
      <c r="D853" s="29">
        <v>30</v>
      </c>
      <c r="E853" s="34">
        <v>44946</v>
      </c>
      <c r="F853" s="24" t="s">
        <v>97</v>
      </c>
      <c r="G853" s="23" t="s">
        <v>77</v>
      </c>
      <c r="H853" s="26">
        <v>46265.4</v>
      </c>
      <c r="I853" s="27">
        <v>16300.48</v>
      </c>
    </row>
    <row r="854" spans="1:9" ht="10.199999999999999" x14ac:dyDescent="0.2">
      <c r="A854" s="21" t="s">
        <v>83</v>
      </c>
      <c r="B854" s="22">
        <v>44470</v>
      </c>
      <c r="C854" s="25">
        <v>764.6</v>
      </c>
      <c r="D854" s="29">
        <v>31</v>
      </c>
      <c r="E854" s="34">
        <v>44910</v>
      </c>
      <c r="F854" s="24" t="s">
        <v>97</v>
      </c>
      <c r="G854" s="23" t="s">
        <v>71</v>
      </c>
      <c r="H854" s="26">
        <v>26988.15</v>
      </c>
      <c r="I854" s="27">
        <v>10535.84</v>
      </c>
    </row>
    <row r="855" spans="1:9" ht="10.199999999999999" x14ac:dyDescent="0.2">
      <c r="A855" s="21" t="s">
        <v>83</v>
      </c>
      <c r="B855" s="22">
        <v>44470</v>
      </c>
      <c r="C855" s="25">
        <v>800.44</v>
      </c>
      <c r="D855" s="29">
        <v>34</v>
      </c>
      <c r="E855" s="34">
        <v>42329</v>
      </c>
      <c r="F855" s="24" t="s">
        <v>97</v>
      </c>
      <c r="G855" s="23" t="s">
        <v>74</v>
      </c>
      <c r="H855" s="26">
        <v>100578.9</v>
      </c>
      <c r="I855" s="27">
        <v>24037.23</v>
      </c>
    </row>
    <row r="856" spans="1:9" ht="10.199999999999999" x14ac:dyDescent="0.2">
      <c r="A856" s="21" t="s">
        <v>83</v>
      </c>
      <c r="B856" s="22">
        <v>44470</v>
      </c>
      <c r="C856" s="25">
        <v>1100</v>
      </c>
      <c r="D856" s="29">
        <v>35</v>
      </c>
      <c r="E856" s="34">
        <v>44958</v>
      </c>
      <c r="F856" s="24" t="s">
        <v>97</v>
      </c>
      <c r="G856" s="23" t="s">
        <v>75</v>
      </c>
      <c r="H856" s="26">
        <v>57831.75</v>
      </c>
      <c r="I856" s="27">
        <v>20024.97</v>
      </c>
    </row>
    <row r="857" spans="1:9" ht="10.199999999999999" x14ac:dyDescent="0.2">
      <c r="A857" s="21" t="s">
        <v>83</v>
      </c>
      <c r="B857" s="22">
        <v>44470</v>
      </c>
      <c r="C857" s="25">
        <v>795.78</v>
      </c>
      <c r="D857" s="29">
        <v>36</v>
      </c>
      <c r="E857" s="34">
        <v>44487</v>
      </c>
      <c r="F857" s="24" t="s">
        <v>97</v>
      </c>
      <c r="G857" s="23" t="s">
        <v>71</v>
      </c>
      <c r="H857" s="26">
        <v>56728.25</v>
      </c>
      <c r="I857" s="27">
        <v>20416.34</v>
      </c>
    </row>
    <row r="858" spans="1:9" ht="10.199999999999999" x14ac:dyDescent="0.2">
      <c r="A858" s="21" t="s">
        <v>83</v>
      </c>
      <c r="B858" s="22">
        <v>44470</v>
      </c>
      <c r="C858" s="25">
        <v>516.20000000000005</v>
      </c>
      <c r="D858" s="29">
        <v>37</v>
      </c>
      <c r="E858" s="34">
        <v>44175</v>
      </c>
      <c r="F858" s="24" t="s">
        <v>97</v>
      </c>
      <c r="G858" s="23" t="s">
        <v>72</v>
      </c>
      <c r="H858" s="26">
        <v>19157.349999999999</v>
      </c>
      <c r="I858" s="27">
        <v>4105.5</v>
      </c>
    </row>
    <row r="859" spans="1:9" ht="10.199999999999999" x14ac:dyDescent="0.2">
      <c r="A859" s="21" t="s">
        <v>83</v>
      </c>
      <c r="B859" s="22">
        <v>44470</v>
      </c>
      <c r="C859" s="25">
        <v>2000</v>
      </c>
      <c r="D859" s="29">
        <v>39</v>
      </c>
      <c r="E859" s="34">
        <v>44986</v>
      </c>
      <c r="F859" s="24" t="s">
        <v>97</v>
      </c>
      <c r="G859" s="23" t="s">
        <v>75</v>
      </c>
      <c r="H859" s="26">
        <v>115663.5</v>
      </c>
      <c r="I859" s="27">
        <v>39957.68</v>
      </c>
    </row>
    <row r="860" spans="1:9" ht="10.199999999999999" x14ac:dyDescent="0.2">
      <c r="A860" s="21" t="s">
        <v>83</v>
      </c>
      <c r="B860" s="22">
        <v>44470</v>
      </c>
      <c r="C860" s="25">
        <v>241.7</v>
      </c>
      <c r="D860" s="29">
        <v>40</v>
      </c>
      <c r="E860" s="34">
        <v>41863</v>
      </c>
      <c r="F860" s="24" t="s">
        <v>97</v>
      </c>
      <c r="G860" s="23" t="s">
        <v>72</v>
      </c>
      <c r="H860" s="26">
        <v>13427.4</v>
      </c>
      <c r="I860" s="27">
        <v>3926.37</v>
      </c>
    </row>
    <row r="861" spans="1:9" ht="10.199999999999999" x14ac:dyDescent="0.2">
      <c r="A861" s="21" t="s">
        <v>83</v>
      </c>
      <c r="B861" s="22">
        <v>44470</v>
      </c>
      <c r="C861" s="25">
        <v>1083.3</v>
      </c>
      <c r="D861" s="29">
        <v>41</v>
      </c>
      <c r="E861" s="34">
        <v>44917</v>
      </c>
      <c r="F861" s="24" t="s">
        <v>97</v>
      </c>
      <c r="G861" s="23" t="s">
        <v>71</v>
      </c>
      <c r="H861" s="26">
        <v>32771.300000000003</v>
      </c>
      <c r="I861" s="27">
        <v>12661.88</v>
      </c>
    </row>
    <row r="862" spans="1:9" ht="10.199999999999999" x14ac:dyDescent="0.2">
      <c r="A862" s="21" t="s">
        <v>83</v>
      </c>
      <c r="B862" s="22">
        <v>44470</v>
      </c>
      <c r="C862" s="25">
        <v>611.9</v>
      </c>
      <c r="D862" s="29">
        <v>43</v>
      </c>
      <c r="E862" s="34">
        <v>42714</v>
      </c>
      <c r="F862" s="24" t="s">
        <v>97</v>
      </c>
      <c r="G862" s="23" t="s">
        <v>72</v>
      </c>
      <c r="H862" s="26">
        <v>28412.649999999998</v>
      </c>
      <c r="I862" s="27">
        <v>8216.9499999999989</v>
      </c>
    </row>
    <row r="863" spans="1:9" ht="10.199999999999999" x14ac:dyDescent="0.2">
      <c r="A863" s="21" t="s">
        <v>83</v>
      </c>
      <c r="B863" s="22">
        <v>44470</v>
      </c>
      <c r="C863" s="25">
        <v>215.7</v>
      </c>
      <c r="D863" s="29">
        <v>44</v>
      </c>
      <c r="E863" s="34">
        <v>41473</v>
      </c>
      <c r="F863" s="24" t="s">
        <v>97</v>
      </c>
      <c r="G863" s="23" t="s">
        <v>73</v>
      </c>
      <c r="H863" s="26">
        <v>8867.15</v>
      </c>
      <c r="I863" s="27">
        <v>2310.7000000000003</v>
      </c>
    </row>
    <row r="864" spans="1:9" ht="10.199999999999999" x14ac:dyDescent="0.2">
      <c r="A864" s="21" t="s">
        <v>83</v>
      </c>
      <c r="B864" s="22">
        <v>44470</v>
      </c>
      <c r="C864" s="25">
        <v>449</v>
      </c>
      <c r="D864" s="29">
        <v>45</v>
      </c>
      <c r="E864" s="34">
        <v>44170</v>
      </c>
      <c r="F864" s="24" t="s">
        <v>97</v>
      </c>
      <c r="G864" s="23" t="s">
        <v>72</v>
      </c>
      <c r="H864" s="26">
        <v>22618</v>
      </c>
      <c r="I864" s="27">
        <v>7831.5999999999995</v>
      </c>
    </row>
    <row r="865" spans="1:9" ht="10.199999999999999" x14ac:dyDescent="0.2">
      <c r="A865" s="21" t="s">
        <v>83</v>
      </c>
      <c r="B865" s="22">
        <v>44470</v>
      </c>
      <c r="C865" s="25">
        <v>259.39999999999998</v>
      </c>
      <c r="D865" s="29">
        <v>46</v>
      </c>
      <c r="E865" s="34">
        <v>41992</v>
      </c>
      <c r="F865" s="24" t="s">
        <v>97</v>
      </c>
      <c r="G865" s="23" t="s">
        <v>71</v>
      </c>
      <c r="H865" s="26">
        <v>9319.9500000000007</v>
      </c>
      <c r="I865" s="27">
        <v>1966.58</v>
      </c>
    </row>
    <row r="866" spans="1:9" ht="10.199999999999999" x14ac:dyDescent="0.2">
      <c r="A866" s="21" t="s">
        <v>83</v>
      </c>
      <c r="B866" s="22">
        <v>44470</v>
      </c>
      <c r="C866" s="25">
        <v>432</v>
      </c>
      <c r="D866" s="29">
        <v>47</v>
      </c>
      <c r="E866" s="34">
        <v>43550</v>
      </c>
      <c r="F866" s="24" t="s">
        <v>97</v>
      </c>
      <c r="G866" s="23" t="s">
        <v>71</v>
      </c>
      <c r="H866" s="26">
        <v>19306.95</v>
      </c>
      <c r="I866" s="27">
        <v>6112.54</v>
      </c>
    </row>
    <row r="867" spans="1:9" ht="10.199999999999999" x14ac:dyDescent="0.2">
      <c r="A867" s="21" t="s">
        <v>83</v>
      </c>
      <c r="B867" s="22">
        <v>44470</v>
      </c>
      <c r="C867" s="25">
        <v>425.79</v>
      </c>
      <c r="D867" s="29">
        <v>48</v>
      </c>
      <c r="E867" s="34">
        <v>44307</v>
      </c>
      <c r="F867" s="24" t="s">
        <v>97</v>
      </c>
      <c r="G867" s="23" t="s">
        <v>71</v>
      </c>
      <c r="H867" s="26">
        <v>18305.7</v>
      </c>
      <c r="I867" s="27">
        <v>3192.28</v>
      </c>
    </row>
    <row r="868" spans="1:9" ht="10.199999999999999" x14ac:dyDescent="0.2">
      <c r="A868" s="21" t="s">
        <v>83</v>
      </c>
      <c r="B868" s="22">
        <v>44470</v>
      </c>
      <c r="C868" s="25">
        <v>359</v>
      </c>
      <c r="D868" s="29">
        <v>49</v>
      </c>
      <c r="E868" s="34">
        <v>41963</v>
      </c>
      <c r="F868" s="24" t="s">
        <v>97</v>
      </c>
      <c r="G868" s="23" t="s">
        <v>74</v>
      </c>
      <c r="H868" s="26">
        <v>36287.949999999997</v>
      </c>
      <c r="I868" s="27">
        <v>15983.100000000002</v>
      </c>
    </row>
    <row r="869" spans="1:9" ht="10.199999999999999" x14ac:dyDescent="0.2">
      <c r="A869" s="21" t="s">
        <v>83</v>
      </c>
      <c r="B869" s="22">
        <v>44470</v>
      </c>
      <c r="C869" s="25">
        <v>420</v>
      </c>
      <c r="D869" s="29">
        <v>50</v>
      </c>
      <c r="E869" s="34">
        <v>42320</v>
      </c>
      <c r="F869" s="24" t="s">
        <v>97</v>
      </c>
      <c r="G869" s="23" t="s">
        <v>73</v>
      </c>
      <c r="H869" s="26">
        <v>11934.300000000001</v>
      </c>
      <c r="I869" s="27">
        <v>2656.5699999999997</v>
      </c>
    </row>
    <row r="870" spans="1:9" ht="10.199999999999999" x14ac:dyDescent="0.2">
      <c r="A870" s="21" t="s">
        <v>83</v>
      </c>
      <c r="B870" s="22">
        <v>44470</v>
      </c>
      <c r="C870" s="25">
        <v>1000</v>
      </c>
      <c r="D870" s="29">
        <v>51</v>
      </c>
      <c r="E870" s="34">
        <v>44915</v>
      </c>
      <c r="F870" s="24" t="s">
        <v>97</v>
      </c>
      <c r="G870" s="23" t="s">
        <v>74</v>
      </c>
      <c r="H870" s="26">
        <v>77109</v>
      </c>
      <c r="I870" s="27">
        <v>26496.12</v>
      </c>
    </row>
    <row r="871" spans="1:9" ht="10.199999999999999" x14ac:dyDescent="0.2">
      <c r="A871" s="21" t="s">
        <v>83</v>
      </c>
      <c r="B871" s="22">
        <v>44470</v>
      </c>
      <c r="C871" s="25">
        <v>249</v>
      </c>
      <c r="D871" s="29">
        <v>52</v>
      </c>
      <c r="E871" s="34">
        <v>42064</v>
      </c>
      <c r="F871" s="24" t="s">
        <v>97</v>
      </c>
      <c r="G871" s="23" t="s">
        <v>74</v>
      </c>
      <c r="H871" s="26">
        <v>11864.2</v>
      </c>
      <c r="I871" s="27">
        <v>3626.7000000000003</v>
      </c>
    </row>
    <row r="872" spans="1:9" ht="10.199999999999999" x14ac:dyDescent="0.2">
      <c r="A872" s="21" t="s">
        <v>83</v>
      </c>
      <c r="B872" s="22">
        <v>44470</v>
      </c>
      <c r="C872" s="25">
        <v>280.10000000000002</v>
      </c>
      <c r="D872" s="29">
        <v>53</v>
      </c>
      <c r="E872" s="34">
        <v>40313</v>
      </c>
      <c r="F872" s="24" t="s">
        <v>97</v>
      </c>
      <c r="G872" s="23" t="s">
        <v>71</v>
      </c>
      <c r="H872" s="26">
        <v>10732.2</v>
      </c>
      <c r="I872" s="27">
        <v>2321.34</v>
      </c>
    </row>
    <row r="873" spans="1:9" ht="10.199999999999999" x14ac:dyDescent="0.2">
      <c r="A873" s="21" t="s">
        <v>83</v>
      </c>
      <c r="B873" s="22">
        <v>44470</v>
      </c>
      <c r="C873" s="25">
        <v>497.38</v>
      </c>
      <c r="D873" s="29">
        <v>54</v>
      </c>
      <c r="E873" s="34">
        <v>44677</v>
      </c>
      <c r="F873" s="24" t="s">
        <v>97</v>
      </c>
      <c r="G873" s="23" t="s">
        <v>71</v>
      </c>
      <c r="H873" s="26">
        <v>14444.55</v>
      </c>
      <c r="I873" s="27">
        <v>4430.58</v>
      </c>
    </row>
    <row r="874" spans="1:9" ht="10.199999999999999" x14ac:dyDescent="0.2">
      <c r="A874" s="21" t="s">
        <v>83</v>
      </c>
      <c r="B874" s="22">
        <v>44470</v>
      </c>
      <c r="C874" s="25">
        <v>801.1</v>
      </c>
      <c r="D874" s="29">
        <v>55</v>
      </c>
      <c r="E874" s="34">
        <v>42812</v>
      </c>
      <c r="F874" s="24" t="s">
        <v>97</v>
      </c>
      <c r="G874" s="23" t="s">
        <v>75</v>
      </c>
      <c r="H874" s="26">
        <v>42131.1</v>
      </c>
      <c r="I874" s="27">
        <v>13217.12</v>
      </c>
    </row>
    <row r="875" spans="1:9" ht="10.199999999999999" x14ac:dyDescent="0.2">
      <c r="A875" s="21" t="s">
        <v>83</v>
      </c>
      <c r="B875" s="22">
        <v>44470</v>
      </c>
      <c r="C875" s="25">
        <v>550</v>
      </c>
      <c r="D875" s="29">
        <v>56</v>
      </c>
      <c r="E875" s="34">
        <v>44149</v>
      </c>
      <c r="F875" s="24" t="s">
        <v>97</v>
      </c>
      <c r="G875" s="23" t="s">
        <v>77</v>
      </c>
      <c r="H875" s="26">
        <v>49542.9</v>
      </c>
      <c r="I875" s="27">
        <v>18332.580000000002</v>
      </c>
    </row>
    <row r="876" spans="1:9" ht="10.199999999999999" x14ac:dyDescent="0.2">
      <c r="A876" s="21" t="s">
        <v>83</v>
      </c>
      <c r="B876" s="22">
        <v>44470</v>
      </c>
      <c r="C876" s="25">
        <v>237.43</v>
      </c>
      <c r="D876" s="29">
        <v>58</v>
      </c>
      <c r="E876" s="34">
        <v>42103</v>
      </c>
      <c r="F876" s="24" t="s">
        <v>105</v>
      </c>
      <c r="G876" s="23" t="s">
        <v>71</v>
      </c>
      <c r="H876" s="26">
        <v>6128.5</v>
      </c>
      <c r="I876" s="27">
        <v>696.29</v>
      </c>
    </row>
    <row r="877" spans="1:9" ht="10.199999999999999" x14ac:dyDescent="0.2">
      <c r="A877" s="21" t="s">
        <v>83</v>
      </c>
      <c r="B877" s="22">
        <v>44470</v>
      </c>
      <c r="C877" s="25">
        <v>497.7</v>
      </c>
      <c r="D877" s="29">
        <v>59</v>
      </c>
      <c r="E877" s="34">
        <v>44007</v>
      </c>
      <c r="F877" s="24" t="s">
        <v>97</v>
      </c>
      <c r="G877" s="23" t="s">
        <v>71</v>
      </c>
      <c r="H877" s="26">
        <v>31404.3</v>
      </c>
      <c r="I877" s="27">
        <v>10574.34</v>
      </c>
    </row>
    <row r="878" spans="1:9" ht="10.199999999999999" x14ac:dyDescent="0.2">
      <c r="A878" s="21" t="s">
        <v>83</v>
      </c>
      <c r="B878" s="22">
        <v>44470</v>
      </c>
      <c r="C878" s="25">
        <v>573</v>
      </c>
      <c r="D878" s="29">
        <v>60</v>
      </c>
      <c r="E878" s="34">
        <v>44147</v>
      </c>
      <c r="F878" s="24" t="s">
        <v>97</v>
      </c>
      <c r="G878" s="23" t="s">
        <v>73</v>
      </c>
      <c r="H878" s="26">
        <v>31474.35</v>
      </c>
      <c r="I878" s="27">
        <v>9970.8000000000011</v>
      </c>
    </row>
    <row r="879" spans="1:9" ht="10.199999999999999" x14ac:dyDescent="0.2">
      <c r="A879" s="21" t="s">
        <v>83</v>
      </c>
      <c r="B879" s="22">
        <v>44470</v>
      </c>
      <c r="C879" s="25">
        <v>449.5</v>
      </c>
      <c r="D879" s="29">
        <v>63</v>
      </c>
      <c r="E879" s="34">
        <v>44479</v>
      </c>
      <c r="F879" s="24" t="s">
        <v>97</v>
      </c>
      <c r="G879" s="23" t="s">
        <v>71</v>
      </c>
      <c r="H879" s="26">
        <v>19637.099999999999</v>
      </c>
      <c r="I879" s="27">
        <v>6377.28</v>
      </c>
    </row>
    <row r="880" spans="1:9" ht="10.199999999999999" x14ac:dyDescent="0.2">
      <c r="A880" s="21" t="s">
        <v>83</v>
      </c>
      <c r="B880" s="22">
        <v>44470</v>
      </c>
      <c r="C880" s="25">
        <v>225.9</v>
      </c>
      <c r="D880" s="29">
        <v>64</v>
      </c>
      <c r="E880" s="34">
        <v>42805</v>
      </c>
      <c r="F880" s="24" t="s">
        <v>97</v>
      </c>
      <c r="G880" s="23" t="s">
        <v>71</v>
      </c>
      <c r="H880" s="26">
        <v>11955.85</v>
      </c>
      <c r="I880" s="27">
        <v>3029.1800000000003</v>
      </c>
    </row>
    <row r="881" spans="1:9" ht="10.199999999999999" x14ac:dyDescent="0.2">
      <c r="A881" s="21" t="s">
        <v>83</v>
      </c>
      <c r="B881" s="22">
        <v>44470</v>
      </c>
      <c r="C881" s="25">
        <v>519.6</v>
      </c>
      <c r="D881" s="29">
        <v>65</v>
      </c>
      <c r="E881" s="34">
        <v>44291</v>
      </c>
      <c r="F881" s="24" t="s">
        <v>97</v>
      </c>
      <c r="G881" s="23" t="s">
        <v>74</v>
      </c>
      <c r="H881" s="26">
        <v>38896.9</v>
      </c>
      <c r="I881" s="27">
        <v>17046.12</v>
      </c>
    </row>
    <row r="882" spans="1:9" ht="10.199999999999999" x14ac:dyDescent="0.2">
      <c r="A882" s="21" t="s">
        <v>83</v>
      </c>
      <c r="B882" s="22">
        <v>44470</v>
      </c>
      <c r="C882" s="25">
        <v>1650</v>
      </c>
      <c r="D882" s="29">
        <v>67</v>
      </c>
      <c r="E882" s="34">
        <v>44986</v>
      </c>
      <c r="F882" s="24" t="s">
        <v>97</v>
      </c>
      <c r="G882" s="23" t="s">
        <v>73</v>
      </c>
      <c r="H882" s="26">
        <v>53976.3</v>
      </c>
      <c r="I882" s="27">
        <v>19270.02</v>
      </c>
    </row>
    <row r="883" spans="1:9" ht="10.199999999999999" x14ac:dyDescent="0.2">
      <c r="A883" s="21" t="s">
        <v>83</v>
      </c>
      <c r="B883" s="22">
        <v>44470</v>
      </c>
      <c r="C883" s="25">
        <v>169.4</v>
      </c>
      <c r="D883" s="29">
        <v>68</v>
      </c>
      <c r="E883" s="34">
        <v>39605</v>
      </c>
      <c r="F883" s="24" t="s">
        <v>97</v>
      </c>
      <c r="G883" s="23" t="s">
        <v>73</v>
      </c>
      <c r="H883" s="26">
        <v>20898.449999999997</v>
      </c>
      <c r="I883" s="27">
        <v>7725.9000000000005</v>
      </c>
    </row>
    <row r="884" spans="1:9" ht="10.199999999999999" x14ac:dyDescent="0.2">
      <c r="A884" s="21" t="s">
        <v>83</v>
      </c>
      <c r="B884" s="22">
        <v>44470</v>
      </c>
      <c r="C884" s="25">
        <v>242</v>
      </c>
      <c r="D884" s="29">
        <v>69</v>
      </c>
      <c r="E884" s="34">
        <v>41356</v>
      </c>
      <c r="F884" s="24" t="s">
        <v>97</v>
      </c>
      <c r="G884" s="23" t="s">
        <v>74</v>
      </c>
      <c r="H884" s="26">
        <v>17872.3</v>
      </c>
      <c r="I884" s="27">
        <v>6247.57</v>
      </c>
    </row>
    <row r="885" spans="1:9" ht="10.199999999999999" x14ac:dyDescent="0.2">
      <c r="A885" s="21" t="s">
        <v>83</v>
      </c>
      <c r="B885" s="22">
        <v>44470</v>
      </c>
      <c r="C885" s="25">
        <v>289.89999999999998</v>
      </c>
      <c r="D885" s="29">
        <v>70</v>
      </c>
      <c r="E885" s="34">
        <v>41691</v>
      </c>
      <c r="F885" s="24" t="s">
        <v>97</v>
      </c>
      <c r="G885" s="23" t="s">
        <v>72</v>
      </c>
      <c r="H885" s="26">
        <v>14974.449999999999</v>
      </c>
      <c r="I885" s="27">
        <v>4767.9799999999996</v>
      </c>
    </row>
    <row r="886" spans="1:9" ht="10.199999999999999" x14ac:dyDescent="0.2">
      <c r="A886" s="21" t="s">
        <v>83</v>
      </c>
      <c r="B886" s="22">
        <v>44470</v>
      </c>
      <c r="C886" s="25">
        <v>214.6</v>
      </c>
      <c r="D886" s="29">
        <v>71</v>
      </c>
      <c r="E886" s="34">
        <v>41406</v>
      </c>
      <c r="F886" s="24" t="s">
        <v>97</v>
      </c>
      <c r="G886" s="23" t="s">
        <v>71</v>
      </c>
      <c r="H886" s="26">
        <v>13621.45</v>
      </c>
      <c r="I886" s="27">
        <v>3165.47</v>
      </c>
    </row>
    <row r="887" spans="1:9" ht="10.199999999999999" x14ac:dyDescent="0.2">
      <c r="A887" s="21" t="s">
        <v>83</v>
      </c>
      <c r="B887" s="22">
        <v>44470</v>
      </c>
      <c r="C887" s="25">
        <v>2434.6</v>
      </c>
      <c r="D887" s="29">
        <v>72</v>
      </c>
      <c r="E887" s="34">
        <v>44910</v>
      </c>
      <c r="F887" s="24" t="s">
        <v>97</v>
      </c>
      <c r="G887" s="23" t="s">
        <v>73</v>
      </c>
      <c r="H887" s="26">
        <v>69398.100000000006</v>
      </c>
      <c r="I887" s="27">
        <v>25986.17</v>
      </c>
    </row>
    <row r="888" spans="1:9" ht="10.199999999999999" x14ac:dyDescent="0.2">
      <c r="A888" s="21" t="s">
        <v>83</v>
      </c>
      <c r="B888" s="22">
        <v>44470</v>
      </c>
      <c r="C888" s="25">
        <v>497.1</v>
      </c>
      <c r="D888" s="29">
        <v>73</v>
      </c>
      <c r="E888" s="34">
        <v>44869</v>
      </c>
      <c r="F888" s="24" t="s">
        <v>97</v>
      </c>
      <c r="G888" s="23" t="s">
        <v>72</v>
      </c>
      <c r="H888" s="26">
        <v>17349.5</v>
      </c>
      <c r="I888" s="27">
        <v>6624.03</v>
      </c>
    </row>
    <row r="889" spans="1:9" ht="10.199999999999999" x14ac:dyDescent="0.2">
      <c r="A889" s="21" t="s">
        <v>83</v>
      </c>
      <c r="B889" s="22">
        <v>44470</v>
      </c>
      <c r="C889" s="25">
        <v>238.7</v>
      </c>
      <c r="D889" s="29">
        <v>74</v>
      </c>
      <c r="E889" s="34">
        <v>41634</v>
      </c>
      <c r="F889" s="24" t="s">
        <v>97</v>
      </c>
      <c r="G889" s="23" t="s">
        <v>75</v>
      </c>
      <c r="H889" s="26">
        <v>17734.3</v>
      </c>
      <c r="I889" s="27">
        <v>6347.46</v>
      </c>
    </row>
    <row r="890" spans="1:9" ht="10.199999999999999" x14ac:dyDescent="0.2">
      <c r="A890" s="21" t="s">
        <v>83</v>
      </c>
      <c r="B890" s="22">
        <v>44470</v>
      </c>
      <c r="C890" s="25">
        <v>746</v>
      </c>
      <c r="D890" s="29">
        <v>75</v>
      </c>
      <c r="E890" s="34">
        <v>43189</v>
      </c>
      <c r="F890" s="24" t="s">
        <v>97</v>
      </c>
      <c r="G890" s="23" t="s">
        <v>75</v>
      </c>
      <c r="H890" s="26">
        <v>34417.5</v>
      </c>
      <c r="I890" s="27">
        <v>10865.68</v>
      </c>
    </row>
    <row r="891" spans="1:9" ht="10.199999999999999" x14ac:dyDescent="0.2">
      <c r="A891" s="21" t="s">
        <v>83</v>
      </c>
      <c r="B891" s="22">
        <v>44470</v>
      </c>
      <c r="C891" s="25">
        <v>1300</v>
      </c>
      <c r="D891" s="29">
        <v>76</v>
      </c>
      <c r="E891" s="34">
        <v>44958</v>
      </c>
      <c r="F891" s="24" t="s">
        <v>97</v>
      </c>
      <c r="G891" s="23" t="s">
        <v>71</v>
      </c>
      <c r="H891" s="26">
        <v>50120.85</v>
      </c>
      <c r="I891" s="27">
        <v>20136.13</v>
      </c>
    </row>
    <row r="892" spans="1:9" ht="10.199999999999999" x14ac:dyDescent="0.2">
      <c r="A892" s="21" t="s">
        <v>83</v>
      </c>
      <c r="B892" s="22">
        <v>44470</v>
      </c>
      <c r="C892" s="25">
        <v>959.5</v>
      </c>
      <c r="D892" s="29">
        <v>77</v>
      </c>
      <c r="E892" s="34">
        <v>44841</v>
      </c>
      <c r="F892" s="24" t="s">
        <v>97</v>
      </c>
      <c r="G892" s="23" t="s">
        <v>72</v>
      </c>
      <c r="H892" s="26">
        <v>38554.5</v>
      </c>
      <c r="I892" s="27">
        <v>11929.96</v>
      </c>
    </row>
    <row r="893" spans="1:9" ht="10.199999999999999" x14ac:dyDescent="0.2">
      <c r="A893" s="21" t="s">
        <v>83</v>
      </c>
      <c r="B893" s="22">
        <v>44470</v>
      </c>
      <c r="C893" s="25">
        <v>188.8</v>
      </c>
      <c r="D893" s="29">
        <v>78</v>
      </c>
      <c r="E893" s="34">
        <v>41426</v>
      </c>
      <c r="F893" s="24" t="s">
        <v>97</v>
      </c>
      <c r="G893" s="23" t="s">
        <v>71</v>
      </c>
      <c r="H893" s="26">
        <v>15195.45</v>
      </c>
      <c r="I893" s="27">
        <v>4983.0200000000004</v>
      </c>
    </row>
    <row r="894" spans="1:9" ht="10.199999999999999" x14ac:dyDescent="0.2">
      <c r="A894" s="21" t="s">
        <v>83</v>
      </c>
      <c r="B894" s="22">
        <v>44470</v>
      </c>
      <c r="C894" s="25">
        <v>450</v>
      </c>
      <c r="D894" s="29">
        <v>79</v>
      </c>
      <c r="E894" s="34">
        <v>43457</v>
      </c>
      <c r="F894" s="24" t="s">
        <v>97</v>
      </c>
      <c r="G894" s="23" t="s">
        <v>77</v>
      </c>
      <c r="H894" s="26">
        <v>18518.699999999997</v>
      </c>
      <c r="I894" s="27">
        <v>6151.04</v>
      </c>
    </row>
    <row r="895" spans="1:9" ht="10.199999999999999" x14ac:dyDescent="0.2">
      <c r="A895" s="21" t="s">
        <v>83</v>
      </c>
      <c r="B895" s="22">
        <v>44470</v>
      </c>
      <c r="C895" s="25">
        <v>426.3</v>
      </c>
      <c r="D895" s="29">
        <v>81</v>
      </c>
      <c r="E895" s="34">
        <v>44188</v>
      </c>
      <c r="F895" s="24" t="s">
        <v>97</v>
      </c>
      <c r="G895" s="23" t="s">
        <v>77</v>
      </c>
      <c r="H895" s="26">
        <v>17470.2</v>
      </c>
      <c r="I895" s="27">
        <v>6066.7599999999993</v>
      </c>
    </row>
    <row r="896" spans="1:9" ht="10.199999999999999" x14ac:dyDescent="0.2">
      <c r="A896" s="21" t="s">
        <v>83</v>
      </c>
      <c r="B896" s="22">
        <v>44470</v>
      </c>
      <c r="C896" s="25">
        <v>384.32</v>
      </c>
      <c r="D896" s="29">
        <v>82</v>
      </c>
      <c r="E896" s="34">
        <v>41585</v>
      </c>
      <c r="F896" s="24" t="s">
        <v>97</v>
      </c>
      <c r="G896" s="23" t="s">
        <v>74</v>
      </c>
      <c r="H896" s="26">
        <v>20337.850000000002</v>
      </c>
      <c r="I896" s="27">
        <v>7379.68</v>
      </c>
    </row>
    <row r="897" spans="1:9" ht="10.199999999999999" x14ac:dyDescent="0.2">
      <c r="A897" s="21" t="s">
        <v>83</v>
      </c>
      <c r="B897" s="22">
        <v>44470</v>
      </c>
      <c r="C897" s="25">
        <v>216</v>
      </c>
      <c r="D897" s="29">
        <v>83</v>
      </c>
      <c r="E897" s="34">
        <v>41879</v>
      </c>
      <c r="F897" s="24" t="s">
        <v>97</v>
      </c>
      <c r="G897" s="23" t="s">
        <v>74</v>
      </c>
      <c r="H897" s="26">
        <v>11578.5</v>
      </c>
      <c r="I897" s="27">
        <v>3390.7999999999997</v>
      </c>
    </row>
    <row r="898" spans="1:9" ht="10.199999999999999" x14ac:dyDescent="0.2">
      <c r="A898" s="21" t="s">
        <v>83</v>
      </c>
      <c r="B898" s="22">
        <v>44470</v>
      </c>
      <c r="C898" s="25">
        <v>240.2</v>
      </c>
      <c r="D898" s="29">
        <v>84</v>
      </c>
      <c r="E898" s="34">
        <v>41536</v>
      </c>
      <c r="F898" s="24" t="s">
        <v>97</v>
      </c>
      <c r="G898" s="23" t="s">
        <v>72</v>
      </c>
      <c r="H898" s="26">
        <v>11605.45</v>
      </c>
      <c r="I898" s="27">
        <v>2835.6299999999997</v>
      </c>
    </row>
    <row r="899" spans="1:9" ht="10.199999999999999" x14ac:dyDescent="0.2">
      <c r="A899" s="21" t="s">
        <v>83</v>
      </c>
      <c r="B899" s="22">
        <v>44470</v>
      </c>
      <c r="C899" s="25">
        <v>867.6</v>
      </c>
      <c r="D899" s="29">
        <v>85</v>
      </c>
      <c r="E899" s="34">
        <v>44558</v>
      </c>
      <c r="F899" s="24" t="s">
        <v>97</v>
      </c>
      <c r="G899" s="23" t="s">
        <v>73</v>
      </c>
      <c r="H899" s="26">
        <v>30547.199999999997</v>
      </c>
      <c r="I899" s="27">
        <v>10246.32</v>
      </c>
    </row>
    <row r="900" spans="1:9" ht="10.199999999999999" x14ac:dyDescent="0.2">
      <c r="A900" s="21" t="s">
        <v>83</v>
      </c>
      <c r="B900" s="22">
        <v>44470</v>
      </c>
      <c r="C900" s="25">
        <v>298.60000000000002</v>
      </c>
      <c r="D900" s="29">
        <v>86</v>
      </c>
      <c r="E900" s="34">
        <v>41484</v>
      </c>
      <c r="F900" s="24" t="s">
        <v>97</v>
      </c>
      <c r="G900" s="23" t="s">
        <v>74</v>
      </c>
      <c r="H900" s="26">
        <v>21766.300000000003</v>
      </c>
      <c r="I900" s="27">
        <v>7175.49</v>
      </c>
    </row>
    <row r="901" spans="1:9" ht="10.199999999999999" x14ac:dyDescent="0.2">
      <c r="A901" s="21" t="s">
        <v>83</v>
      </c>
      <c r="B901" s="22">
        <v>44470</v>
      </c>
      <c r="C901" s="25">
        <v>631.9</v>
      </c>
      <c r="D901" s="29">
        <v>88</v>
      </c>
      <c r="E901" s="34">
        <v>44818</v>
      </c>
      <c r="F901" s="24" t="s">
        <v>97</v>
      </c>
      <c r="G901" s="23" t="s">
        <v>76</v>
      </c>
      <c r="H901" s="26">
        <v>25089.55</v>
      </c>
      <c r="I901" s="27">
        <v>8413.93</v>
      </c>
    </row>
    <row r="902" spans="1:9" ht="10.199999999999999" x14ac:dyDescent="0.2">
      <c r="A902" s="21" t="s">
        <v>83</v>
      </c>
      <c r="B902" s="22">
        <v>44470</v>
      </c>
      <c r="C902" s="25">
        <v>385.97</v>
      </c>
      <c r="D902" s="29">
        <v>89</v>
      </c>
      <c r="E902" s="34">
        <v>44341</v>
      </c>
      <c r="F902" s="24" t="s">
        <v>97</v>
      </c>
      <c r="G902" s="23" t="s">
        <v>75</v>
      </c>
      <c r="H902" s="26">
        <v>22138.25</v>
      </c>
      <c r="I902" s="27">
        <v>8607.69</v>
      </c>
    </row>
    <row r="903" spans="1:9" ht="10.199999999999999" x14ac:dyDescent="0.2">
      <c r="A903" s="21" t="s">
        <v>83</v>
      </c>
      <c r="B903" s="22">
        <v>44470</v>
      </c>
      <c r="C903" s="25">
        <v>290.60000000000002</v>
      </c>
      <c r="D903" s="29">
        <v>90</v>
      </c>
      <c r="E903" s="34">
        <v>43671</v>
      </c>
      <c r="F903" s="24" t="s">
        <v>97</v>
      </c>
      <c r="G903" s="23" t="s">
        <v>74</v>
      </c>
      <c r="H903" s="26">
        <v>27507.05</v>
      </c>
      <c r="I903" s="27">
        <v>11521.37</v>
      </c>
    </row>
    <row r="904" spans="1:9" ht="10.199999999999999" x14ac:dyDescent="0.2">
      <c r="A904" s="21" t="s">
        <v>83</v>
      </c>
      <c r="B904" s="22">
        <v>44470</v>
      </c>
      <c r="C904" s="25">
        <v>408.1</v>
      </c>
      <c r="D904" s="29">
        <v>91</v>
      </c>
      <c r="E904" s="34">
        <v>44383</v>
      </c>
      <c r="F904" s="24" t="s">
        <v>97</v>
      </c>
      <c r="G904" s="23" t="s">
        <v>75</v>
      </c>
      <c r="H904" s="26">
        <v>17578</v>
      </c>
      <c r="I904" s="27">
        <v>5020.47</v>
      </c>
    </row>
    <row r="905" spans="1:9" ht="10.199999999999999" x14ac:dyDescent="0.2">
      <c r="A905" s="21" t="s">
        <v>83</v>
      </c>
      <c r="B905" s="22">
        <v>44470</v>
      </c>
      <c r="C905" s="25">
        <v>570.70000000000005</v>
      </c>
      <c r="D905" s="29">
        <v>92</v>
      </c>
      <c r="E905" s="34">
        <v>42599</v>
      </c>
      <c r="F905" s="24" t="s">
        <v>97</v>
      </c>
      <c r="G905" s="23" t="s">
        <v>73</v>
      </c>
      <c r="H905" s="26">
        <v>46486.549999999996</v>
      </c>
      <c r="I905" s="27">
        <v>15524.25</v>
      </c>
    </row>
    <row r="906" spans="1:9" ht="10.199999999999999" x14ac:dyDescent="0.2">
      <c r="A906" s="21" t="s">
        <v>83</v>
      </c>
      <c r="B906" s="22">
        <v>44470</v>
      </c>
      <c r="C906" s="25">
        <v>616.20000000000005</v>
      </c>
      <c r="D906" s="29">
        <v>93</v>
      </c>
      <c r="E906" s="34">
        <v>42592</v>
      </c>
      <c r="F906" s="24" t="s">
        <v>97</v>
      </c>
      <c r="G906" s="23" t="s">
        <v>75</v>
      </c>
      <c r="H906" s="26">
        <v>50491.6</v>
      </c>
      <c r="I906" s="27">
        <v>17167.990000000002</v>
      </c>
    </row>
    <row r="907" spans="1:9" ht="10.199999999999999" x14ac:dyDescent="0.2">
      <c r="A907" s="21" t="s">
        <v>83</v>
      </c>
      <c r="B907" s="22">
        <v>44470</v>
      </c>
      <c r="C907" s="25">
        <v>622.70000000000005</v>
      </c>
      <c r="D907" s="29">
        <v>94</v>
      </c>
      <c r="E907" s="34">
        <v>42514</v>
      </c>
      <c r="F907" s="24" t="s">
        <v>97</v>
      </c>
      <c r="G907" s="23" t="s">
        <v>72</v>
      </c>
      <c r="H907" s="26">
        <v>36870.100000000006</v>
      </c>
      <c r="I907" s="27">
        <v>9169.44</v>
      </c>
    </row>
    <row r="908" spans="1:9" ht="10.199999999999999" x14ac:dyDescent="0.2">
      <c r="A908" s="21" t="s">
        <v>83</v>
      </c>
      <c r="B908" s="22">
        <v>44470</v>
      </c>
      <c r="C908" s="25">
        <v>839.17</v>
      </c>
      <c r="D908" s="29">
        <v>95</v>
      </c>
      <c r="E908" s="34">
        <v>42815</v>
      </c>
      <c r="F908" s="24" t="s">
        <v>97</v>
      </c>
      <c r="G908" s="23" t="s">
        <v>73</v>
      </c>
      <c r="H908" s="26">
        <v>30374.75</v>
      </c>
      <c r="I908" s="27">
        <v>8261.4</v>
      </c>
    </row>
    <row r="909" spans="1:9" ht="10.199999999999999" x14ac:dyDescent="0.2">
      <c r="A909" s="21" t="s">
        <v>83</v>
      </c>
      <c r="B909" s="22">
        <v>44470</v>
      </c>
      <c r="C909" s="25">
        <v>648.70000000000005</v>
      </c>
      <c r="D909" s="29">
        <v>96</v>
      </c>
      <c r="E909" s="34">
        <v>43172</v>
      </c>
      <c r="F909" s="24" t="s">
        <v>97</v>
      </c>
      <c r="G909" s="23" t="s">
        <v>77</v>
      </c>
      <c r="H909" s="26">
        <v>43257.700000000004</v>
      </c>
      <c r="I909" s="27">
        <v>12996.9</v>
      </c>
    </row>
    <row r="910" spans="1:9" ht="10.199999999999999" x14ac:dyDescent="0.2">
      <c r="A910" s="21" t="s">
        <v>83</v>
      </c>
      <c r="B910" s="22">
        <v>44470</v>
      </c>
      <c r="C910" s="25">
        <v>469.06</v>
      </c>
      <c r="D910" s="29">
        <v>97</v>
      </c>
      <c r="E910" s="34">
        <v>43200</v>
      </c>
      <c r="F910" s="24" t="s">
        <v>97</v>
      </c>
      <c r="G910" s="23" t="s">
        <v>77</v>
      </c>
      <c r="H910" s="26">
        <v>24499.200000000001</v>
      </c>
      <c r="I910" s="27">
        <v>6911.73</v>
      </c>
    </row>
    <row r="911" spans="1:9" ht="10.199999999999999" x14ac:dyDescent="0.2">
      <c r="A911" s="21" t="s">
        <v>83</v>
      </c>
      <c r="B911" s="22">
        <v>44470</v>
      </c>
      <c r="C911" s="25">
        <v>643.70000000000005</v>
      </c>
      <c r="D911" s="29">
        <v>98</v>
      </c>
      <c r="E911" s="34">
        <v>43621</v>
      </c>
      <c r="F911" s="24" t="s">
        <v>97</v>
      </c>
      <c r="G911" s="23" t="s">
        <v>73</v>
      </c>
      <c r="H911" s="26">
        <v>27684.949999999997</v>
      </c>
      <c r="I911" s="27">
        <v>6222.79</v>
      </c>
    </row>
    <row r="912" spans="1:9" ht="10.199999999999999" x14ac:dyDescent="0.2">
      <c r="A912" s="21" t="s">
        <v>83</v>
      </c>
      <c r="B912" s="22">
        <v>44470</v>
      </c>
      <c r="C912" s="25">
        <v>691.46</v>
      </c>
      <c r="D912" s="29">
        <v>99</v>
      </c>
      <c r="E912" s="34">
        <v>44364</v>
      </c>
      <c r="F912" s="24" t="s">
        <v>97</v>
      </c>
      <c r="G912" s="23" t="s">
        <v>75</v>
      </c>
      <c r="H912" s="26">
        <v>36126.25</v>
      </c>
      <c r="I912" s="27">
        <v>7294.5599999999995</v>
      </c>
    </row>
    <row r="913" spans="1:9" ht="10.199999999999999" x14ac:dyDescent="0.2">
      <c r="A913" s="21" t="s">
        <v>83</v>
      </c>
      <c r="B913" s="22">
        <v>44470</v>
      </c>
      <c r="C913" s="25">
        <v>777.5</v>
      </c>
      <c r="D913" s="29">
        <v>100</v>
      </c>
      <c r="E913" s="34">
        <v>42369</v>
      </c>
      <c r="F913" s="24" t="s">
        <v>97</v>
      </c>
      <c r="G913" s="23" t="s">
        <v>71</v>
      </c>
      <c r="H913" s="26">
        <v>69826.850000000006</v>
      </c>
      <c r="I913" s="27">
        <v>19968.62</v>
      </c>
    </row>
    <row r="914" spans="1:9" ht="10.199999999999999" x14ac:dyDescent="0.2">
      <c r="A914" s="21" t="s">
        <v>83</v>
      </c>
      <c r="B914" s="22">
        <v>44501</v>
      </c>
      <c r="C914" s="25">
        <v>312.39999999999998</v>
      </c>
      <c r="D914" s="29">
        <v>1</v>
      </c>
      <c r="E914" s="34">
        <v>40157</v>
      </c>
      <c r="F914" s="24" t="s">
        <v>97</v>
      </c>
      <c r="G914" s="23" t="s">
        <v>71</v>
      </c>
      <c r="H914" s="26">
        <v>37124.899999999994</v>
      </c>
      <c r="I914" s="27">
        <v>9028.81</v>
      </c>
    </row>
    <row r="915" spans="1:9" ht="10.199999999999999" x14ac:dyDescent="0.2">
      <c r="A915" s="21" t="s">
        <v>83</v>
      </c>
      <c r="B915" s="22">
        <v>44501</v>
      </c>
      <c r="C915" s="25">
        <v>503.21</v>
      </c>
      <c r="D915" s="29">
        <v>3</v>
      </c>
      <c r="E915" s="34">
        <v>44172</v>
      </c>
      <c r="F915" s="24" t="s">
        <v>97</v>
      </c>
      <c r="G915" s="23" t="s">
        <v>71</v>
      </c>
      <c r="H915" s="26">
        <v>29122</v>
      </c>
      <c r="I915" s="27">
        <v>8292.76</v>
      </c>
    </row>
    <row r="916" spans="1:9" ht="10.199999999999999" x14ac:dyDescent="0.2">
      <c r="A916" s="21" t="s">
        <v>83</v>
      </c>
      <c r="B916" s="22">
        <v>44501</v>
      </c>
      <c r="C916" s="25">
        <v>448</v>
      </c>
      <c r="D916" s="29">
        <v>4</v>
      </c>
      <c r="E916" s="34">
        <v>44162</v>
      </c>
      <c r="F916" s="24" t="s">
        <v>97</v>
      </c>
      <c r="G916" s="23" t="s">
        <v>72</v>
      </c>
      <c r="H916" s="26">
        <v>23067.1</v>
      </c>
      <c r="I916" s="27">
        <v>5127.92</v>
      </c>
    </row>
    <row r="917" spans="1:9" ht="10.199999999999999" x14ac:dyDescent="0.2">
      <c r="A917" s="21" t="s">
        <v>83</v>
      </c>
      <c r="B917" s="22">
        <v>44501</v>
      </c>
      <c r="C917" s="25">
        <v>494</v>
      </c>
      <c r="D917" s="29">
        <v>6</v>
      </c>
      <c r="E917" s="34">
        <v>44348</v>
      </c>
      <c r="F917" s="24" t="s">
        <v>97</v>
      </c>
      <c r="G917" s="23" t="s">
        <v>71</v>
      </c>
      <c r="H917" s="26">
        <v>17704.8</v>
      </c>
      <c r="I917" s="27">
        <v>3089.59</v>
      </c>
    </row>
    <row r="918" spans="1:9" ht="10.199999999999999" x14ac:dyDescent="0.2">
      <c r="A918" s="21" t="s">
        <v>83</v>
      </c>
      <c r="B918" s="22">
        <v>44501</v>
      </c>
      <c r="C918" s="25">
        <v>512.87</v>
      </c>
      <c r="D918" s="29">
        <v>7</v>
      </c>
      <c r="E918" s="34">
        <v>42850</v>
      </c>
      <c r="F918" s="24" t="s">
        <v>97</v>
      </c>
      <c r="G918" s="23" t="s">
        <v>73</v>
      </c>
      <c r="H918" s="26">
        <v>30864.35</v>
      </c>
      <c r="I918" s="27">
        <v>7122.29</v>
      </c>
    </row>
    <row r="919" spans="1:9" ht="10.199999999999999" x14ac:dyDescent="0.2">
      <c r="A919" s="21" t="s">
        <v>83</v>
      </c>
      <c r="B919" s="22">
        <v>44501</v>
      </c>
      <c r="C919" s="25">
        <v>464.1</v>
      </c>
      <c r="D919" s="29">
        <v>8</v>
      </c>
      <c r="E919" s="34">
        <v>41849</v>
      </c>
      <c r="F919" s="24" t="s">
        <v>97</v>
      </c>
      <c r="G919" s="23" t="s">
        <v>73</v>
      </c>
      <c r="H919" s="26">
        <v>24663.35</v>
      </c>
      <c r="I919" s="27">
        <v>5926.27</v>
      </c>
    </row>
    <row r="920" spans="1:9" ht="10.199999999999999" x14ac:dyDescent="0.2">
      <c r="A920" s="21" t="s">
        <v>83</v>
      </c>
      <c r="B920" s="22">
        <v>44501</v>
      </c>
      <c r="C920" s="25">
        <v>590.20000000000005</v>
      </c>
      <c r="D920" s="29">
        <v>9</v>
      </c>
      <c r="E920" s="34">
        <v>42480</v>
      </c>
      <c r="F920" s="24" t="s">
        <v>97</v>
      </c>
      <c r="G920" s="23" t="s">
        <v>74</v>
      </c>
      <c r="H920" s="26">
        <v>45961.049999999996</v>
      </c>
      <c r="I920" s="27">
        <v>12713.54</v>
      </c>
    </row>
    <row r="921" spans="1:9" ht="10.199999999999999" x14ac:dyDescent="0.2">
      <c r="A921" s="21" t="s">
        <v>83</v>
      </c>
      <c r="B921" s="22">
        <v>44501</v>
      </c>
      <c r="C921" s="25">
        <v>621</v>
      </c>
      <c r="D921" s="29">
        <v>10</v>
      </c>
      <c r="E921" s="34">
        <v>44658</v>
      </c>
      <c r="F921" s="24" t="s">
        <v>97</v>
      </c>
      <c r="G921" s="23" t="s">
        <v>74</v>
      </c>
      <c r="H921" s="26">
        <v>19775.849999999999</v>
      </c>
      <c r="I921" s="27">
        <v>3479.35</v>
      </c>
    </row>
    <row r="922" spans="1:9" ht="10.199999999999999" x14ac:dyDescent="0.2">
      <c r="A922" s="21" t="s">
        <v>83</v>
      </c>
      <c r="B922" s="22">
        <v>44501</v>
      </c>
      <c r="C922" s="25">
        <v>606.45000000000005</v>
      </c>
      <c r="D922" s="29">
        <v>11</v>
      </c>
      <c r="E922" s="34">
        <v>42944</v>
      </c>
      <c r="F922" s="24" t="s">
        <v>97</v>
      </c>
      <c r="G922" s="23" t="s">
        <v>75</v>
      </c>
      <c r="H922" s="26">
        <v>30756.149999999998</v>
      </c>
      <c r="I922" s="27">
        <v>8741.6</v>
      </c>
    </row>
    <row r="923" spans="1:9" ht="10.199999999999999" x14ac:dyDescent="0.2">
      <c r="A923" s="21" t="s">
        <v>83</v>
      </c>
      <c r="B923" s="22">
        <v>44501</v>
      </c>
      <c r="C923" s="25">
        <v>425.8</v>
      </c>
      <c r="D923" s="29">
        <v>12</v>
      </c>
      <c r="E923" s="34">
        <v>44480</v>
      </c>
      <c r="F923" s="24" t="s">
        <v>97</v>
      </c>
      <c r="G923" s="23" t="s">
        <v>76</v>
      </c>
      <c r="H923" s="26">
        <v>25496.65</v>
      </c>
      <c r="I923" s="27">
        <v>4728.29</v>
      </c>
    </row>
    <row r="924" spans="1:9" ht="10.199999999999999" x14ac:dyDescent="0.2">
      <c r="A924" s="21" t="s">
        <v>83</v>
      </c>
      <c r="B924" s="22">
        <v>44501</v>
      </c>
      <c r="C924" s="25">
        <v>354.1</v>
      </c>
      <c r="D924" s="29">
        <v>14</v>
      </c>
      <c r="E924" s="34">
        <v>43683</v>
      </c>
      <c r="F924" s="24" t="s">
        <v>97</v>
      </c>
      <c r="G924" s="23" t="s">
        <v>73</v>
      </c>
      <c r="H924" s="26">
        <v>17953.699999999997</v>
      </c>
      <c r="I924" s="27">
        <v>4275.46</v>
      </c>
    </row>
    <row r="925" spans="1:9" ht="10.199999999999999" x14ac:dyDescent="0.2">
      <c r="A925" s="21" t="s">
        <v>83</v>
      </c>
      <c r="B925" s="22">
        <v>44501</v>
      </c>
      <c r="C925" s="25">
        <v>544</v>
      </c>
      <c r="D925" s="29">
        <v>15</v>
      </c>
      <c r="E925" s="34">
        <v>44064</v>
      </c>
      <c r="F925" s="24" t="s">
        <v>97</v>
      </c>
      <c r="G925" s="23" t="s">
        <v>71</v>
      </c>
      <c r="H925" s="26">
        <v>22028.2</v>
      </c>
      <c r="I925" s="27">
        <v>5351.1500000000005</v>
      </c>
    </row>
    <row r="926" spans="1:9" ht="10.199999999999999" x14ac:dyDescent="0.2">
      <c r="A926" s="21" t="s">
        <v>83</v>
      </c>
      <c r="B926" s="22">
        <v>44501</v>
      </c>
      <c r="C926" s="25">
        <v>1900</v>
      </c>
      <c r="D926" s="29">
        <v>16</v>
      </c>
      <c r="E926" s="34">
        <v>44914</v>
      </c>
      <c r="F926" s="24" t="s">
        <v>97</v>
      </c>
      <c r="G926" s="23" t="s">
        <v>73</v>
      </c>
      <c r="H926" s="26">
        <v>44598.5</v>
      </c>
      <c r="I926" s="27">
        <v>12333.019999999999</v>
      </c>
    </row>
    <row r="927" spans="1:9" ht="10.199999999999999" x14ac:dyDescent="0.2">
      <c r="A927" s="21" t="s">
        <v>83</v>
      </c>
      <c r="B927" s="22">
        <v>44501</v>
      </c>
      <c r="C927" s="25">
        <v>514.79999999999995</v>
      </c>
      <c r="D927" s="29">
        <v>17</v>
      </c>
      <c r="E927" s="34">
        <v>42531</v>
      </c>
      <c r="F927" s="24" t="s">
        <v>97</v>
      </c>
      <c r="G927" s="23" t="s">
        <v>74</v>
      </c>
      <c r="H927" s="26">
        <v>25810.5</v>
      </c>
      <c r="I927" s="27">
        <v>5519.57</v>
      </c>
    </row>
    <row r="928" spans="1:9" ht="10.199999999999999" x14ac:dyDescent="0.2">
      <c r="A928" s="21" t="s">
        <v>83</v>
      </c>
      <c r="B928" s="22">
        <v>44501</v>
      </c>
      <c r="C928" s="25">
        <v>587</v>
      </c>
      <c r="D928" s="29">
        <v>18</v>
      </c>
      <c r="E928" s="34">
        <v>43459</v>
      </c>
      <c r="F928" s="24" t="s">
        <v>97</v>
      </c>
      <c r="G928" s="23" t="s">
        <v>77</v>
      </c>
      <c r="H928" s="26">
        <v>36908.449999999997</v>
      </c>
      <c r="I928" s="27">
        <v>9298.8000000000011</v>
      </c>
    </row>
    <row r="929" spans="1:9" ht="10.199999999999999" x14ac:dyDescent="0.2">
      <c r="A929" s="21" t="s">
        <v>83</v>
      </c>
      <c r="B929" s="22">
        <v>44501</v>
      </c>
      <c r="C929" s="25">
        <v>504.1</v>
      </c>
      <c r="D929" s="29">
        <v>19</v>
      </c>
      <c r="E929" s="34">
        <v>44195</v>
      </c>
      <c r="F929" s="24" t="s">
        <v>97</v>
      </c>
      <c r="G929" s="23" t="s">
        <v>72</v>
      </c>
      <c r="H929" s="26">
        <v>31832.95</v>
      </c>
      <c r="I929" s="27">
        <v>9222.2900000000009</v>
      </c>
    </row>
    <row r="930" spans="1:9" ht="10.199999999999999" x14ac:dyDescent="0.2">
      <c r="A930" s="21" t="s">
        <v>83</v>
      </c>
      <c r="B930" s="22">
        <v>44501</v>
      </c>
      <c r="C930" s="25">
        <v>555.6</v>
      </c>
      <c r="D930" s="29">
        <v>20</v>
      </c>
      <c r="E930" s="34">
        <v>42907</v>
      </c>
      <c r="F930" s="24" t="s">
        <v>97</v>
      </c>
      <c r="G930" s="23" t="s">
        <v>71</v>
      </c>
      <c r="H930" s="26">
        <v>38564.199999999997</v>
      </c>
      <c r="I930" s="27">
        <v>11777.5</v>
      </c>
    </row>
    <row r="931" spans="1:9" ht="10.199999999999999" x14ac:dyDescent="0.2">
      <c r="A931" s="21" t="s">
        <v>83</v>
      </c>
      <c r="B931" s="22">
        <v>44501</v>
      </c>
      <c r="C931" s="25">
        <v>450.2</v>
      </c>
      <c r="D931" s="29">
        <v>21</v>
      </c>
      <c r="E931" s="34">
        <v>43607</v>
      </c>
      <c r="F931" s="24" t="s">
        <v>97</v>
      </c>
      <c r="G931" s="23" t="s">
        <v>74</v>
      </c>
      <c r="H931" s="26">
        <v>23045.45</v>
      </c>
      <c r="I931" s="27">
        <v>5764.8499999999995</v>
      </c>
    </row>
    <row r="932" spans="1:9" ht="10.199999999999999" x14ac:dyDescent="0.2">
      <c r="A932" s="21" t="s">
        <v>83</v>
      </c>
      <c r="B932" s="22">
        <v>44501</v>
      </c>
      <c r="C932" s="25">
        <v>808.7</v>
      </c>
      <c r="D932" s="29">
        <v>22</v>
      </c>
      <c r="E932" s="34">
        <v>44560</v>
      </c>
      <c r="F932" s="24" t="s">
        <v>97</v>
      </c>
      <c r="G932" s="23" t="s">
        <v>74</v>
      </c>
      <c r="H932" s="26">
        <v>33245.199999999997</v>
      </c>
      <c r="I932" s="27">
        <v>10927.279999999999</v>
      </c>
    </row>
    <row r="933" spans="1:9" ht="10.199999999999999" x14ac:dyDescent="0.2">
      <c r="A933" s="21" t="s">
        <v>83</v>
      </c>
      <c r="B933" s="22">
        <v>44501</v>
      </c>
      <c r="C933" s="25">
        <v>450</v>
      </c>
      <c r="D933" s="29">
        <v>23</v>
      </c>
      <c r="E933" s="34">
        <v>44671</v>
      </c>
      <c r="F933" s="24" t="s">
        <v>97</v>
      </c>
      <c r="G933" s="23" t="s">
        <v>75</v>
      </c>
      <c r="H933" s="26">
        <v>14070.85</v>
      </c>
      <c r="I933" s="27">
        <v>3295.53</v>
      </c>
    </row>
    <row r="934" spans="1:9" ht="10.199999999999999" x14ac:dyDescent="0.2">
      <c r="A934" s="21" t="s">
        <v>83</v>
      </c>
      <c r="B934" s="22">
        <v>44501</v>
      </c>
      <c r="C934" s="25">
        <v>504.5</v>
      </c>
      <c r="D934" s="29">
        <v>24</v>
      </c>
      <c r="E934" s="34">
        <v>43807</v>
      </c>
      <c r="F934" s="24" t="s">
        <v>97</v>
      </c>
      <c r="G934" s="23" t="s">
        <v>76</v>
      </c>
      <c r="H934" s="26">
        <v>39056.6</v>
      </c>
      <c r="I934" s="27">
        <v>7885.43</v>
      </c>
    </row>
    <row r="935" spans="1:9" ht="10.199999999999999" x14ac:dyDescent="0.2">
      <c r="A935" s="21" t="s">
        <v>83</v>
      </c>
      <c r="B935" s="22">
        <v>44501</v>
      </c>
      <c r="C935" s="25">
        <v>188.8</v>
      </c>
      <c r="D935" s="29">
        <v>25</v>
      </c>
      <c r="E935" s="34">
        <v>38059</v>
      </c>
      <c r="F935" s="24" t="s">
        <v>97</v>
      </c>
      <c r="G935" s="23" t="s">
        <v>71</v>
      </c>
      <c r="H935" s="26">
        <v>33093.699999999997</v>
      </c>
      <c r="I935" s="27">
        <v>9206.4700000000012</v>
      </c>
    </row>
    <row r="936" spans="1:9" ht="10.199999999999999" x14ac:dyDescent="0.2">
      <c r="A936" s="21" t="s">
        <v>83</v>
      </c>
      <c r="B936" s="22">
        <v>44501</v>
      </c>
      <c r="C936" s="25">
        <v>662.01</v>
      </c>
      <c r="D936" s="29">
        <v>26</v>
      </c>
      <c r="E936" s="34">
        <v>42560</v>
      </c>
      <c r="F936" s="24" t="s">
        <v>97</v>
      </c>
      <c r="G936" s="23" t="s">
        <v>71</v>
      </c>
      <c r="H936" s="26">
        <v>36632.5</v>
      </c>
      <c r="I936" s="27">
        <v>12149.62</v>
      </c>
    </row>
    <row r="937" spans="1:9" ht="10.199999999999999" x14ac:dyDescent="0.2">
      <c r="A937" s="21" t="s">
        <v>83</v>
      </c>
      <c r="B937" s="22">
        <v>44501</v>
      </c>
      <c r="C937" s="25">
        <v>553.70000000000005</v>
      </c>
      <c r="D937" s="29">
        <v>27</v>
      </c>
      <c r="E937" s="34">
        <v>44348</v>
      </c>
      <c r="F937" s="24" t="s">
        <v>97</v>
      </c>
      <c r="G937" s="23" t="s">
        <v>72</v>
      </c>
      <c r="H937" s="26">
        <v>28948.850000000002</v>
      </c>
      <c r="I937" s="27">
        <v>5511.66</v>
      </c>
    </row>
    <row r="938" spans="1:9" ht="10.199999999999999" x14ac:dyDescent="0.2">
      <c r="A938" s="21" t="s">
        <v>83</v>
      </c>
      <c r="B938" s="22">
        <v>44501</v>
      </c>
      <c r="C938" s="25">
        <v>1055.5999999999999</v>
      </c>
      <c r="D938" s="29">
        <v>28</v>
      </c>
      <c r="E938" s="34">
        <v>44793</v>
      </c>
      <c r="F938" s="24" t="s">
        <v>97</v>
      </c>
      <c r="G938" s="23" t="s">
        <v>71</v>
      </c>
      <c r="H938" s="26">
        <v>30686.149999999998</v>
      </c>
      <c r="I938" s="27">
        <v>5483.0999999999995</v>
      </c>
    </row>
    <row r="939" spans="1:9" ht="10.199999999999999" x14ac:dyDescent="0.2">
      <c r="A939" s="21" t="s">
        <v>83</v>
      </c>
      <c r="B939" s="22">
        <v>44501</v>
      </c>
      <c r="C939" s="25">
        <v>1573</v>
      </c>
      <c r="D939" s="29">
        <v>30</v>
      </c>
      <c r="E939" s="34">
        <v>44946</v>
      </c>
      <c r="F939" s="24" t="s">
        <v>97</v>
      </c>
      <c r="G939" s="23" t="s">
        <v>77</v>
      </c>
      <c r="H939" s="26">
        <v>48652.95</v>
      </c>
      <c r="I939" s="27">
        <v>13481.09</v>
      </c>
    </row>
    <row r="940" spans="1:9" ht="10.199999999999999" x14ac:dyDescent="0.2">
      <c r="A940" s="21" t="s">
        <v>83</v>
      </c>
      <c r="B940" s="22">
        <v>44501</v>
      </c>
      <c r="C940" s="25">
        <v>764.6</v>
      </c>
      <c r="D940" s="29">
        <v>31</v>
      </c>
      <c r="E940" s="34">
        <v>44910</v>
      </c>
      <c r="F940" s="24" t="s">
        <v>97</v>
      </c>
      <c r="G940" s="23" t="s">
        <v>71</v>
      </c>
      <c r="H940" s="26">
        <v>28380.9</v>
      </c>
      <c r="I940" s="27">
        <v>8959.93</v>
      </c>
    </row>
    <row r="941" spans="1:9" ht="10.199999999999999" x14ac:dyDescent="0.2">
      <c r="A941" s="21" t="s">
        <v>83</v>
      </c>
      <c r="B941" s="22">
        <v>44501</v>
      </c>
      <c r="C941" s="25">
        <v>800.44</v>
      </c>
      <c r="D941" s="29">
        <v>34</v>
      </c>
      <c r="E941" s="34">
        <v>42329</v>
      </c>
      <c r="F941" s="24" t="s">
        <v>97</v>
      </c>
      <c r="G941" s="23" t="s">
        <v>74</v>
      </c>
      <c r="H941" s="26">
        <v>95563.75</v>
      </c>
      <c r="I941" s="27">
        <v>13328.279999999999</v>
      </c>
    </row>
    <row r="942" spans="1:9" ht="10.199999999999999" x14ac:dyDescent="0.2">
      <c r="A942" s="21" t="s">
        <v>83</v>
      </c>
      <c r="B942" s="22">
        <v>44501</v>
      </c>
      <c r="C942" s="25">
        <v>1100</v>
      </c>
      <c r="D942" s="29">
        <v>35</v>
      </c>
      <c r="E942" s="34">
        <v>44958</v>
      </c>
      <c r="F942" s="24" t="s">
        <v>97</v>
      </c>
      <c r="G942" s="23" t="s">
        <v>75</v>
      </c>
      <c r="H942" s="26">
        <v>60816.149999999994</v>
      </c>
      <c r="I942" s="27">
        <v>17205.86</v>
      </c>
    </row>
    <row r="943" spans="1:9" ht="10.199999999999999" x14ac:dyDescent="0.2">
      <c r="A943" s="21" t="s">
        <v>83</v>
      </c>
      <c r="B943" s="22">
        <v>44501</v>
      </c>
      <c r="C943" s="25">
        <v>795.78</v>
      </c>
      <c r="D943" s="29">
        <v>36</v>
      </c>
      <c r="E943" s="34">
        <v>44487</v>
      </c>
      <c r="F943" s="24" t="s">
        <v>97</v>
      </c>
      <c r="G943" s="23" t="s">
        <v>71</v>
      </c>
      <c r="H943" s="26">
        <v>66279.399999999994</v>
      </c>
      <c r="I943" s="27">
        <v>19519.5</v>
      </c>
    </row>
    <row r="944" spans="1:9" ht="10.199999999999999" x14ac:dyDescent="0.2">
      <c r="A944" s="21" t="s">
        <v>83</v>
      </c>
      <c r="B944" s="22">
        <v>44501</v>
      </c>
      <c r="C944" s="25">
        <v>516.20000000000005</v>
      </c>
      <c r="D944" s="29">
        <v>37</v>
      </c>
      <c r="E944" s="34">
        <v>44175</v>
      </c>
      <c r="F944" s="24" t="s">
        <v>97</v>
      </c>
      <c r="G944" s="23" t="s">
        <v>72</v>
      </c>
      <c r="H944" s="26">
        <v>20772.849999999999</v>
      </c>
      <c r="I944" s="27">
        <v>3213.28</v>
      </c>
    </row>
    <row r="945" spans="1:9" ht="10.199999999999999" x14ac:dyDescent="0.2">
      <c r="A945" s="21" t="s">
        <v>83</v>
      </c>
      <c r="B945" s="22">
        <v>44501</v>
      </c>
      <c r="C945" s="25">
        <v>2000</v>
      </c>
      <c r="D945" s="29">
        <v>39</v>
      </c>
      <c r="E945" s="34">
        <v>44986</v>
      </c>
      <c r="F945" s="24" t="s">
        <v>97</v>
      </c>
      <c r="G945" s="23" t="s">
        <v>75</v>
      </c>
      <c r="H945" s="26">
        <v>121632.35</v>
      </c>
      <c r="I945" s="27">
        <v>34219.71</v>
      </c>
    </row>
    <row r="946" spans="1:9" ht="10.199999999999999" x14ac:dyDescent="0.2">
      <c r="A946" s="21" t="s">
        <v>83</v>
      </c>
      <c r="B946" s="22">
        <v>44501</v>
      </c>
      <c r="C946" s="25">
        <v>241.7</v>
      </c>
      <c r="D946" s="29">
        <v>40</v>
      </c>
      <c r="E946" s="34">
        <v>41863</v>
      </c>
      <c r="F946" s="24" t="s">
        <v>97</v>
      </c>
      <c r="G946" s="23" t="s">
        <v>72</v>
      </c>
      <c r="H946" s="26">
        <v>12012.449999999999</v>
      </c>
      <c r="I946" s="27">
        <v>2547.7199999999998</v>
      </c>
    </row>
    <row r="947" spans="1:9" ht="10.199999999999999" x14ac:dyDescent="0.2">
      <c r="A947" s="21" t="s">
        <v>83</v>
      </c>
      <c r="B947" s="22">
        <v>44501</v>
      </c>
      <c r="C947" s="25">
        <v>1083.3</v>
      </c>
      <c r="D947" s="29">
        <v>41</v>
      </c>
      <c r="E947" s="34">
        <v>44917</v>
      </c>
      <c r="F947" s="24" t="s">
        <v>97</v>
      </c>
      <c r="G947" s="23" t="s">
        <v>71</v>
      </c>
      <c r="H947" s="26">
        <v>34462.5</v>
      </c>
      <c r="I947" s="27">
        <v>10610.32</v>
      </c>
    </row>
    <row r="948" spans="1:9" ht="10.199999999999999" x14ac:dyDescent="0.2">
      <c r="A948" s="21" t="s">
        <v>83</v>
      </c>
      <c r="B948" s="22">
        <v>44501</v>
      </c>
      <c r="C948" s="25">
        <v>611.9</v>
      </c>
      <c r="D948" s="29">
        <v>43</v>
      </c>
      <c r="E948" s="34">
        <v>42714</v>
      </c>
      <c r="F948" s="24" t="s">
        <v>97</v>
      </c>
      <c r="G948" s="23" t="s">
        <v>72</v>
      </c>
      <c r="H948" s="26">
        <v>26724.949999999997</v>
      </c>
      <c r="I948" s="27">
        <v>5295.0099999999993</v>
      </c>
    </row>
    <row r="949" spans="1:9" ht="10.199999999999999" x14ac:dyDescent="0.2">
      <c r="A949" s="21" t="s">
        <v>83</v>
      </c>
      <c r="B949" s="22">
        <v>44501</v>
      </c>
      <c r="C949" s="25">
        <v>215.7</v>
      </c>
      <c r="D949" s="29">
        <v>44</v>
      </c>
      <c r="E949" s="34">
        <v>41473</v>
      </c>
      <c r="F949" s="24" t="s">
        <v>97</v>
      </c>
      <c r="G949" s="23" t="s">
        <v>73</v>
      </c>
      <c r="H949" s="26">
        <v>10510.699999999999</v>
      </c>
      <c r="I949" s="27">
        <v>2186.73</v>
      </c>
    </row>
    <row r="950" spans="1:9" ht="10.199999999999999" x14ac:dyDescent="0.2">
      <c r="A950" s="21" t="s">
        <v>83</v>
      </c>
      <c r="B950" s="22">
        <v>44501</v>
      </c>
      <c r="C950" s="25">
        <v>449</v>
      </c>
      <c r="D950" s="29">
        <v>45</v>
      </c>
      <c r="E950" s="34">
        <v>44170</v>
      </c>
      <c r="F950" s="24" t="s">
        <v>97</v>
      </c>
      <c r="G950" s="23" t="s">
        <v>72</v>
      </c>
      <c r="H950" s="26">
        <v>24517.25</v>
      </c>
      <c r="I950" s="27">
        <v>6843.41</v>
      </c>
    </row>
    <row r="951" spans="1:9" ht="10.199999999999999" x14ac:dyDescent="0.2">
      <c r="A951" s="21" t="s">
        <v>83</v>
      </c>
      <c r="B951" s="22">
        <v>44501</v>
      </c>
      <c r="C951" s="25">
        <v>259.39999999999998</v>
      </c>
      <c r="D951" s="29">
        <v>46</v>
      </c>
      <c r="E951" s="34">
        <v>41992</v>
      </c>
      <c r="F951" s="24" t="s">
        <v>97</v>
      </c>
      <c r="G951" s="23" t="s">
        <v>71</v>
      </c>
      <c r="H951" s="26">
        <v>8673.85</v>
      </c>
      <c r="I951" s="27">
        <v>1149.8900000000001</v>
      </c>
    </row>
    <row r="952" spans="1:9" ht="10.199999999999999" x14ac:dyDescent="0.2">
      <c r="A952" s="21" t="s">
        <v>83</v>
      </c>
      <c r="B952" s="22">
        <v>44501</v>
      </c>
      <c r="C952" s="25">
        <v>432</v>
      </c>
      <c r="D952" s="29">
        <v>47</v>
      </c>
      <c r="E952" s="34">
        <v>43550</v>
      </c>
      <c r="F952" s="24" t="s">
        <v>97</v>
      </c>
      <c r="G952" s="23" t="s">
        <v>71</v>
      </c>
      <c r="H952" s="26">
        <v>24205.7</v>
      </c>
      <c r="I952" s="27">
        <v>6205.1500000000005</v>
      </c>
    </row>
    <row r="953" spans="1:9" ht="10.199999999999999" x14ac:dyDescent="0.2">
      <c r="A953" s="21" t="s">
        <v>83</v>
      </c>
      <c r="B953" s="22">
        <v>44501</v>
      </c>
      <c r="C953" s="25">
        <v>425.79</v>
      </c>
      <c r="D953" s="29">
        <v>48</v>
      </c>
      <c r="E953" s="34">
        <v>44307</v>
      </c>
      <c r="F953" s="24" t="s">
        <v>97</v>
      </c>
      <c r="G953" s="23" t="s">
        <v>71</v>
      </c>
      <c r="H953" s="26">
        <v>19755.55</v>
      </c>
      <c r="I953" s="27">
        <v>2469.1800000000003</v>
      </c>
    </row>
    <row r="954" spans="1:9" ht="10.199999999999999" x14ac:dyDescent="0.2">
      <c r="A954" s="21" t="s">
        <v>83</v>
      </c>
      <c r="B954" s="22">
        <v>44501</v>
      </c>
      <c r="C954" s="25">
        <v>359</v>
      </c>
      <c r="D954" s="29">
        <v>49</v>
      </c>
      <c r="E954" s="34">
        <v>41963</v>
      </c>
      <c r="F954" s="24" t="s">
        <v>97</v>
      </c>
      <c r="G954" s="23" t="s">
        <v>74</v>
      </c>
      <c r="H954" s="26">
        <v>31984.45</v>
      </c>
      <c r="I954" s="27">
        <v>10604.79</v>
      </c>
    </row>
    <row r="955" spans="1:9" ht="10.199999999999999" x14ac:dyDescent="0.2">
      <c r="A955" s="21" t="s">
        <v>83</v>
      </c>
      <c r="B955" s="22">
        <v>44501</v>
      </c>
      <c r="C955" s="25">
        <v>420</v>
      </c>
      <c r="D955" s="29">
        <v>50</v>
      </c>
      <c r="E955" s="34">
        <v>42320</v>
      </c>
      <c r="F955" s="24" t="s">
        <v>97</v>
      </c>
      <c r="G955" s="23" t="s">
        <v>73</v>
      </c>
      <c r="H955" s="26">
        <v>13213.65</v>
      </c>
      <c r="I955" s="27">
        <v>2195.9699999999998</v>
      </c>
    </row>
    <row r="956" spans="1:9" ht="10.199999999999999" x14ac:dyDescent="0.2">
      <c r="A956" s="21" t="s">
        <v>83</v>
      </c>
      <c r="B956" s="22">
        <v>44501</v>
      </c>
      <c r="C956" s="25">
        <v>1000</v>
      </c>
      <c r="D956" s="29">
        <v>51</v>
      </c>
      <c r="E956" s="34">
        <v>44915</v>
      </c>
      <c r="F956" s="24" t="s">
        <v>97</v>
      </c>
      <c r="G956" s="23" t="s">
        <v>74</v>
      </c>
      <c r="H956" s="26">
        <v>81088.2</v>
      </c>
      <c r="I956" s="27">
        <v>22747.48</v>
      </c>
    </row>
    <row r="957" spans="1:9" ht="10.199999999999999" x14ac:dyDescent="0.2">
      <c r="A957" s="21" t="s">
        <v>83</v>
      </c>
      <c r="B957" s="22">
        <v>44501</v>
      </c>
      <c r="C957" s="25">
        <v>249</v>
      </c>
      <c r="D957" s="29">
        <v>52</v>
      </c>
      <c r="E957" s="34">
        <v>42064</v>
      </c>
      <c r="F957" s="24" t="s">
        <v>97</v>
      </c>
      <c r="G957" s="23" t="s">
        <v>74</v>
      </c>
      <c r="H957" s="26">
        <v>10161.849999999999</v>
      </c>
      <c r="I957" s="27">
        <v>2227.4699999999998</v>
      </c>
    </row>
    <row r="958" spans="1:9" ht="10.199999999999999" x14ac:dyDescent="0.2">
      <c r="A958" s="21" t="s">
        <v>83</v>
      </c>
      <c r="B958" s="22">
        <v>44501</v>
      </c>
      <c r="C958" s="25">
        <v>280.10000000000002</v>
      </c>
      <c r="D958" s="29">
        <v>53</v>
      </c>
      <c r="E958" s="34">
        <v>40313</v>
      </c>
      <c r="F958" s="24" t="s">
        <v>97</v>
      </c>
      <c r="G958" s="23" t="s">
        <v>71</v>
      </c>
      <c r="H958" s="26">
        <v>8890.2999999999993</v>
      </c>
      <c r="I958" s="27">
        <v>1065.75</v>
      </c>
    </row>
    <row r="959" spans="1:9" ht="10.199999999999999" x14ac:dyDescent="0.2">
      <c r="A959" s="21" t="s">
        <v>83</v>
      </c>
      <c r="B959" s="22">
        <v>44501</v>
      </c>
      <c r="C959" s="25">
        <v>497.38</v>
      </c>
      <c r="D959" s="29">
        <v>54</v>
      </c>
      <c r="E959" s="34">
        <v>44677</v>
      </c>
      <c r="F959" s="24" t="s">
        <v>97</v>
      </c>
      <c r="G959" s="23" t="s">
        <v>71</v>
      </c>
      <c r="H959" s="26">
        <v>15211.849999999999</v>
      </c>
      <c r="I959" s="27">
        <v>3648.0499999999997</v>
      </c>
    </row>
    <row r="960" spans="1:9" ht="10.199999999999999" x14ac:dyDescent="0.2">
      <c r="A960" s="21" t="s">
        <v>83</v>
      </c>
      <c r="B960" s="22">
        <v>44501</v>
      </c>
      <c r="C960" s="25">
        <v>801.1</v>
      </c>
      <c r="D960" s="29">
        <v>55</v>
      </c>
      <c r="E960" s="34">
        <v>42812</v>
      </c>
      <c r="F960" s="24" t="s">
        <v>97</v>
      </c>
      <c r="G960" s="23" t="s">
        <v>75</v>
      </c>
      <c r="H960" s="26">
        <v>56323.149999999994</v>
      </c>
      <c r="I960" s="27">
        <v>14333.41</v>
      </c>
    </row>
    <row r="961" spans="1:9" ht="10.199999999999999" x14ac:dyDescent="0.2">
      <c r="A961" s="21" t="s">
        <v>83</v>
      </c>
      <c r="B961" s="22">
        <v>44501</v>
      </c>
      <c r="C961" s="25">
        <v>550</v>
      </c>
      <c r="D961" s="29">
        <v>56</v>
      </c>
      <c r="E961" s="34">
        <v>44149</v>
      </c>
      <c r="F961" s="24" t="s">
        <v>97</v>
      </c>
      <c r="G961" s="23" t="s">
        <v>77</v>
      </c>
      <c r="H961" s="26">
        <v>53720.45</v>
      </c>
      <c r="I961" s="27">
        <v>16206.259999999998</v>
      </c>
    </row>
    <row r="962" spans="1:9" ht="10.199999999999999" x14ac:dyDescent="0.2">
      <c r="A962" s="21" t="s">
        <v>83</v>
      </c>
      <c r="B962" s="22">
        <v>44501</v>
      </c>
      <c r="C962" s="25">
        <v>497.7</v>
      </c>
      <c r="D962" s="29">
        <v>59</v>
      </c>
      <c r="E962" s="34">
        <v>44007</v>
      </c>
      <c r="F962" s="24" t="s">
        <v>97</v>
      </c>
      <c r="G962" s="23" t="s">
        <v>71</v>
      </c>
      <c r="H962" s="26">
        <v>38028.550000000003</v>
      </c>
      <c r="I962" s="27">
        <v>10353.42</v>
      </c>
    </row>
    <row r="963" spans="1:9" ht="10.199999999999999" x14ac:dyDescent="0.2">
      <c r="A963" s="21" t="s">
        <v>83</v>
      </c>
      <c r="B963" s="22">
        <v>44501</v>
      </c>
      <c r="C963" s="25">
        <v>573</v>
      </c>
      <c r="D963" s="29">
        <v>60</v>
      </c>
      <c r="E963" s="34">
        <v>44147</v>
      </c>
      <c r="F963" s="24" t="s">
        <v>97</v>
      </c>
      <c r="G963" s="23" t="s">
        <v>73</v>
      </c>
      <c r="H963" s="26">
        <v>34132.600000000006</v>
      </c>
      <c r="I963" s="27">
        <v>8744.1200000000008</v>
      </c>
    </row>
    <row r="964" spans="1:9" ht="10.199999999999999" x14ac:dyDescent="0.2">
      <c r="A964" s="21" t="s">
        <v>83</v>
      </c>
      <c r="B964" s="22">
        <v>44501</v>
      </c>
      <c r="C964" s="25">
        <v>449.5</v>
      </c>
      <c r="D964" s="29">
        <v>63</v>
      </c>
      <c r="E964" s="34">
        <v>44479</v>
      </c>
      <c r="F964" s="24" t="s">
        <v>97</v>
      </c>
      <c r="G964" s="23" t="s">
        <v>71</v>
      </c>
      <c r="H964" s="26">
        <v>22942.649999999998</v>
      </c>
      <c r="I964" s="27">
        <v>5963.72</v>
      </c>
    </row>
    <row r="965" spans="1:9" ht="10.199999999999999" x14ac:dyDescent="0.2">
      <c r="A965" s="21" t="s">
        <v>83</v>
      </c>
      <c r="B965" s="22">
        <v>44501</v>
      </c>
      <c r="C965" s="25">
        <v>225.9</v>
      </c>
      <c r="D965" s="29">
        <v>64</v>
      </c>
      <c r="E965" s="34">
        <v>42805</v>
      </c>
      <c r="F965" s="24" t="s">
        <v>97</v>
      </c>
      <c r="G965" s="23" t="s">
        <v>71</v>
      </c>
      <c r="H965" s="26">
        <v>10210.549999999999</v>
      </c>
      <c r="I965" s="27">
        <v>1737.96</v>
      </c>
    </row>
    <row r="966" spans="1:9" ht="10.199999999999999" x14ac:dyDescent="0.2">
      <c r="A966" s="21" t="s">
        <v>83</v>
      </c>
      <c r="B966" s="22">
        <v>44501</v>
      </c>
      <c r="C966" s="25">
        <v>519.6</v>
      </c>
      <c r="D966" s="29">
        <v>65</v>
      </c>
      <c r="E966" s="34">
        <v>44291</v>
      </c>
      <c r="F966" s="24" t="s">
        <v>97</v>
      </c>
      <c r="G966" s="23" t="s">
        <v>74</v>
      </c>
      <c r="H966" s="26">
        <v>41978.549999999996</v>
      </c>
      <c r="I966" s="27">
        <v>15880.759999999998</v>
      </c>
    </row>
    <row r="967" spans="1:9" ht="10.199999999999999" x14ac:dyDescent="0.2">
      <c r="A967" s="21" t="s">
        <v>83</v>
      </c>
      <c r="B967" s="22">
        <v>44501</v>
      </c>
      <c r="C967" s="25">
        <v>1650</v>
      </c>
      <c r="D967" s="29">
        <v>67</v>
      </c>
      <c r="E967" s="34">
        <v>44986</v>
      </c>
      <c r="F967" s="24" t="s">
        <v>97</v>
      </c>
      <c r="G967" s="23" t="s">
        <v>73</v>
      </c>
      <c r="H967" s="26">
        <v>56761.75</v>
      </c>
      <c r="I967" s="27">
        <v>16023.490000000002</v>
      </c>
    </row>
    <row r="968" spans="1:9" ht="10.199999999999999" x14ac:dyDescent="0.2">
      <c r="A968" s="21" t="s">
        <v>83</v>
      </c>
      <c r="B968" s="22">
        <v>44501</v>
      </c>
      <c r="C968" s="25">
        <v>169.4</v>
      </c>
      <c r="D968" s="29">
        <v>68</v>
      </c>
      <c r="E968" s="34">
        <v>39605</v>
      </c>
      <c r="F968" s="24" t="s">
        <v>97</v>
      </c>
      <c r="G968" s="23" t="s">
        <v>73</v>
      </c>
      <c r="H968" s="26">
        <v>19393.05</v>
      </c>
      <c r="I968" s="27">
        <v>5406.73</v>
      </c>
    </row>
    <row r="969" spans="1:9" ht="10.199999999999999" x14ac:dyDescent="0.2">
      <c r="A969" s="21" t="s">
        <v>83</v>
      </c>
      <c r="B969" s="22">
        <v>44501</v>
      </c>
      <c r="C969" s="25">
        <v>242</v>
      </c>
      <c r="D969" s="29">
        <v>69</v>
      </c>
      <c r="E969" s="34">
        <v>41356</v>
      </c>
      <c r="F969" s="24" t="s">
        <v>97</v>
      </c>
      <c r="G969" s="23" t="s">
        <v>74</v>
      </c>
      <c r="H969" s="26">
        <v>15485.9</v>
      </c>
      <c r="I969" s="27">
        <v>3989.02</v>
      </c>
    </row>
    <row r="970" spans="1:9" ht="10.199999999999999" x14ac:dyDescent="0.2">
      <c r="A970" s="21" t="s">
        <v>83</v>
      </c>
      <c r="B970" s="22">
        <v>44501</v>
      </c>
      <c r="C970" s="25">
        <v>289.89999999999998</v>
      </c>
      <c r="D970" s="29">
        <v>70</v>
      </c>
      <c r="E970" s="34">
        <v>41691</v>
      </c>
      <c r="F970" s="24" t="s">
        <v>97</v>
      </c>
      <c r="G970" s="23" t="s">
        <v>72</v>
      </c>
      <c r="H970" s="26">
        <v>14972.25</v>
      </c>
      <c r="I970" s="27">
        <v>3724.4199999999996</v>
      </c>
    </row>
    <row r="971" spans="1:9" ht="10.199999999999999" x14ac:dyDescent="0.2">
      <c r="A971" s="21" t="s">
        <v>83</v>
      </c>
      <c r="B971" s="22">
        <v>44501</v>
      </c>
      <c r="C971" s="25">
        <v>214.6</v>
      </c>
      <c r="D971" s="29">
        <v>71</v>
      </c>
      <c r="E971" s="34">
        <v>41406</v>
      </c>
      <c r="F971" s="24" t="s">
        <v>97</v>
      </c>
      <c r="G971" s="23" t="s">
        <v>71</v>
      </c>
      <c r="H971" s="26">
        <v>12266.75</v>
      </c>
      <c r="I971" s="27">
        <v>1873.48</v>
      </c>
    </row>
    <row r="972" spans="1:9" ht="10.199999999999999" x14ac:dyDescent="0.2">
      <c r="A972" s="21" t="s">
        <v>83</v>
      </c>
      <c r="B972" s="22">
        <v>44501</v>
      </c>
      <c r="C972" s="25">
        <v>2434.6</v>
      </c>
      <c r="D972" s="29">
        <v>72</v>
      </c>
      <c r="E972" s="34">
        <v>44910</v>
      </c>
      <c r="F972" s="24" t="s">
        <v>97</v>
      </c>
      <c r="G972" s="23" t="s">
        <v>73</v>
      </c>
      <c r="H972" s="26">
        <v>72979.399999999994</v>
      </c>
      <c r="I972" s="27">
        <v>21688.59</v>
      </c>
    </row>
    <row r="973" spans="1:9" ht="10.199999999999999" x14ac:dyDescent="0.2">
      <c r="A973" s="21" t="s">
        <v>83</v>
      </c>
      <c r="B973" s="22">
        <v>44501</v>
      </c>
      <c r="C973" s="25">
        <v>497.1</v>
      </c>
      <c r="D973" s="29">
        <v>73</v>
      </c>
      <c r="E973" s="34">
        <v>44869</v>
      </c>
      <c r="F973" s="24" t="s">
        <v>97</v>
      </c>
      <c r="G973" s="23" t="s">
        <v>72</v>
      </c>
      <c r="H973" s="26">
        <v>18244.849999999999</v>
      </c>
      <c r="I973" s="27">
        <v>5357.87</v>
      </c>
    </row>
    <row r="974" spans="1:9" ht="10.199999999999999" x14ac:dyDescent="0.2">
      <c r="A974" s="21" t="s">
        <v>83</v>
      </c>
      <c r="B974" s="22">
        <v>44501</v>
      </c>
      <c r="C974" s="25">
        <v>238.7</v>
      </c>
      <c r="D974" s="29">
        <v>74</v>
      </c>
      <c r="E974" s="34">
        <v>41634</v>
      </c>
      <c r="F974" s="24" t="s">
        <v>97</v>
      </c>
      <c r="G974" s="23" t="s">
        <v>75</v>
      </c>
      <c r="H974" s="26">
        <v>24317.05</v>
      </c>
      <c r="I974" s="27">
        <v>7590.8000000000011</v>
      </c>
    </row>
    <row r="975" spans="1:9" ht="10.199999999999999" x14ac:dyDescent="0.2">
      <c r="A975" s="21" t="s">
        <v>83</v>
      </c>
      <c r="B975" s="22">
        <v>44501</v>
      </c>
      <c r="C975" s="25">
        <v>746</v>
      </c>
      <c r="D975" s="29">
        <v>75</v>
      </c>
      <c r="E975" s="34">
        <v>43189</v>
      </c>
      <c r="F975" s="24" t="s">
        <v>97</v>
      </c>
      <c r="G975" s="23" t="s">
        <v>75</v>
      </c>
      <c r="H975" s="26">
        <v>49840.75</v>
      </c>
      <c r="I975" s="27">
        <v>13404.300000000001</v>
      </c>
    </row>
    <row r="976" spans="1:9" ht="10.199999999999999" x14ac:dyDescent="0.2">
      <c r="A976" s="21" t="s">
        <v>83</v>
      </c>
      <c r="B976" s="22">
        <v>44501</v>
      </c>
      <c r="C976" s="25">
        <v>1300</v>
      </c>
      <c r="D976" s="29">
        <v>76</v>
      </c>
      <c r="E976" s="34">
        <v>44958</v>
      </c>
      <c r="F976" s="24" t="s">
        <v>97</v>
      </c>
      <c r="G976" s="23" t="s">
        <v>71</v>
      </c>
      <c r="H976" s="26">
        <v>52707.35</v>
      </c>
      <c r="I976" s="27">
        <v>17245.48</v>
      </c>
    </row>
    <row r="977" spans="1:9" ht="10.199999999999999" x14ac:dyDescent="0.2">
      <c r="A977" s="21" t="s">
        <v>83</v>
      </c>
      <c r="B977" s="22">
        <v>44501</v>
      </c>
      <c r="C977" s="25">
        <v>959.5</v>
      </c>
      <c r="D977" s="29">
        <v>77</v>
      </c>
      <c r="E977" s="34">
        <v>44841</v>
      </c>
      <c r="F977" s="24" t="s">
        <v>97</v>
      </c>
      <c r="G977" s="23" t="s">
        <v>72</v>
      </c>
      <c r="H977" s="26">
        <v>35681.599999999999</v>
      </c>
      <c r="I977" s="27">
        <v>7576.9400000000005</v>
      </c>
    </row>
    <row r="978" spans="1:9" ht="10.199999999999999" x14ac:dyDescent="0.2">
      <c r="A978" s="21" t="s">
        <v>83</v>
      </c>
      <c r="B978" s="22">
        <v>44501</v>
      </c>
      <c r="C978" s="25">
        <v>188.8</v>
      </c>
      <c r="D978" s="29">
        <v>78</v>
      </c>
      <c r="E978" s="34">
        <v>41426</v>
      </c>
      <c r="F978" s="24" t="s">
        <v>97</v>
      </c>
      <c r="G978" s="23" t="s">
        <v>71</v>
      </c>
      <c r="H978" s="26">
        <v>13808.900000000001</v>
      </c>
      <c r="I978" s="27">
        <v>3383.7999999999997</v>
      </c>
    </row>
    <row r="979" spans="1:9" ht="10.199999999999999" x14ac:dyDescent="0.2">
      <c r="A979" s="21" t="s">
        <v>83</v>
      </c>
      <c r="B979" s="22">
        <v>44501</v>
      </c>
      <c r="C979" s="25">
        <v>450</v>
      </c>
      <c r="D979" s="29">
        <v>79</v>
      </c>
      <c r="E979" s="34">
        <v>43457</v>
      </c>
      <c r="F979" s="24" t="s">
        <v>97</v>
      </c>
      <c r="G979" s="23" t="s">
        <v>77</v>
      </c>
      <c r="H979" s="26">
        <v>14620.050000000001</v>
      </c>
      <c r="I979" s="27">
        <v>2930.69</v>
      </c>
    </row>
    <row r="980" spans="1:9" ht="10.199999999999999" x14ac:dyDescent="0.2">
      <c r="A980" s="21" t="s">
        <v>83</v>
      </c>
      <c r="B980" s="22">
        <v>44501</v>
      </c>
      <c r="C980" s="25">
        <v>426.3</v>
      </c>
      <c r="D980" s="29">
        <v>81</v>
      </c>
      <c r="E980" s="34">
        <v>44188</v>
      </c>
      <c r="F980" s="24" t="s">
        <v>97</v>
      </c>
      <c r="G980" s="23" t="s">
        <v>77</v>
      </c>
      <c r="H980" s="26">
        <v>18933.099999999999</v>
      </c>
      <c r="I980" s="27">
        <v>5369.63</v>
      </c>
    </row>
    <row r="981" spans="1:9" ht="10.199999999999999" x14ac:dyDescent="0.2">
      <c r="A981" s="21" t="s">
        <v>83</v>
      </c>
      <c r="B981" s="22">
        <v>44501</v>
      </c>
      <c r="C981" s="25">
        <v>384.32</v>
      </c>
      <c r="D981" s="29">
        <v>82</v>
      </c>
      <c r="E981" s="34">
        <v>41585</v>
      </c>
      <c r="F981" s="24" t="s">
        <v>97</v>
      </c>
      <c r="G981" s="23" t="s">
        <v>74</v>
      </c>
      <c r="H981" s="26">
        <v>18126.849999999999</v>
      </c>
      <c r="I981" s="27">
        <v>4971.05</v>
      </c>
    </row>
    <row r="982" spans="1:9" ht="10.199999999999999" x14ac:dyDescent="0.2">
      <c r="A982" s="21" t="s">
        <v>83</v>
      </c>
      <c r="B982" s="22">
        <v>44501</v>
      </c>
      <c r="C982" s="25">
        <v>216</v>
      </c>
      <c r="D982" s="29">
        <v>83</v>
      </c>
      <c r="E982" s="34">
        <v>41879</v>
      </c>
      <c r="F982" s="24" t="s">
        <v>97</v>
      </c>
      <c r="G982" s="23" t="s">
        <v>74</v>
      </c>
      <c r="H982" s="26">
        <v>10665.1</v>
      </c>
      <c r="I982" s="27">
        <v>2217.67</v>
      </c>
    </row>
    <row r="983" spans="1:9" ht="10.199999999999999" x14ac:dyDescent="0.2">
      <c r="A983" s="21" t="s">
        <v>83</v>
      </c>
      <c r="B983" s="22">
        <v>44501</v>
      </c>
      <c r="C983" s="25">
        <v>240.2</v>
      </c>
      <c r="D983" s="29">
        <v>84</v>
      </c>
      <c r="E983" s="34">
        <v>41536</v>
      </c>
      <c r="F983" s="24" t="s">
        <v>97</v>
      </c>
      <c r="G983" s="23" t="s">
        <v>72</v>
      </c>
      <c r="H983" s="26">
        <v>10627.2</v>
      </c>
      <c r="I983" s="27">
        <v>1781.92</v>
      </c>
    </row>
    <row r="984" spans="1:9" ht="10.199999999999999" x14ac:dyDescent="0.2">
      <c r="A984" s="21" t="s">
        <v>83</v>
      </c>
      <c r="B984" s="22">
        <v>44501</v>
      </c>
      <c r="C984" s="25">
        <v>867.6</v>
      </c>
      <c r="D984" s="29">
        <v>85</v>
      </c>
      <c r="E984" s="34">
        <v>44558</v>
      </c>
      <c r="F984" s="24" t="s">
        <v>97</v>
      </c>
      <c r="G984" s="23" t="s">
        <v>73</v>
      </c>
      <c r="H984" s="26">
        <v>33245.199999999997</v>
      </c>
      <c r="I984" s="27">
        <v>8940.9599999999991</v>
      </c>
    </row>
    <row r="985" spans="1:9" ht="10.199999999999999" x14ac:dyDescent="0.2">
      <c r="A985" s="21" t="s">
        <v>83</v>
      </c>
      <c r="B985" s="22">
        <v>44501</v>
      </c>
      <c r="C985" s="25">
        <v>298.60000000000002</v>
      </c>
      <c r="D985" s="29">
        <v>86</v>
      </c>
      <c r="E985" s="34">
        <v>41484</v>
      </c>
      <c r="F985" s="24" t="s">
        <v>97</v>
      </c>
      <c r="G985" s="23" t="s">
        <v>74</v>
      </c>
      <c r="H985" s="26">
        <v>22877.7</v>
      </c>
      <c r="I985" s="27">
        <v>5948.53</v>
      </c>
    </row>
    <row r="986" spans="1:9" ht="10.199999999999999" x14ac:dyDescent="0.2">
      <c r="A986" s="21" t="s">
        <v>83</v>
      </c>
      <c r="B986" s="22">
        <v>44501</v>
      </c>
      <c r="C986" s="25">
        <v>631.9</v>
      </c>
      <c r="D986" s="29">
        <v>88</v>
      </c>
      <c r="E986" s="34">
        <v>44818</v>
      </c>
      <c r="F986" s="24" t="s">
        <v>97</v>
      </c>
      <c r="G986" s="23" t="s">
        <v>76</v>
      </c>
      <c r="H986" s="26">
        <v>26514.5</v>
      </c>
      <c r="I986" s="27">
        <v>7031.43</v>
      </c>
    </row>
    <row r="987" spans="1:9" ht="10.199999999999999" x14ac:dyDescent="0.2">
      <c r="A987" s="21" t="s">
        <v>83</v>
      </c>
      <c r="B987" s="22">
        <v>44501</v>
      </c>
      <c r="C987" s="25">
        <v>385.97</v>
      </c>
      <c r="D987" s="29">
        <v>89</v>
      </c>
      <c r="E987" s="34">
        <v>44341</v>
      </c>
      <c r="F987" s="24" t="s">
        <v>97</v>
      </c>
      <c r="G987" s="23" t="s">
        <v>75</v>
      </c>
      <c r="H987" s="26">
        <v>23895</v>
      </c>
      <c r="I987" s="27">
        <v>7634.0599999999995</v>
      </c>
    </row>
    <row r="988" spans="1:9" ht="10.199999999999999" x14ac:dyDescent="0.2">
      <c r="A988" s="21" t="s">
        <v>83</v>
      </c>
      <c r="B988" s="22">
        <v>44501</v>
      </c>
      <c r="C988" s="25">
        <v>290.60000000000002</v>
      </c>
      <c r="D988" s="29">
        <v>90</v>
      </c>
      <c r="E988" s="34">
        <v>43671</v>
      </c>
      <c r="F988" s="24" t="s">
        <v>97</v>
      </c>
      <c r="G988" s="23" t="s">
        <v>74</v>
      </c>
      <c r="H988" s="26">
        <v>25859.200000000001</v>
      </c>
      <c r="I988" s="27">
        <v>8806.9800000000014</v>
      </c>
    </row>
    <row r="989" spans="1:9" ht="10.199999999999999" x14ac:dyDescent="0.2">
      <c r="A989" s="21" t="s">
        <v>83</v>
      </c>
      <c r="B989" s="22">
        <v>44501</v>
      </c>
      <c r="C989" s="25">
        <v>408.1</v>
      </c>
      <c r="D989" s="29">
        <v>91</v>
      </c>
      <c r="E989" s="34">
        <v>44383</v>
      </c>
      <c r="F989" s="24" t="s">
        <v>97</v>
      </c>
      <c r="G989" s="23" t="s">
        <v>75</v>
      </c>
      <c r="H989" s="26">
        <v>19052.149999999998</v>
      </c>
      <c r="I989" s="27">
        <v>4197.83</v>
      </c>
    </row>
    <row r="990" spans="1:9" ht="10.199999999999999" x14ac:dyDescent="0.2">
      <c r="A990" s="21" t="s">
        <v>83</v>
      </c>
      <c r="B990" s="22">
        <v>44501</v>
      </c>
      <c r="C990" s="25">
        <v>570.70000000000005</v>
      </c>
      <c r="D990" s="29">
        <v>92</v>
      </c>
      <c r="E990" s="34">
        <v>42599</v>
      </c>
      <c r="F990" s="24" t="s">
        <v>97</v>
      </c>
      <c r="G990" s="23" t="s">
        <v>73</v>
      </c>
      <c r="H990" s="26">
        <v>49018.3</v>
      </c>
      <c r="I990" s="27">
        <v>13478.99</v>
      </c>
    </row>
    <row r="991" spans="1:9" ht="10.199999999999999" x14ac:dyDescent="0.2">
      <c r="A991" s="21" t="s">
        <v>83</v>
      </c>
      <c r="B991" s="22">
        <v>44501</v>
      </c>
      <c r="C991" s="25">
        <v>616.20000000000005</v>
      </c>
      <c r="D991" s="29">
        <v>93</v>
      </c>
      <c r="E991" s="34">
        <v>42592</v>
      </c>
      <c r="F991" s="24" t="s">
        <v>97</v>
      </c>
      <c r="G991" s="23" t="s">
        <v>75</v>
      </c>
      <c r="H991" s="26">
        <v>68432.95</v>
      </c>
      <c r="I991" s="27">
        <v>22619.8</v>
      </c>
    </row>
    <row r="992" spans="1:9" ht="10.199999999999999" x14ac:dyDescent="0.2">
      <c r="A992" s="21" t="s">
        <v>83</v>
      </c>
      <c r="B992" s="22">
        <v>44501</v>
      </c>
      <c r="C992" s="25">
        <v>622.70000000000005</v>
      </c>
      <c r="D992" s="29">
        <v>94</v>
      </c>
      <c r="E992" s="34">
        <v>42514</v>
      </c>
      <c r="F992" s="24" t="s">
        <v>97</v>
      </c>
      <c r="G992" s="23" t="s">
        <v>72</v>
      </c>
      <c r="H992" s="26">
        <v>37368.400000000001</v>
      </c>
      <c r="I992" s="27">
        <v>6756.6100000000006</v>
      </c>
    </row>
    <row r="993" spans="1:9" ht="10.199999999999999" x14ac:dyDescent="0.2">
      <c r="A993" s="21" t="s">
        <v>83</v>
      </c>
      <c r="B993" s="22">
        <v>44501</v>
      </c>
      <c r="C993" s="25">
        <v>839.17</v>
      </c>
      <c r="D993" s="29">
        <v>95</v>
      </c>
      <c r="E993" s="34">
        <v>42815</v>
      </c>
      <c r="F993" s="24" t="s">
        <v>97</v>
      </c>
      <c r="G993" s="23" t="s">
        <v>73</v>
      </c>
      <c r="H993" s="26">
        <v>32904.299999999996</v>
      </c>
      <c r="I993" s="27">
        <v>7179.4800000000005</v>
      </c>
    </row>
    <row r="994" spans="1:9" ht="10.199999999999999" x14ac:dyDescent="0.2">
      <c r="A994" s="21" t="s">
        <v>83</v>
      </c>
      <c r="B994" s="22">
        <v>44501</v>
      </c>
      <c r="C994" s="25">
        <v>648.70000000000005</v>
      </c>
      <c r="D994" s="29">
        <v>96</v>
      </c>
      <c r="E994" s="34">
        <v>43172</v>
      </c>
      <c r="F994" s="24" t="s">
        <v>97</v>
      </c>
      <c r="G994" s="23" t="s">
        <v>77</v>
      </c>
      <c r="H994" s="26">
        <v>41134.449999999997</v>
      </c>
      <c r="I994" s="27">
        <v>8668.1</v>
      </c>
    </row>
    <row r="995" spans="1:9" ht="10.199999999999999" x14ac:dyDescent="0.2">
      <c r="A995" s="21" t="s">
        <v>83</v>
      </c>
      <c r="B995" s="22">
        <v>44501</v>
      </c>
      <c r="C995" s="25">
        <v>469.06</v>
      </c>
      <c r="D995" s="29">
        <v>97</v>
      </c>
      <c r="E995" s="34">
        <v>43200</v>
      </c>
      <c r="F995" s="24" t="s">
        <v>97</v>
      </c>
      <c r="G995" s="23" t="s">
        <v>77</v>
      </c>
      <c r="H995" s="26">
        <v>24246.7</v>
      </c>
      <c r="I995" s="27">
        <v>4998.07</v>
      </c>
    </row>
    <row r="996" spans="1:9" ht="10.199999999999999" x14ac:dyDescent="0.2">
      <c r="A996" s="21" t="s">
        <v>83</v>
      </c>
      <c r="B996" s="22">
        <v>44501</v>
      </c>
      <c r="C996" s="25">
        <v>643.70000000000005</v>
      </c>
      <c r="D996" s="29">
        <v>98</v>
      </c>
      <c r="E996" s="34">
        <v>43621</v>
      </c>
      <c r="F996" s="24" t="s">
        <v>97</v>
      </c>
      <c r="G996" s="23" t="s">
        <v>73</v>
      </c>
      <c r="H996" s="26">
        <v>29901.199999999997</v>
      </c>
      <c r="I996" s="27">
        <v>5286.82</v>
      </c>
    </row>
    <row r="997" spans="1:9" ht="10.199999999999999" x14ac:dyDescent="0.2">
      <c r="A997" s="21" t="s">
        <v>83</v>
      </c>
      <c r="B997" s="22">
        <v>44501</v>
      </c>
      <c r="C997" s="25">
        <v>691.46</v>
      </c>
      <c r="D997" s="29">
        <v>99</v>
      </c>
      <c r="E997" s="34">
        <v>44364</v>
      </c>
      <c r="F997" s="24" t="s">
        <v>97</v>
      </c>
      <c r="G997" s="23" t="s">
        <v>75</v>
      </c>
      <c r="H997" s="26">
        <v>39170.25</v>
      </c>
      <c r="I997" s="27">
        <v>6343.54</v>
      </c>
    </row>
    <row r="998" spans="1:9" ht="10.199999999999999" x14ac:dyDescent="0.2">
      <c r="A998" s="21" t="s">
        <v>83</v>
      </c>
      <c r="B998" s="22">
        <v>44501</v>
      </c>
      <c r="C998" s="25">
        <v>777.5</v>
      </c>
      <c r="D998" s="29">
        <v>100</v>
      </c>
      <c r="E998" s="34">
        <v>42369</v>
      </c>
      <c r="F998" s="24" t="s">
        <v>97</v>
      </c>
      <c r="G998" s="23" t="s">
        <v>71</v>
      </c>
      <c r="H998" s="26">
        <v>78075.350000000006</v>
      </c>
      <c r="I998" s="27">
        <v>19229.98</v>
      </c>
    </row>
    <row r="999" spans="1:9" ht="10.199999999999999" x14ac:dyDescent="0.2">
      <c r="A999" s="21" t="s">
        <v>83</v>
      </c>
      <c r="B999" s="22">
        <v>44531</v>
      </c>
      <c r="C999" s="25">
        <v>312.39999999999998</v>
      </c>
      <c r="D999" s="29">
        <v>1</v>
      </c>
      <c r="E999" s="34">
        <v>40157</v>
      </c>
      <c r="F999" s="24" t="s">
        <v>97</v>
      </c>
      <c r="G999" s="23" t="s">
        <v>71</v>
      </c>
      <c r="H999" s="26">
        <v>38589.85</v>
      </c>
      <c r="I999" s="27">
        <v>8530.5500000000011</v>
      </c>
    </row>
    <row r="1000" spans="1:9" ht="10.199999999999999" x14ac:dyDescent="0.2">
      <c r="A1000" s="21" t="s">
        <v>83</v>
      </c>
      <c r="B1000" s="22">
        <v>44531</v>
      </c>
      <c r="C1000" s="25">
        <v>503.21</v>
      </c>
      <c r="D1000" s="29">
        <v>3</v>
      </c>
      <c r="E1000" s="34">
        <v>44172</v>
      </c>
      <c r="F1000" s="24" t="s">
        <v>97</v>
      </c>
      <c r="G1000" s="23" t="s">
        <v>71</v>
      </c>
      <c r="H1000" s="26">
        <v>25705.100000000002</v>
      </c>
      <c r="I1000" s="27">
        <v>6546.4000000000005</v>
      </c>
    </row>
    <row r="1001" spans="1:9" ht="10.199999999999999" x14ac:dyDescent="0.2">
      <c r="A1001" s="21" t="s">
        <v>83</v>
      </c>
      <c r="B1001" s="22">
        <v>44531</v>
      </c>
      <c r="C1001" s="25">
        <v>448</v>
      </c>
      <c r="D1001" s="29">
        <v>4</v>
      </c>
      <c r="E1001" s="34">
        <v>44162</v>
      </c>
      <c r="F1001" s="24" t="s">
        <v>97</v>
      </c>
      <c r="G1001" s="23" t="s">
        <v>72</v>
      </c>
      <c r="H1001" s="26">
        <v>24486.399999999998</v>
      </c>
      <c r="I1001" s="27">
        <v>4998.07</v>
      </c>
    </row>
    <row r="1002" spans="1:9" ht="10.199999999999999" x14ac:dyDescent="0.2">
      <c r="A1002" s="21" t="s">
        <v>83</v>
      </c>
      <c r="B1002" s="22">
        <v>44531</v>
      </c>
      <c r="C1002" s="25">
        <v>494</v>
      </c>
      <c r="D1002" s="29">
        <v>6</v>
      </c>
      <c r="E1002" s="34">
        <v>44348</v>
      </c>
      <c r="F1002" s="24" t="s">
        <v>97</v>
      </c>
      <c r="G1002" s="23" t="s">
        <v>71</v>
      </c>
      <c r="H1002" s="26">
        <v>15628.150000000001</v>
      </c>
      <c r="I1002" s="27">
        <v>2084.81</v>
      </c>
    </row>
    <row r="1003" spans="1:9" ht="10.199999999999999" x14ac:dyDescent="0.2">
      <c r="A1003" s="21" t="s">
        <v>83</v>
      </c>
      <c r="B1003" s="22">
        <v>44531</v>
      </c>
      <c r="C1003" s="25">
        <v>512.87</v>
      </c>
      <c r="D1003" s="29">
        <v>7</v>
      </c>
      <c r="E1003" s="34">
        <v>42850</v>
      </c>
      <c r="F1003" s="24" t="s">
        <v>97</v>
      </c>
      <c r="G1003" s="23" t="s">
        <v>73</v>
      </c>
      <c r="H1003" s="26">
        <v>27063.35</v>
      </c>
      <c r="I1003" s="27">
        <v>5431.72</v>
      </c>
    </row>
    <row r="1004" spans="1:9" ht="10.199999999999999" x14ac:dyDescent="0.2">
      <c r="A1004" s="21" t="s">
        <v>83</v>
      </c>
      <c r="B1004" s="22">
        <v>44531</v>
      </c>
      <c r="C1004" s="25">
        <v>464.1</v>
      </c>
      <c r="D1004" s="29">
        <v>8</v>
      </c>
      <c r="E1004" s="34">
        <v>41849</v>
      </c>
      <c r="F1004" s="24" t="s">
        <v>97</v>
      </c>
      <c r="G1004" s="23" t="s">
        <v>73</v>
      </c>
      <c r="H1004" s="26">
        <v>22596.65</v>
      </c>
      <c r="I1004" s="27">
        <v>4824.75</v>
      </c>
    </row>
    <row r="1005" spans="1:9" ht="10.199999999999999" x14ac:dyDescent="0.2">
      <c r="A1005" s="21" t="s">
        <v>83</v>
      </c>
      <c r="B1005" s="22">
        <v>44531</v>
      </c>
      <c r="C1005" s="25">
        <v>590.20000000000005</v>
      </c>
      <c r="D1005" s="29">
        <v>9</v>
      </c>
      <c r="E1005" s="34">
        <v>42480</v>
      </c>
      <c r="F1005" s="24" t="s">
        <v>97</v>
      </c>
      <c r="G1005" s="23" t="s">
        <v>74</v>
      </c>
      <c r="H1005" s="26">
        <v>44243</v>
      </c>
      <c r="I1005" s="27">
        <v>11077.85</v>
      </c>
    </row>
    <row r="1006" spans="1:9" ht="10.199999999999999" x14ac:dyDescent="0.2">
      <c r="A1006" s="21" t="s">
        <v>83</v>
      </c>
      <c r="B1006" s="22">
        <v>44531</v>
      </c>
      <c r="C1006" s="25">
        <v>621</v>
      </c>
      <c r="D1006" s="29">
        <v>10</v>
      </c>
      <c r="E1006" s="34">
        <v>44658</v>
      </c>
      <c r="F1006" s="24" t="s">
        <v>97</v>
      </c>
      <c r="G1006" s="23" t="s">
        <v>74</v>
      </c>
      <c r="H1006" s="26">
        <v>21161.199999999997</v>
      </c>
      <c r="I1006" s="27">
        <v>3793.02</v>
      </c>
    </row>
    <row r="1007" spans="1:9" ht="10.199999999999999" x14ac:dyDescent="0.2">
      <c r="A1007" s="21" t="s">
        <v>83</v>
      </c>
      <c r="B1007" s="22">
        <v>44531</v>
      </c>
      <c r="C1007" s="25">
        <v>606.45000000000005</v>
      </c>
      <c r="D1007" s="29">
        <v>11</v>
      </c>
      <c r="E1007" s="34">
        <v>42944</v>
      </c>
      <c r="F1007" s="24" t="s">
        <v>97</v>
      </c>
      <c r="G1007" s="23" t="s">
        <v>75</v>
      </c>
      <c r="H1007" s="26">
        <v>21979.25</v>
      </c>
      <c r="I1007" s="27">
        <v>4765.95</v>
      </c>
    </row>
    <row r="1008" spans="1:9" ht="10.199999999999999" x14ac:dyDescent="0.2">
      <c r="A1008" s="21" t="s">
        <v>83</v>
      </c>
      <c r="B1008" s="22">
        <v>44531</v>
      </c>
      <c r="C1008" s="25">
        <v>425.8</v>
      </c>
      <c r="D1008" s="29">
        <v>12</v>
      </c>
      <c r="E1008" s="34">
        <v>44480</v>
      </c>
      <c r="F1008" s="24" t="s">
        <v>97</v>
      </c>
      <c r="G1008" s="23" t="s">
        <v>76</v>
      </c>
      <c r="H1008" s="26">
        <v>22510.75</v>
      </c>
      <c r="I1008" s="27">
        <v>3374.0699999999997</v>
      </c>
    </row>
    <row r="1009" spans="1:9" ht="10.199999999999999" x14ac:dyDescent="0.2">
      <c r="A1009" s="21" t="s">
        <v>83</v>
      </c>
      <c r="B1009" s="22">
        <v>44531</v>
      </c>
      <c r="C1009" s="25">
        <v>354.1</v>
      </c>
      <c r="D1009" s="29">
        <v>14</v>
      </c>
      <c r="E1009" s="34">
        <v>43683</v>
      </c>
      <c r="F1009" s="24" t="s">
        <v>97</v>
      </c>
      <c r="G1009" s="23" t="s">
        <v>73</v>
      </c>
      <c r="H1009" s="26">
        <v>13652.449999999999</v>
      </c>
      <c r="I1009" s="27">
        <v>2697.59</v>
      </c>
    </row>
    <row r="1010" spans="1:9" ht="10.199999999999999" x14ac:dyDescent="0.2">
      <c r="A1010" s="21" t="s">
        <v>83</v>
      </c>
      <c r="B1010" s="22">
        <v>44531</v>
      </c>
      <c r="C1010" s="25">
        <v>544</v>
      </c>
      <c r="D1010" s="29">
        <v>15</v>
      </c>
      <c r="E1010" s="34">
        <v>44064</v>
      </c>
      <c r="F1010" s="24" t="s">
        <v>97</v>
      </c>
      <c r="G1010" s="23" t="s">
        <v>71</v>
      </c>
      <c r="H1010" s="26">
        <v>20277.400000000001</v>
      </c>
      <c r="I1010" s="27">
        <v>4394.8100000000004</v>
      </c>
    </row>
    <row r="1011" spans="1:9" ht="10.199999999999999" x14ac:dyDescent="0.2">
      <c r="A1011" s="21" t="s">
        <v>83</v>
      </c>
      <c r="B1011" s="22">
        <v>44531</v>
      </c>
      <c r="C1011" s="25">
        <v>1900</v>
      </c>
      <c r="D1011" s="29">
        <v>16</v>
      </c>
      <c r="E1011" s="34">
        <v>44914</v>
      </c>
      <c r="F1011" s="24" t="s">
        <v>97</v>
      </c>
      <c r="G1011" s="23" t="s">
        <v>73</v>
      </c>
      <c r="H1011" s="26">
        <v>39926.9</v>
      </c>
      <c r="I1011" s="27">
        <v>10416.84</v>
      </c>
    </row>
    <row r="1012" spans="1:9" ht="10.199999999999999" x14ac:dyDescent="0.2">
      <c r="A1012" s="21" t="s">
        <v>83</v>
      </c>
      <c r="B1012" s="22">
        <v>44531</v>
      </c>
      <c r="C1012" s="25">
        <v>514.79999999999995</v>
      </c>
      <c r="D1012" s="29">
        <v>17</v>
      </c>
      <c r="E1012" s="34">
        <v>42531</v>
      </c>
      <c r="F1012" s="24" t="s">
        <v>97</v>
      </c>
      <c r="G1012" s="23" t="s">
        <v>74</v>
      </c>
      <c r="H1012" s="26">
        <v>27412.3</v>
      </c>
      <c r="I1012" s="27">
        <v>5866.98</v>
      </c>
    </row>
    <row r="1013" spans="1:9" ht="10.199999999999999" x14ac:dyDescent="0.2">
      <c r="A1013" s="21" t="s">
        <v>83</v>
      </c>
      <c r="B1013" s="22">
        <v>44531</v>
      </c>
      <c r="C1013" s="25">
        <v>587</v>
      </c>
      <c r="D1013" s="29">
        <v>18</v>
      </c>
      <c r="E1013" s="34">
        <v>43459</v>
      </c>
      <c r="F1013" s="24" t="s">
        <v>97</v>
      </c>
      <c r="G1013" s="23" t="s">
        <v>77</v>
      </c>
      <c r="H1013" s="26">
        <v>33344.65</v>
      </c>
      <c r="I1013" s="27">
        <v>6169.59</v>
      </c>
    </row>
    <row r="1014" spans="1:9" ht="10.199999999999999" x14ac:dyDescent="0.2">
      <c r="A1014" s="21" t="s">
        <v>83</v>
      </c>
      <c r="B1014" s="22">
        <v>44531</v>
      </c>
      <c r="C1014" s="25">
        <v>504.1</v>
      </c>
      <c r="D1014" s="29">
        <v>19</v>
      </c>
      <c r="E1014" s="34">
        <v>44195</v>
      </c>
      <c r="F1014" s="24" t="s">
        <v>97</v>
      </c>
      <c r="G1014" s="23" t="s">
        <v>72</v>
      </c>
      <c r="H1014" s="26">
        <v>28099.5</v>
      </c>
      <c r="I1014" s="27">
        <v>7354.83</v>
      </c>
    </row>
    <row r="1015" spans="1:9" ht="10.199999999999999" x14ac:dyDescent="0.2">
      <c r="A1015" s="21" t="s">
        <v>83</v>
      </c>
      <c r="B1015" s="22">
        <v>44531</v>
      </c>
      <c r="C1015" s="25">
        <v>555.6</v>
      </c>
      <c r="D1015" s="29">
        <v>20</v>
      </c>
      <c r="E1015" s="34">
        <v>42907</v>
      </c>
      <c r="F1015" s="24" t="s">
        <v>97</v>
      </c>
      <c r="G1015" s="23" t="s">
        <v>71</v>
      </c>
      <c r="H1015" s="26">
        <v>29592</v>
      </c>
      <c r="I1015" s="27">
        <v>8091.0199999999995</v>
      </c>
    </row>
    <row r="1016" spans="1:9" ht="10.199999999999999" x14ac:dyDescent="0.2">
      <c r="A1016" s="21" t="s">
        <v>83</v>
      </c>
      <c r="B1016" s="22">
        <v>44531</v>
      </c>
      <c r="C1016" s="25">
        <v>450.2</v>
      </c>
      <c r="D1016" s="29">
        <v>21</v>
      </c>
      <c r="E1016" s="34">
        <v>43607</v>
      </c>
      <c r="F1016" s="24" t="s">
        <v>97</v>
      </c>
      <c r="G1016" s="23" t="s">
        <v>74</v>
      </c>
      <c r="H1016" s="26">
        <v>23401.95</v>
      </c>
      <c r="I1016" s="27">
        <v>5496.68</v>
      </c>
    </row>
    <row r="1017" spans="1:9" ht="10.199999999999999" x14ac:dyDescent="0.2">
      <c r="A1017" s="21" t="s">
        <v>83</v>
      </c>
      <c r="B1017" s="22">
        <v>44531</v>
      </c>
      <c r="C1017" s="25">
        <v>808.7</v>
      </c>
      <c r="D1017" s="29">
        <v>22</v>
      </c>
      <c r="E1017" s="34">
        <v>44560</v>
      </c>
      <c r="F1017" s="24" t="s">
        <v>97</v>
      </c>
      <c r="G1017" s="23" t="s">
        <v>74</v>
      </c>
      <c r="H1017" s="26">
        <v>29302.1</v>
      </c>
      <c r="I1017" s="27">
        <v>8993.18</v>
      </c>
    </row>
    <row r="1018" spans="1:9" ht="10.199999999999999" x14ac:dyDescent="0.2">
      <c r="A1018" s="21" t="s">
        <v>83</v>
      </c>
      <c r="B1018" s="22">
        <v>44531</v>
      </c>
      <c r="C1018" s="25">
        <v>450</v>
      </c>
      <c r="D1018" s="29">
        <v>23</v>
      </c>
      <c r="E1018" s="34">
        <v>44671</v>
      </c>
      <c r="F1018" s="24" t="s">
        <v>97</v>
      </c>
      <c r="G1018" s="23" t="s">
        <v>75</v>
      </c>
      <c r="H1018" s="26">
        <v>15057</v>
      </c>
      <c r="I1018" s="27">
        <v>3380.58</v>
      </c>
    </row>
    <row r="1019" spans="1:9" ht="10.199999999999999" x14ac:dyDescent="0.2">
      <c r="A1019" s="21" t="s">
        <v>83</v>
      </c>
      <c r="B1019" s="22">
        <v>44531</v>
      </c>
      <c r="C1019" s="25">
        <v>504.5</v>
      </c>
      <c r="D1019" s="29">
        <v>24</v>
      </c>
      <c r="E1019" s="34">
        <v>43807</v>
      </c>
      <c r="F1019" s="24" t="s">
        <v>97</v>
      </c>
      <c r="G1019" s="23" t="s">
        <v>76</v>
      </c>
      <c r="H1019" s="26">
        <v>39110.6</v>
      </c>
      <c r="I1019" s="27">
        <v>7518.5599999999995</v>
      </c>
    </row>
    <row r="1020" spans="1:9" ht="10.199999999999999" x14ac:dyDescent="0.2">
      <c r="A1020" s="21" t="s">
        <v>83</v>
      </c>
      <c r="B1020" s="22">
        <v>44531</v>
      </c>
      <c r="C1020" s="25">
        <v>188.8</v>
      </c>
      <c r="D1020" s="29">
        <v>25</v>
      </c>
      <c r="E1020" s="34">
        <v>38059</v>
      </c>
      <c r="F1020" s="24" t="s">
        <v>97</v>
      </c>
      <c r="G1020" s="23" t="s">
        <v>71</v>
      </c>
      <c r="H1020" s="26">
        <v>30853.600000000002</v>
      </c>
      <c r="I1020" s="27">
        <v>7095.48</v>
      </c>
    </row>
    <row r="1021" spans="1:9" ht="10.199999999999999" x14ac:dyDescent="0.2">
      <c r="A1021" s="21" t="s">
        <v>83</v>
      </c>
      <c r="B1021" s="22">
        <v>44531</v>
      </c>
      <c r="C1021" s="25">
        <v>662.01</v>
      </c>
      <c r="D1021" s="29">
        <v>26</v>
      </c>
      <c r="E1021" s="34">
        <v>42560</v>
      </c>
      <c r="F1021" s="24" t="s">
        <v>97</v>
      </c>
      <c r="G1021" s="23" t="s">
        <v>71</v>
      </c>
      <c r="H1021" s="26">
        <v>32528.649999999998</v>
      </c>
      <c r="I1021" s="27">
        <v>9883.44</v>
      </c>
    </row>
    <row r="1022" spans="1:9" ht="10.199999999999999" x14ac:dyDescent="0.2">
      <c r="A1022" s="21" t="s">
        <v>83</v>
      </c>
      <c r="B1022" s="22">
        <v>44531</v>
      </c>
      <c r="C1022" s="25">
        <v>553.70000000000005</v>
      </c>
      <c r="D1022" s="29">
        <v>27</v>
      </c>
      <c r="E1022" s="34">
        <v>44348</v>
      </c>
      <c r="F1022" s="24" t="s">
        <v>97</v>
      </c>
      <c r="G1022" s="23" t="s">
        <v>72</v>
      </c>
      <c r="H1022" s="26">
        <v>25554.75</v>
      </c>
      <c r="I1022" s="27">
        <v>3985.3100000000004</v>
      </c>
    </row>
    <row r="1023" spans="1:9" ht="10.199999999999999" x14ac:dyDescent="0.2">
      <c r="A1023" s="21" t="s">
        <v>83</v>
      </c>
      <c r="B1023" s="22">
        <v>44531</v>
      </c>
      <c r="C1023" s="25">
        <v>1055.5999999999999</v>
      </c>
      <c r="D1023" s="29">
        <v>28</v>
      </c>
      <c r="E1023" s="34">
        <v>44793</v>
      </c>
      <c r="F1023" s="24" t="s">
        <v>97</v>
      </c>
      <c r="G1023" s="23" t="s">
        <v>71</v>
      </c>
      <c r="H1023" s="26">
        <v>35881.5</v>
      </c>
      <c r="I1023" s="27">
        <v>7498.4000000000005</v>
      </c>
    </row>
    <row r="1024" spans="1:9" ht="10.199999999999999" x14ac:dyDescent="0.2">
      <c r="A1024" s="21" t="s">
        <v>83</v>
      </c>
      <c r="B1024" s="22">
        <v>44531</v>
      </c>
      <c r="C1024" s="25">
        <v>1573</v>
      </c>
      <c r="D1024" s="29">
        <v>30</v>
      </c>
      <c r="E1024" s="34">
        <v>44946</v>
      </c>
      <c r="F1024" s="24" t="s">
        <v>97</v>
      </c>
      <c r="G1024" s="23" t="s">
        <v>77</v>
      </c>
      <c r="H1024" s="26">
        <v>43556.6</v>
      </c>
      <c r="I1024" s="27">
        <v>11266.5</v>
      </c>
    </row>
    <row r="1025" spans="1:9" ht="10.199999999999999" x14ac:dyDescent="0.2">
      <c r="A1025" s="21" t="s">
        <v>83</v>
      </c>
      <c r="B1025" s="22">
        <v>44531</v>
      </c>
      <c r="C1025" s="25">
        <v>764.6</v>
      </c>
      <c r="D1025" s="29">
        <v>31</v>
      </c>
      <c r="E1025" s="34">
        <v>44910</v>
      </c>
      <c r="F1025" s="24" t="s">
        <v>97</v>
      </c>
      <c r="G1025" s="23" t="s">
        <v>71</v>
      </c>
      <c r="H1025" s="26">
        <v>25408</v>
      </c>
      <c r="I1025" s="27">
        <v>6806.2400000000007</v>
      </c>
    </row>
    <row r="1026" spans="1:9" ht="10.199999999999999" x14ac:dyDescent="0.2">
      <c r="A1026" s="21" t="s">
        <v>83</v>
      </c>
      <c r="B1026" s="22">
        <v>44531</v>
      </c>
      <c r="C1026" s="25">
        <v>800.44</v>
      </c>
      <c r="D1026" s="29">
        <v>34</v>
      </c>
      <c r="E1026" s="34">
        <v>42329</v>
      </c>
      <c r="F1026" s="24" t="s">
        <v>97</v>
      </c>
      <c r="G1026" s="23" t="s">
        <v>74</v>
      </c>
      <c r="H1026" s="26">
        <v>86923.75</v>
      </c>
      <c r="I1026" s="27">
        <v>6137.04</v>
      </c>
    </row>
    <row r="1027" spans="1:9" ht="10.199999999999999" x14ac:dyDescent="0.2">
      <c r="A1027" s="21" t="s">
        <v>83</v>
      </c>
      <c r="B1027" s="22">
        <v>44531</v>
      </c>
      <c r="C1027" s="25">
        <v>1100</v>
      </c>
      <c r="D1027" s="29">
        <v>35</v>
      </c>
      <c r="E1027" s="34">
        <v>44958</v>
      </c>
      <c r="F1027" s="24" t="s">
        <v>97</v>
      </c>
      <c r="G1027" s="23" t="s">
        <v>75</v>
      </c>
      <c r="H1027" s="26">
        <v>54445.75</v>
      </c>
      <c r="I1027" s="27">
        <v>12997.25</v>
      </c>
    </row>
    <row r="1028" spans="1:9" ht="10.199999999999999" x14ac:dyDescent="0.2">
      <c r="A1028" s="21" t="s">
        <v>83</v>
      </c>
      <c r="B1028" s="22">
        <v>44531</v>
      </c>
      <c r="C1028" s="25">
        <v>795.78</v>
      </c>
      <c r="D1028" s="29">
        <v>36</v>
      </c>
      <c r="E1028" s="34">
        <v>44487</v>
      </c>
      <c r="F1028" s="24" t="s">
        <v>97</v>
      </c>
      <c r="G1028" s="23" t="s">
        <v>71</v>
      </c>
      <c r="H1028" s="26">
        <v>58507.5</v>
      </c>
      <c r="I1028" s="27">
        <v>15607.06</v>
      </c>
    </row>
    <row r="1029" spans="1:9" ht="10.199999999999999" x14ac:dyDescent="0.2">
      <c r="A1029" s="21" t="s">
        <v>83</v>
      </c>
      <c r="B1029" s="22">
        <v>44531</v>
      </c>
      <c r="C1029" s="25">
        <v>516.20000000000005</v>
      </c>
      <c r="D1029" s="29">
        <v>37</v>
      </c>
      <c r="E1029" s="34">
        <v>44175</v>
      </c>
      <c r="F1029" s="24" t="s">
        <v>97</v>
      </c>
      <c r="G1029" s="23" t="s">
        <v>72</v>
      </c>
      <c r="H1029" s="26">
        <v>18333.95</v>
      </c>
      <c r="I1029" s="27">
        <v>2253.09</v>
      </c>
    </row>
    <row r="1030" spans="1:9" ht="10.199999999999999" x14ac:dyDescent="0.2">
      <c r="A1030" s="21" t="s">
        <v>83</v>
      </c>
      <c r="B1030" s="22">
        <v>44531</v>
      </c>
      <c r="C1030" s="25">
        <v>2000</v>
      </c>
      <c r="D1030" s="29">
        <v>39</v>
      </c>
      <c r="E1030" s="34">
        <v>44986</v>
      </c>
      <c r="F1030" s="24" t="s">
        <v>97</v>
      </c>
      <c r="G1030" s="23" t="s">
        <v>75</v>
      </c>
      <c r="H1030" s="26">
        <v>108891.5</v>
      </c>
      <c r="I1030" s="27">
        <v>25806.55</v>
      </c>
    </row>
    <row r="1031" spans="1:9" ht="10.199999999999999" x14ac:dyDescent="0.2">
      <c r="A1031" s="21" t="s">
        <v>83</v>
      </c>
      <c r="B1031" s="22">
        <v>44531</v>
      </c>
      <c r="C1031" s="25">
        <v>241.7</v>
      </c>
      <c r="D1031" s="29">
        <v>40</v>
      </c>
      <c r="E1031" s="34">
        <v>41863</v>
      </c>
      <c r="F1031" s="24" t="s">
        <v>97</v>
      </c>
      <c r="G1031" s="23" t="s">
        <v>72</v>
      </c>
      <c r="H1031" s="26">
        <v>12879.400000000001</v>
      </c>
      <c r="I1031" s="27">
        <v>2514.2600000000002</v>
      </c>
    </row>
    <row r="1032" spans="1:9" ht="10.199999999999999" x14ac:dyDescent="0.2">
      <c r="A1032" s="21" t="s">
        <v>83</v>
      </c>
      <c r="B1032" s="22">
        <v>44531</v>
      </c>
      <c r="C1032" s="25">
        <v>1083.3</v>
      </c>
      <c r="D1032" s="29">
        <v>41</v>
      </c>
      <c r="E1032" s="34">
        <v>44917</v>
      </c>
      <c r="F1032" s="24" t="s">
        <v>97</v>
      </c>
      <c r="G1032" s="23" t="s">
        <v>71</v>
      </c>
      <c r="H1032" s="26">
        <v>30852.600000000002</v>
      </c>
      <c r="I1032" s="27">
        <v>8849.26</v>
      </c>
    </row>
    <row r="1033" spans="1:9" ht="10.199999999999999" x14ac:dyDescent="0.2">
      <c r="A1033" s="21" t="s">
        <v>83</v>
      </c>
      <c r="B1033" s="22">
        <v>44531</v>
      </c>
      <c r="C1033" s="25">
        <v>611.9</v>
      </c>
      <c r="D1033" s="29">
        <v>43</v>
      </c>
      <c r="E1033" s="34">
        <v>42714</v>
      </c>
      <c r="F1033" s="24" t="s">
        <v>97</v>
      </c>
      <c r="G1033" s="23" t="s">
        <v>72</v>
      </c>
      <c r="H1033" s="26">
        <v>24862.199999999997</v>
      </c>
      <c r="I1033" s="27">
        <v>3944.9199999999996</v>
      </c>
    </row>
    <row r="1034" spans="1:9" ht="10.199999999999999" x14ac:dyDescent="0.2">
      <c r="A1034" s="21" t="s">
        <v>83</v>
      </c>
      <c r="B1034" s="22">
        <v>44531</v>
      </c>
      <c r="C1034" s="25">
        <v>215.7</v>
      </c>
      <c r="D1034" s="29">
        <v>44</v>
      </c>
      <c r="E1034" s="34">
        <v>41473</v>
      </c>
      <c r="F1034" s="24" t="s">
        <v>97</v>
      </c>
      <c r="G1034" s="23" t="s">
        <v>73</v>
      </c>
      <c r="H1034" s="26">
        <v>7962.1500000000005</v>
      </c>
      <c r="I1034" s="27">
        <v>1279.8100000000002</v>
      </c>
    </row>
    <row r="1035" spans="1:9" ht="10.199999999999999" x14ac:dyDescent="0.2">
      <c r="A1035" s="21" t="s">
        <v>83</v>
      </c>
      <c r="B1035" s="22">
        <v>44531</v>
      </c>
      <c r="C1035" s="25">
        <v>449</v>
      </c>
      <c r="D1035" s="29">
        <v>45</v>
      </c>
      <c r="E1035" s="34">
        <v>44170</v>
      </c>
      <c r="F1035" s="24" t="s">
        <v>97</v>
      </c>
      <c r="G1035" s="23" t="s">
        <v>72</v>
      </c>
      <c r="H1035" s="26">
        <v>21641</v>
      </c>
      <c r="I1035" s="27">
        <v>5454.6100000000006</v>
      </c>
    </row>
    <row r="1036" spans="1:9" ht="10.199999999999999" x14ac:dyDescent="0.2">
      <c r="A1036" s="21" t="s">
        <v>83</v>
      </c>
      <c r="B1036" s="22">
        <v>44531</v>
      </c>
      <c r="C1036" s="25">
        <v>259.39999999999998</v>
      </c>
      <c r="D1036" s="29">
        <v>46</v>
      </c>
      <c r="E1036" s="34">
        <v>41992</v>
      </c>
      <c r="F1036" s="24" t="s">
        <v>97</v>
      </c>
      <c r="G1036" s="23" t="s">
        <v>71</v>
      </c>
      <c r="H1036" s="26">
        <v>9384.4000000000015</v>
      </c>
      <c r="I1036" s="27">
        <v>1087.52</v>
      </c>
    </row>
    <row r="1037" spans="1:9" ht="10.199999999999999" x14ac:dyDescent="0.2">
      <c r="A1037" s="21" t="s">
        <v>83</v>
      </c>
      <c r="B1037" s="22">
        <v>44531</v>
      </c>
      <c r="C1037" s="25">
        <v>432</v>
      </c>
      <c r="D1037" s="29">
        <v>47</v>
      </c>
      <c r="E1037" s="34">
        <v>43550</v>
      </c>
      <c r="F1037" s="24" t="s">
        <v>97</v>
      </c>
      <c r="G1037" s="23" t="s">
        <v>71</v>
      </c>
      <c r="H1037" s="26">
        <v>11861.35</v>
      </c>
      <c r="I1037" s="27">
        <v>2213.0499999999997</v>
      </c>
    </row>
    <row r="1038" spans="1:9" ht="10.199999999999999" x14ac:dyDescent="0.2">
      <c r="A1038" s="21" t="s">
        <v>83</v>
      </c>
      <c r="B1038" s="22">
        <v>44531</v>
      </c>
      <c r="C1038" s="25">
        <v>425.79</v>
      </c>
      <c r="D1038" s="29">
        <v>48</v>
      </c>
      <c r="E1038" s="34">
        <v>44307</v>
      </c>
      <c r="F1038" s="24" t="s">
        <v>97</v>
      </c>
      <c r="G1038" s="23" t="s">
        <v>71</v>
      </c>
      <c r="H1038" s="26">
        <v>17442.75</v>
      </c>
      <c r="I1038" s="27">
        <v>920.01</v>
      </c>
    </row>
    <row r="1039" spans="1:9" ht="10.199999999999999" x14ac:dyDescent="0.2">
      <c r="A1039" s="21" t="s">
        <v>83</v>
      </c>
      <c r="B1039" s="22">
        <v>44531</v>
      </c>
      <c r="C1039" s="25">
        <v>359</v>
      </c>
      <c r="D1039" s="29">
        <v>49</v>
      </c>
      <c r="E1039" s="34">
        <v>41963</v>
      </c>
      <c r="F1039" s="24" t="s">
        <v>97</v>
      </c>
      <c r="G1039" s="23" t="s">
        <v>74</v>
      </c>
      <c r="H1039" s="26">
        <v>30472.449999999997</v>
      </c>
      <c r="I1039" s="27">
        <v>9065</v>
      </c>
    </row>
    <row r="1040" spans="1:9" ht="10.199999999999999" x14ac:dyDescent="0.2">
      <c r="A1040" s="21" t="s">
        <v>83</v>
      </c>
      <c r="B1040" s="22">
        <v>44531</v>
      </c>
      <c r="C1040" s="25">
        <v>420</v>
      </c>
      <c r="D1040" s="29">
        <v>50</v>
      </c>
      <c r="E1040" s="34">
        <v>42320</v>
      </c>
      <c r="F1040" s="24" t="s">
        <v>97</v>
      </c>
      <c r="G1040" s="23" t="s">
        <v>73</v>
      </c>
      <c r="H1040" s="26">
        <v>14731.55</v>
      </c>
      <c r="I1040" s="27">
        <v>2305.1</v>
      </c>
    </row>
    <row r="1041" spans="1:9" ht="10.199999999999999" x14ac:dyDescent="0.2">
      <c r="A1041" s="21" t="s">
        <v>83</v>
      </c>
      <c r="B1041" s="22">
        <v>44531</v>
      </c>
      <c r="C1041" s="25">
        <v>1000</v>
      </c>
      <c r="D1041" s="29">
        <v>51</v>
      </c>
      <c r="E1041" s="34">
        <v>44915</v>
      </c>
      <c r="F1041" s="24" t="s">
        <v>97</v>
      </c>
      <c r="G1041" s="23" t="s">
        <v>74</v>
      </c>
      <c r="H1041" s="26">
        <v>72594.350000000006</v>
      </c>
      <c r="I1041" s="27">
        <v>16641.87</v>
      </c>
    </row>
    <row r="1042" spans="1:9" ht="10.199999999999999" x14ac:dyDescent="0.2">
      <c r="A1042" s="21" t="s">
        <v>83</v>
      </c>
      <c r="B1042" s="22">
        <v>44531</v>
      </c>
      <c r="C1042" s="25">
        <v>249</v>
      </c>
      <c r="D1042" s="29">
        <v>52</v>
      </c>
      <c r="E1042" s="34">
        <v>42064</v>
      </c>
      <c r="F1042" s="24" t="s">
        <v>97</v>
      </c>
      <c r="G1042" s="23" t="s">
        <v>74</v>
      </c>
      <c r="H1042" s="26">
        <v>10039.349999999999</v>
      </c>
      <c r="I1042" s="27">
        <v>1959.44</v>
      </c>
    </row>
    <row r="1043" spans="1:9" ht="10.199999999999999" x14ac:dyDescent="0.2">
      <c r="A1043" s="21" t="s">
        <v>83</v>
      </c>
      <c r="B1043" s="22">
        <v>44531</v>
      </c>
      <c r="C1043" s="25">
        <v>280.10000000000002</v>
      </c>
      <c r="D1043" s="29">
        <v>53</v>
      </c>
      <c r="E1043" s="34">
        <v>40313</v>
      </c>
      <c r="F1043" s="24" t="s">
        <v>97</v>
      </c>
      <c r="G1043" s="23" t="s">
        <v>71</v>
      </c>
      <c r="H1043" s="26">
        <v>8761.65</v>
      </c>
      <c r="I1043" s="27">
        <v>792.68</v>
      </c>
    </row>
    <row r="1044" spans="1:9" ht="10.199999999999999" x14ac:dyDescent="0.2">
      <c r="A1044" s="21" t="s">
        <v>83</v>
      </c>
      <c r="B1044" s="22">
        <v>44531</v>
      </c>
      <c r="C1044" s="25">
        <v>497.38</v>
      </c>
      <c r="D1044" s="29">
        <v>54</v>
      </c>
      <c r="E1044" s="34">
        <v>44677</v>
      </c>
      <c r="F1044" s="24" t="s">
        <v>97</v>
      </c>
      <c r="G1044" s="23" t="s">
        <v>71</v>
      </c>
      <c r="H1044" s="26">
        <v>16277.85</v>
      </c>
      <c r="I1044" s="27">
        <v>3916.9199999999996</v>
      </c>
    </row>
    <row r="1045" spans="1:9" ht="10.199999999999999" x14ac:dyDescent="0.2">
      <c r="A1045" s="21" t="s">
        <v>83</v>
      </c>
      <c r="B1045" s="22">
        <v>44531</v>
      </c>
      <c r="C1045" s="25">
        <v>801.1</v>
      </c>
      <c r="D1045" s="29">
        <v>55</v>
      </c>
      <c r="E1045" s="34">
        <v>42812</v>
      </c>
      <c r="F1045" s="24" t="s">
        <v>97</v>
      </c>
      <c r="G1045" s="23" t="s">
        <v>75</v>
      </c>
      <c r="H1045" s="26">
        <v>38858.25</v>
      </c>
      <c r="I1045" s="27">
        <v>8468.18</v>
      </c>
    </row>
    <row r="1046" spans="1:9" ht="10.199999999999999" x14ac:dyDescent="0.2">
      <c r="A1046" s="21" t="s">
        <v>83</v>
      </c>
      <c r="B1046" s="22">
        <v>44531</v>
      </c>
      <c r="C1046" s="25">
        <v>550</v>
      </c>
      <c r="D1046" s="29">
        <v>56</v>
      </c>
      <c r="E1046" s="34">
        <v>44149</v>
      </c>
      <c r="F1046" s="24" t="s">
        <v>97</v>
      </c>
      <c r="G1046" s="23" t="s">
        <v>77</v>
      </c>
      <c r="H1046" s="26">
        <v>41569.449999999997</v>
      </c>
      <c r="I1046" s="27">
        <v>11136.58</v>
      </c>
    </row>
    <row r="1047" spans="1:9" ht="10.199999999999999" x14ac:dyDescent="0.2">
      <c r="A1047" s="21" t="s">
        <v>83</v>
      </c>
      <c r="B1047" s="22">
        <v>44531</v>
      </c>
      <c r="C1047" s="25">
        <v>497.7</v>
      </c>
      <c r="D1047" s="29">
        <v>59</v>
      </c>
      <c r="E1047" s="34">
        <v>44007</v>
      </c>
      <c r="F1047" s="24" t="s">
        <v>97</v>
      </c>
      <c r="G1047" s="23" t="s">
        <v>71</v>
      </c>
      <c r="H1047" s="26">
        <v>32099.15</v>
      </c>
      <c r="I1047" s="27">
        <v>7693.9100000000008</v>
      </c>
    </row>
    <row r="1048" spans="1:9" ht="10.199999999999999" x14ac:dyDescent="0.2">
      <c r="A1048" s="21" t="s">
        <v>83</v>
      </c>
      <c r="B1048" s="22">
        <v>44531</v>
      </c>
      <c r="C1048" s="25">
        <v>573</v>
      </c>
      <c r="D1048" s="29">
        <v>60</v>
      </c>
      <c r="E1048" s="34">
        <v>44147</v>
      </c>
      <c r="F1048" s="24" t="s">
        <v>97</v>
      </c>
      <c r="G1048" s="23" t="s">
        <v>73</v>
      </c>
      <c r="H1048" s="26">
        <v>25334.65</v>
      </c>
      <c r="I1048" s="27">
        <v>3600.9399999999996</v>
      </c>
    </row>
    <row r="1049" spans="1:9" ht="10.199999999999999" x14ac:dyDescent="0.2">
      <c r="A1049" s="21" t="s">
        <v>83</v>
      </c>
      <c r="B1049" s="22">
        <v>44531</v>
      </c>
      <c r="C1049" s="25">
        <v>449.5</v>
      </c>
      <c r="D1049" s="29">
        <v>63</v>
      </c>
      <c r="E1049" s="34">
        <v>44479</v>
      </c>
      <c r="F1049" s="24" t="s">
        <v>97</v>
      </c>
      <c r="G1049" s="23" t="s">
        <v>71</v>
      </c>
      <c r="H1049" s="26">
        <v>20250.55</v>
      </c>
      <c r="I1049" s="27">
        <v>4593.33</v>
      </c>
    </row>
    <row r="1050" spans="1:9" ht="10.199999999999999" x14ac:dyDescent="0.2">
      <c r="A1050" s="21" t="s">
        <v>83</v>
      </c>
      <c r="B1050" s="22">
        <v>44531</v>
      </c>
      <c r="C1050" s="25">
        <v>225.9</v>
      </c>
      <c r="D1050" s="29">
        <v>64</v>
      </c>
      <c r="E1050" s="34">
        <v>42805</v>
      </c>
      <c r="F1050" s="24" t="s">
        <v>97</v>
      </c>
      <c r="G1050" s="23" t="s">
        <v>71</v>
      </c>
      <c r="H1050" s="26">
        <v>9899.7999999999993</v>
      </c>
      <c r="I1050" s="27">
        <v>1343.72</v>
      </c>
    </row>
    <row r="1051" spans="1:9" ht="10.199999999999999" x14ac:dyDescent="0.2">
      <c r="A1051" s="21" t="s">
        <v>83</v>
      </c>
      <c r="B1051" s="22">
        <v>44531</v>
      </c>
      <c r="C1051" s="25">
        <v>519.6</v>
      </c>
      <c r="D1051" s="29">
        <v>65</v>
      </c>
      <c r="E1051" s="34">
        <v>44291</v>
      </c>
      <c r="F1051" s="24" t="s">
        <v>97</v>
      </c>
      <c r="G1051" s="23" t="s">
        <v>74</v>
      </c>
      <c r="H1051" s="26">
        <v>37054.400000000001</v>
      </c>
      <c r="I1051" s="27">
        <v>12355.91</v>
      </c>
    </row>
    <row r="1052" spans="1:9" ht="10.199999999999999" x14ac:dyDescent="0.2">
      <c r="A1052" s="21" t="s">
        <v>83</v>
      </c>
      <c r="B1052" s="22">
        <v>44531</v>
      </c>
      <c r="C1052" s="25">
        <v>1650</v>
      </c>
      <c r="D1052" s="29">
        <v>67</v>
      </c>
      <c r="E1052" s="34">
        <v>44986</v>
      </c>
      <c r="F1052" s="24" t="s">
        <v>97</v>
      </c>
      <c r="G1052" s="23" t="s">
        <v>73</v>
      </c>
      <c r="H1052" s="26">
        <v>50816.049999999996</v>
      </c>
      <c r="I1052" s="27">
        <v>13382.04</v>
      </c>
    </row>
    <row r="1053" spans="1:9" ht="10.199999999999999" x14ac:dyDescent="0.2">
      <c r="A1053" s="21" t="s">
        <v>83</v>
      </c>
      <c r="B1053" s="22">
        <v>44531</v>
      </c>
      <c r="C1053" s="25">
        <v>169.4</v>
      </c>
      <c r="D1053" s="29">
        <v>68</v>
      </c>
      <c r="E1053" s="34">
        <v>39605</v>
      </c>
      <c r="F1053" s="24" t="s">
        <v>97</v>
      </c>
      <c r="G1053" s="23" t="s">
        <v>73</v>
      </c>
      <c r="H1053" s="26">
        <v>16841.45</v>
      </c>
      <c r="I1053" s="27">
        <v>3681.37</v>
      </c>
    </row>
    <row r="1054" spans="1:9" ht="10.199999999999999" x14ac:dyDescent="0.2">
      <c r="A1054" s="21" t="s">
        <v>83</v>
      </c>
      <c r="B1054" s="22">
        <v>44531</v>
      </c>
      <c r="C1054" s="25">
        <v>242</v>
      </c>
      <c r="D1054" s="29">
        <v>69</v>
      </c>
      <c r="E1054" s="34">
        <v>41356</v>
      </c>
      <c r="F1054" s="24" t="s">
        <v>97</v>
      </c>
      <c r="G1054" s="23" t="s">
        <v>74</v>
      </c>
      <c r="H1054" s="26">
        <v>13862.349999999999</v>
      </c>
      <c r="I1054" s="27">
        <v>2836.47</v>
      </c>
    </row>
    <row r="1055" spans="1:9" ht="10.199999999999999" x14ac:dyDescent="0.2">
      <c r="A1055" s="21" t="s">
        <v>83</v>
      </c>
      <c r="B1055" s="22">
        <v>44531</v>
      </c>
      <c r="C1055" s="25">
        <v>289.89999999999998</v>
      </c>
      <c r="D1055" s="29">
        <v>70</v>
      </c>
      <c r="E1055" s="34">
        <v>41691</v>
      </c>
      <c r="F1055" s="24" t="s">
        <v>97</v>
      </c>
      <c r="G1055" s="23" t="s">
        <v>72</v>
      </c>
      <c r="H1055" s="26">
        <v>15719.400000000001</v>
      </c>
      <c r="I1055" s="27">
        <v>3644.9000000000005</v>
      </c>
    </row>
    <row r="1056" spans="1:9" ht="10.199999999999999" x14ac:dyDescent="0.2">
      <c r="A1056" s="21" t="s">
        <v>83</v>
      </c>
      <c r="B1056" s="22">
        <v>44531</v>
      </c>
      <c r="C1056" s="25">
        <v>214.6</v>
      </c>
      <c r="D1056" s="29">
        <v>71</v>
      </c>
      <c r="E1056" s="34">
        <v>41406</v>
      </c>
      <c r="F1056" s="24" t="s">
        <v>97</v>
      </c>
      <c r="G1056" s="23" t="s">
        <v>71</v>
      </c>
      <c r="H1056" s="26">
        <v>13464.55</v>
      </c>
      <c r="I1056" s="27">
        <v>1676.99</v>
      </c>
    </row>
    <row r="1057" spans="1:9" ht="10.199999999999999" x14ac:dyDescent="0.2">
      <c r="A1057" s="21" t="s">
        <v>83</v>
      </c>
      <c r="B1057" s="22">
        <v>44531</v>
      </c>
      <c r="C1057" s="25">
        <v>2434.6</v>
      </c>
      <c r="D1057" s="29">
        <v>72</v>
      </c>
      <c r="E1057" s="34">
        <v>44910</v>
      </c>
      <c r="F1057" s="24" t="s">
        <v>97</v>
      </c>
      <c r="G1057" s="23" t="s">
        <v>73</v>
      </c>
      <c r="H1057" s="26">
        <v>65334.899999999994</v>
      </c>
      <c r="I1057" s="27">
        <v>18288.48</v>
      </c>
    </row>
    <row r="1058" spans="1:9" ht="10.199999999999999" x14ac:dyDescent="0.2">
      <c r="A1058" s="21" t="s">
        <v>83</v>
      </c>
      <c r="B1058" s="22">
        <v>44531</v>
      </c>
      <c r="C1058" s="25">
        <v>497.1</v>
      </c>
      <c r="D1058" s="29">
        <v>73</v>
      </c>
      <c r="E1058" s="34">
        <v>44869</v>
      </c>
      <c r="F1058" s="24" t="s">
        <v>97</v>
      </c>
      <c r="G1058" s="23" t="s">
        <v>72</v>
      </c>
      <c r="H1058" s="26">
        <v>18719.55</v>
      </c>
      <c r="I1058" s="27">
        <v>5210.5200000000004</v>
      </c>
    </row>
    <row r="1059" spans="1:9" ht="10.199999999999999" x14ac:dyDescent="0.2">
      <c r="A1059" s="21" t="s">
        <v>83</v>
      </c>
      <c r="B1059" s="22">
        <v>44531</v>
      </c>
      <c r="C1059" s="25">
        <v>238.7</v>
      </c>
      <c r="D1059" s="29">
        <v>74</v>
      </c>
      <c r="E1059" s="34">
        <v>41634</v>
      </c>
      <c r="F1059" s="24" t="s">
        <v>97</v>
      </c>
      <c r="G1059" s="23" t="s">
        <v>75</v>
      </c>
      <c r="H1059" s="26">
        <v>17571.600000000002</v>
      </c>
      <c r="I1059" s="27">
        <v>4698.1899999999996</v>
      </c>
    </row>
    <row r="1060" spans="1:9" ht="10.199999999999999" x14ac:dyDescent="0.2">
      <c r="A1060" s="21" t="s">
        <v>83</v>
      </c>
      <c r="B1060" s="22">
        <v>44531</v>
      </c>
      <c r="C1060" s="25">
        <v>746</v>
      </c>
      <c r="D1060" s="29">
        <v>75</v>
      </c>
      <c r="E1060" s="34">
        <v>43189</v>
      </c>
      <c r="F1060" s="24" t="s">
        <v>97</v>
      </c>
      <c r="G1060" s="23" t="s">
        <v>75</v>
      </c>
      <c r="H1060" s="26">
        <v>35234.450000000004</v>
      </c>
      <c r="I1060" s="27">
        <v>7944.79</v>
      </c>
    </row>
    <row r="1061" spans="1:9" ht="10.199999999999999" x14ac:dyDescent="0.2">
      <c r="A1061" s="21" t="s">
        <v>83</v>
      </c>
      <c r="B1061" s="22">
        <v>44531</v>
      </c>
      <c r="C1061" s="25">
        <v>1300</v>
      </c>
      <c r="D1061" s="29">
        <v>76</v>
      </c>
      <c r="E1061" s="34">
        <v>44958</v>
      </c>
      <c r="F1061" s="24" t="s">
        <v>97</v>
      </c>
      <c r="G1061" s="23" t="s">
        <v>71</v>
      </c>
      <c r="H1061" s="26">
        <v>47186.3</v>
      </c>
      <c r="I1061" s="27">
        <v>13920.06</v>
      </c>
    </row>
    <row r="1062" spans="1:9" ht="10.199999999999999" x14ac:dyDescent="0.2">
      <c r="A1062" s="21" t="s">
        <v>83</v>
      </c>
      <c r="B1062" s="22">
        <v>44531</v>
      </c>
      <c r="C1062" s="25">
        <v>959.5</v>
      </c>
      <c r="D1062" s="29">
        <v>77</v>
      </c>
      <c r="E1062" s="34">
        <v>44841</v>
      </c>
      <c r="F1062" s="24" t="s">
        <v>97</v>
      </c>
      <c r="G1062" s="23" t="s">
        <v>72</v>
      </c>
      <c r="H1062" s="26">
        <v>41722.65</v>
      </c>
      <c r="I1062" s="27">
        <v>9847.67</v>
      </c>
    </row>
    <row r="1063" spans="1:9" ht="10.199999999999999" x14ac:dyDescent="0.2">
      <c r="A1063" s="21" t="s">
        <v>83</v>
      </c>
      <c r="B1063" s="22">
        <v>44531</v>
      </c>
      <c r="C1063" s="25">
        <v>188.8</v>
      </c>
      <c r="D1063" s="29">
        <v>78</v>
      </c>
      <c r="E1063" s="34">
        <v>41426</v>
      </c>
      <c r="F1063" s="24" t="s">
        <v>97</v>
      </c>
      <c r="G1063" s="23" t="s">
        <v>71</v>
      </c>
      <c r="H1063" s="26">
        <v>14146.400000000001</v>
      </c>
      <c r="I1063" s="27">
        <v>3136.98</v>
      </c>
    </row>
    <row r="1064" spans="1:9" ht="10.199999999999999" x14ac:dyDescent="0.2">
      <c r="A1064" s="21" t="s">
        <v>83</v>
      </c>
      <c r="B1064" s="22">
        <v>44531</v>
      </c>
      <c r="C1064" s="25">
        <v>450</v>
      </c>
      <c r="D1064" s="29">
        <v>79</v>
      </c>
      <c r="E1064" s="34">
        <v>43457</v>
      </c>
      <c r="F1064" s="24" t="s">
        <v>97</v>
      </c>
      <c r="G1064" s="23" t="s">
        <v>77</v>
      </c>
      <c r="H1064" s="26">
        <v>17095.25</v>
      </c>
      <c r="I1064" s="27">
        <v>3876.04</v>
      </c>
    </row>
    <row r="1065" spans="1:9" ht="10.199999999999999" x14ac:dyDescent="0.2">
      <c r="A1065" s="21" t="s">
        <v>83</v>
      </c>
      <c r="B1065" s="22">
        <v>44531</v>
      </c>
      <c r="C1065" s="25">
        <v>426.3</v>
      </c>
      <c r="D1065" s="29">
        <v>81</v>
      </c>
      <c r="E1065" s="34">
        <v>44188</v>
      </c>
      <c r="F1065" s="24" t="s">
        <v>97</v>
      </c>
      <c r="G1065" s="23" t="s">
        <v>77</v>
      </c>
      <c r="H1065" s="26">
        <v>16712.599999999999</v>
      </c>
      <c r="I1065" s="27">
        <v>4310.46</v>
      </c>
    </row>
    <row r="1066" spans="1:9" ht="10.199999999999999" x14ac:dyDescent="0.2">
      <c r="A1066" s="21" t="s">
        <v>83</v>
      </c>
      <c r="B1066" s="22">
        <v>44531</v>
      </c>
      <c r="C1066" s="25">
        <v>384.32</v>
      </c>
      <c r="D1066" s="29">
        <v>82</v>
      </c>
      <c r="E1066" s="34">
        <v>41585</v>
      </c>
      <c r="F1066" s="24" t="s">
        <v>97</v>
      </c>
      <c r="G1066" s="23" t="s">
        <v>74</v>
      </c>
      <c r="H1066" s="26">
        <v>17453.45</v>
      </c>
      <c r="I1066" s="27">
        <v>4294.0099999999993</v>
      </c>
    </row>
    <row r="1067" spans="1:9" ht="10.199999999999999" x14ac:dyDescent="0.2">
      <c r="A1067" s="21" t="s">
        <v>83</v>
      </c>
      <c r="B1067" s="22">
        <v>44531</v>
      </c>
      <c r="C1067" s="25">
        <v>216</v>
      </c>
      <c r="D1067" s="29">
        <v>83</v>
      </c>
      <c r="E1067" s="34">
        <v>41879</v>
      </c>
      <c r="F1067" s="24" t="s">
        <v>97</v>
      </c>
      <c r="G1067" s="23" t="s">
        <v>74</v>
      </c>
      <c r="H1067" s="26">
        <v>9250.2000000000007</v>
      </c>
      <c r="I1067" s="27">
        <v>1454.39</v>
      </c>
    </row>
    <row r="1068" spans="1:9" ht="10.199999999999999" x14ac:dyDescent="0.2">
      <c r="A1068" s="21" t="s">
        <v>83</v>
      </c>
      <c r="B1068" s="22">
        <v>44531</v>
      </c>
      <c r="C1068" s="25">
        <v>240.2</v>
      </c>
      <c r="D1068" s="29">
        <v>84</v>
      </c>
      <c r="E1068" s="34">
        <v>41536</v>
      </c>
      <c r="F1068" s="24" t="s">
        <v>97</v>
      </c>
      <c r="G1068" s="23" t="s">
        <v>72</v>
      </c>
      <c r="H1068" s="26">
        <v>10259.5</v>
      </c>
      <c r="I1068" s="27">
        <v>1456.42</v>
      </c>
    </row>
    <row r="1069" spans="1:9" ht="10.199999999999999" x14ac:dyDescent="0.2">
      <c r="A1069" s="21" t="s">
        <v>83</v>
      </c>
      <c r="B1069" s="22">
        <v>44531</v>
      </c>
      <c r="C1069" s="25">
        <v>867.6</v>
      </c>
      <c r="D1069" s="29">
        <v>85</v>
      </c>
      <c r="E1069" s="34">
        <v>44558</v>
      </c>
      <c r="F1069" s="24" t="s">
        <v>97</v>
      </c>
      <c r="G1069" s="23" t="s">
        <v>73</v>
      </c>
      <c r="H1069" s="26">
        <v>31503.200000000001</v>
      </c>
      <c r="I1069" s="27">
        <v>7821.24</v>
      </c>
    </row>
    <row r="1070" spans="1:9" ht="10.199999999999999" x14ac:dyDescent="0.2">
      <c r="A1070" s="21" t="s">
        <v>83</v>
      </c>
      <c r="B1070" s="22">
        <v>44531</v>
      </c>
      <c r="C1070" s="25">
        <v>298.60000000000002</v>
      </c>
      <c r="D1070" s="29">
        <v>86</v>
      </c>
      <c r="E1070" s="34">
        <v>41484</v>
      </c>
      <c r="F1070" s="24" t="s">
        <v>97</v>
      </c>
      <c r="G1070" s="23" t="s">
        <v>74</v>
      </c>
      <c r="H1070" s="26">
        <v>22494.65</v>
      </c>
      <c r="I1070" s="27">
        <v>5376.42</v>
      </c>
    </row>
    <row r="1071" spans="1:9" ht="10.199999999999999" x14ac:dyDescent="0.2">
      <c r="A1071" s="21" t="s">
        <v>83</v>
      </c>
      <c r="B1071" s="22">
        <v>44531</v>
      </c>
      <c r="C1071" s="25">
        <v>631.9</v>
      </c>
      <c r="D1071" s="29">
        <v>88</v>
      </c>
      <c r="E1071" s="34">
        <v>44818</v>
      </c>
      <c r="F1071" s="24" t="s">
        <v>97</v>
      </c>
      <c r="G1071" s="23" t="s">
        <v>76</v>
      </c>
      <c r="H1071" s="26">
        <v>23602.9</v>
      </c>
      <c r="I1071" s="27">
        <v>5843.18</v>
      </c>
    </row>
    <row r="1072" spans="1:9" ht="10.199999999999999" x14ac:dyDescent="0.2">
      <c r="A1072" s="21" t="s">
        <v>83</v>
      </c>
      <c r="B1072" s="22">
        <v>44531</v>
      </c>
      <c r="C1072" s="25">
        <v>385.97</v>
      </c>
      <c r="D1072" s="29">
        <v>89</v>
      </c>
      <c r="E1072" s="34">
        <v>44341</v>
      </c>
      <c r="F1072" s="24" t="s">
        <v>97</v>
      </c>
      <c r="G1072" s="23" t="s">
        <v>75</v>
      </c>
      <c r="H1072" s="26">
        <v>21093.4</v>
      </c>
      <c r="I1072" s="27">
        <v>6132</v>
      </c>
    </row>
    <row r="1073" spans="1:9" ht="10.199999999999999" x14ac:dyDescent="0.2">
      <c r="A1073" s="21" t="s">
        <v>83</v>
      </c>
      <c r="B1073" s="22">
        <v>44531</v>
      </c>
      <c r="C1073" s="25">
        <v>290.60000000000002</v>
      </c>
      <c r="D1073" s="29">
        <v>90</v>
      </c>
      <c r="E1073" s="34">
        <v>43671</v>
      </c>
      <c r="F1073" s="24" t="s">
        <v>97</v>
      </c>
      <c r="G1073" s="23" t="s">
        <v>74</v>
      </c>
      <c r="H1073" s="26">
        <v>25103.800000000003</v>
      </c>
      <c r="I1073" s="27">
        <v>7968.6600000000008</v>
      </c>
    </row>
    <row r="1074" spans="1:9" ht="10.199999999999999" x14ac:dyDescent="0.2">
      <c r="A1074" s="21" t="s">
        <v>83</v>
      </c>
      <c r="B1074" s="22">
        <v>44531</v>
      </c>
      <c r="C1074" s="25">
        <v>408.1</v>
      </c>
      <c r="D1074" s="29">
        <v>91</v>
      </c>
      <c r="E1074" s="34">
        <v>44383</v>
      </c>
      <c r="F1074" s="24" t="s">
        <v>97</v>
      </c>
      <c r="G1074" s="23" t="s">
        <v>75</v>
      </c>
      <c r="H1074" s="26">
        <v>16819.949999999997</v>
      </c>
      <c r="I1074" s="27">
        <v>2950.01</v>
      </c>
    </row>
    <row r="1075" spans="1:9" ht="10.199999999999999" x14ac:dyDescent="0.2">
      <c r="A1075" s="21" t="s">
        <v>83</v>
      </c>
      <c r="B1075" s="22">
        <v>44531</v>
      </c>
      <c r="C1075" s="25">
        <v>570.70000000000005</v>
      </c>
      <c r="D1075" s="29">
        <v>92</v>
      </c>
      <c r="E1075" s="34">
        <v>42599</v>
      </c>
      <c r="F1075" s="24" t="s">
        <v>97</v>
      </c>
      <c r="G1075" s="23" t="s">
        <v>73</v>
      </c>
      <c r="H1075" s="26">
        <v>35008.949999999997</v>
      </c>
      <c r="I1075" s="27">
        <v>4368.91</v>
      </c>
    </row>
    <row r="1076" spans="1:9" ht="10.199999999999999" x14ac:dyDescent="0.2">
      <c r="A1076" s="21" t="s">
        <v>83</v>
      </c>
      <c r="B1076" s="22">
        <v>44531</v>
      </c>
      <c r="C1076" s="25">
        <v>616.20000000000005</v>
      </c>
      <c r="D1076" s="29">
        <v>93</v>
      </c>
      <c r="E1076" s="34">
        <v>42592</v>
      </c>
      <c r="F1076" s="24" t="s">
        <v>97</v>
      </c>
      <c r="G1076" s="23" t="s">
        <v>75</v>
      </c>
      <c r="H1076" s="26">
        <v>45091.25</v>
      </c>
      <c r="I1076" s="27">
        <v>8832.4599999999991</v>
      </c>
    </row>
    <row r="1077" spans="1:9" ht="10.199999999999999" x14ac:dyDescent="0.2">
      <c r="A1077" s="21" t="s">
        <v>83</v>
      </c>
      <c r="B1077" s="22">
        <v>44531</v>
      </c>
      <c r="C1077" s="25">
        <v>622.70000000000005</v>
      </c>
      <c r="D1077" s="29">
        <v>94</v>
      </c>
      <c r="E1077" s="34">
        <v>42514</v>
      </c>
      <c r="F1077" s="24" t="s">
        <v>97</v>
      </c>
      <c r="G1077" s="23" t="s">
        <v>72</v>
      </c>
      <c r="H1077" s="26">
        <v>32238.75</v>
      </c>
      <c r="I1077" s="27">
        <v>2922.99</v>
      </c>
    </row>
    <row r="1078" spans="1:9" ht="10.199999999999999" x14ac:dyDescent="0.2">
      <c r="A1078" s="21" t="s">
        <v>83</v>
      </c>
      <c r="B1078" s="22">
        <v>44531</v>
      </c>
      <c r="C1078" s="25">
        <v>839.17</v>
      </c>
      <c r="D1078" s="29">
        <v>95</v>
      </c>
      <c r="E1078" s="34">
        <v>42815</v>
      </c>
      <c r="F1078" s="24" t="s">
        <v>97</v>
      </c>
      <c r="G1078" s="23" t="s">
        <v>73</v>
      </c>
      <c r="H1078" s="26">
        <v>29704.75</v>
      </c>
      <c r="I1078" s="27">
        <v>3913.2799999999997</v>
      </c>
    </row>
    <row r="1079" spans="1:9" ht="10.199999999999999" x14ac:dyDescent="0.2">
      <c r="A1079" s="21" t="s">
        <v>83</v>
      </c>
      <c r="B1079" s="22">
        <v>44531</v>
      </c>
      <c r="C1079" s="25">
        <v>648.70000000000005</v>
      </c>
      <c r="D1079" s="29">
        <v>96</v>
      </c>
      <c r="E1079" s="34">
        <v>43172</v>
      </c>
      <c r="F1079" s="24" t="s">
        <v>97</v>
      </c>
      <c r="G1079" s="23" t="s">
        <v>77</v>
      </c>
      <c r="H1079" s="26">
        <v>40447.399999999994</v>
      </c>
      <c r="I1079" s="27">
        <v>6868.54</v>
      </c>
    </row>
    <row r="1080" spans="1:9" ht="10.199999999999999" x14ac:dyDescent="0.2">
      <c r="A1080" s="21" t="s">
        <v>83</v>
      </c>
      <c r="B1080" s="22">
        <v>44531</v>
      </c>
      <c r="C1080" s="25">
        <v>469.06</v>
      </c>
      <c r="D1080" s="29">
        <v>97</v>
      </c>
      <c r="E1080" s="34">
        <v>43200</v>
      </c>
      <c r="F1080" s="24" t="s">
        <v>97</v>
      </c>
      <c r="G1080" s="23" t="s">
        <v>77</v>
      </c>
      <c r="H1080" s="26">
        <v>23525.4</v>
      </c>
      <c r="I1080" s="27">
        <v>3625.6500000000005</v>
      </c>
    </row>
    <row r="1081" spans="1:9" ht="10.199999999999999" x14ac:dyDescent="0.2">
      <c r="A1081" s="21" t="s">
        <v>83</v>
      </c>
      <c r="B1081" s="22">
        <v>44531</v>
      </c>
      <c r="C1081" s="25">
        <v>643.70000000000005</v>
      </c>
      <c r="D1081" s="29">
        <v>98</v>
      </c>
      <c r="E1081" s="34">
        <v>43621</v>
      </c>
      <c r="F1081" s="24" t="s">
        <v>97</v>
      </c>
      <c r="G1081" s="23" t="s">
        <v>73</v>
      </c>
      <c r="H1081" s="26">
        <v>26649.949999999997</v>
      </c>
      <c r="I1081" s="27">
        <v>2556.33</v>
      </c>
    </row>
    <row r="1082" spans="1:9" ht="10.199999999999999" x14ac:dyDescent="0.2">
      <c r="A1082" s="21" t="s">
        <v>83</v>
      </c>
      <c r="B1082" s="22">
        <v>44531</v>
      </c>
      <c r="C1082" s="25">
        <v>691.46</v>
      </c>
      <c r="D1082" s="29">
        <v>99</v>
      </c>
      <c r="E1082" s="34">
        <v>44364</v>
      </c>
      <c r="F1082" s="24" t="s">
        <v>97</v>
      </c>
      <c r="G1082" s="23" t="s">
        <v>75</v>
      </c>
      <c r="H1082" s="26">
        <v>34579.450000000004</v>
      </c>
      <c r="I1082" s="27">
        <v>1215.1300000000001</v>
      </c>
    </row>
    <row r="1083" spans="1:9" ht="10.199999999999999" x14ac:dyDescent="0.2">
      <c r="A1083" s="21" t="s">
        <v>83</v>
      </c>
      <c r="B1083" s="22">
        <v>44531</v>
      </c>
      <c r="C1083" s="25">
        <v>777.5</v>
      </c>
      <c r="D1083" s="29">
        <v>100</v>
      </c>
      <c r="E1083" s="34">
        <v>42369</v>
      </c>
      <c r="F1083" s="24" t="s">
        <v>97</v>
      </c>
      <c r="G1083" s="23" t="s">
        <v>71</v>
      </c>
      <c r="H1083" s="26">
        <v>69105.25</v>
      </c>
      <c r="I1083" s="27">
        <v>11269.93</v>
      </c>
    </row>
    <row r="1084" spans="1:9" ht="10.199999999999999" x14ac:dyDescent="0.2">
      <c r="A1084" s="21" t="s">
        <v>85</v>
      </c>
      <c r="B1084" s="22">
        <v>44197</v>
      </c>
      <c r="C1084" s="25">
        <v>304.10000000000002</v>
      </c>
      <c r="D1084" s="29">
        <v>223</v>
      </c>
      <c r="E1084" s="34">
        <v>44148</v>
      </c>
      <c r="F1084" s="24" t="s">
        <v>97</v>
      </c>
      <c r="G1084" s="23" t="s">
        <v>71</v>
      </c>
      <c r="H1084" s="26">
        <v>9800</v>
      </c>
      <c r="I1084" s="27">
        <v>2050.79</v>
      </c>
    </row>
    <row r="1085" spans="1:9" ht="10.199999999999999" x14ac:dyDescent="0.2">
      <c r="A1085" s="21" t="s">
        <v>85</v>
      </c>
      <c r="B1085" s="22">
        <v>44197</v>
      </c>
      <c r="C1085" s="25">
        <v>384.75</v>
      </c>
      <c r="D1085" s="29">
        <v>224</v>
      </c>
      <c r="E1085" s="34">
        <v>42333</v>
      </c>
      <c r="F1085" s="24" t="s">
        <v>97</v>
      </c>
      <c r="G1085" s="23" t="s">
        <v>71</v>
      </c>
      <c r="H1085" s="26">
        <v>44916.65</v>
      </c>
      <c r="I1085" s="27">
        <v>1826.51</v>
      </c>
    </row>
    <row r="1086" spans="1:9" ht="10.199999999999999" x14ac:dyDescent="0.2">
      <c r="A1086" s="21" t="s">
        <v>85</v>
      </c>
      <c r="B1086" s="22">
        <v>44197</v>
      </c>
      <c r="C1086" s="25">
        <v>251.42</v>
      </c>
      <c r="D1086" s="29">
        <v>225</v>
      </c>
      <c r="E1086" s="34">
        <v>44162</v>
      </c>
      <c r="F1086" s="24" t="s">
        <v>97</v>
      </c>
      <c r="G1086" s="23" t="s">
        <v>72</v>
      </c>
      <c r="H1086" s="26">
        <v>8624</v>
      </c>
      <c r="I1086" s="27">
        <v>215.46</v>
      </c>
    </row>
    <row r="1087" spans="1:9" ht="10.199999999999999" x14ac:dyDescent="0.2">
      <c r="A1087" s="21" t="s">
        <v>85</v>
      </c>
      <c r="B1087" s="22">
        <v>44197</v>
      </c>
      <c r="C1087" s="25">
        <v>267</v>
      </c>
      <c r="D1087" s="29">
        <v>226</v>
      </c>
      <c r="E1087" s="34">
        <v>43257</v>
      </c>
      <c r="F1087" s="24" t="s">
        <v>97</v>
      </c>
      <c r="G1087" s="23" t="s">
        <v>75</v>
      </c>
      <c r="H1087" s="26">
        <v>10780</v>
      </c>
      <c r="I1087" s="27">
        <v>562.52</v>
      </c>
    </row>
    <row r="1088" spans="1:9" ht="10.199999999999999" x14ac:dyDescent="0.2">
      <c r="A1088" s="21" t="s">
        <v>85</v>
      </c>
      <c r="B1088" s="22">
        <v>44197</v>
      </c>
      <c r="C1088" s="25">
        <v>323.2</v>
      </c>
      <c r="D1088" s="29">
        <v>227</v>
      </c>
      <c r="E1088" s="34">
        <v>42845</v>
      </c>
      <c r="F1088" s="24" t="s">
        <v>97</v>
      </c>
      <c r="G1088" s="23" t="s">
        <v>74</v>
      </c>
      <c r="H1088" s="26">
        <v>18375</v>
      </c>
      <c r="I1088" s="27">
        <v>526.89</v>
      </c>
    </row>
    <row r="1089" spans="1:9" ht="10.199999999999999" x14ac:dyDescent="0.2">
      <c r="A1089" s="21" t="s">
        <v>85</v>
      </c>
      <c r="B1089" s="22">
        <v>44197</v>
      </c>
      <c r="C1089" s="25">
        <v>181.9</v>
      </c>
      <c r="D1089" s="29">
        <v>228</v>
      </c>
      <c r="E1089" s="34">
        <v>41506</v>
      </c>
      <c r="F1089" s="24" t="s">
        <v>108</v>
      </c>
      <c r="G1089" s="23" t="s">
        <v>75</v>
      </c>
      <c r="H1089" s="26">
        <v>4900</v>
      </c>
      <c r="I1089" s="27">
        <v>134.67999999999998</v>
      </c>
    </row>
    <row r="1090" spans="1:9" ht="10.199999999999999" x14ac:dyDescent="0.2">
      <c r="A1090" s="21" t="s">
        <v>85</v>
      </c>
      <c r="B1090" s="22">
        <v>44197</v>
      </c>
      <c r="C1090" s="25">
        <v>390</v>
      </c>
      <c r="D1090" s="29">
        <v>229</v>
      </c>
      <c r="E1090" s="34">
        <v>44992</v>
      </c>
      <c r="F1090" s="24" t="s">
        <v>97</v>
      </c>
      <c r="G1090" s="23" t="s">
        <v>75</v>
      </c>
      <c r="H1090" s="26"/>
      <c r="I1090" s="27">
        <v>420</v>
      </c>
    </row>
    <row r="1091" spans="1:9" ht="10.199999999999999" x14ac:dyDescent="0.2">
      <c r="A1091" s="21" t="s">
        <v>85</v>
      </c>
      <c r="B1091" s="22">
        <v>44197</v>
      </c>
      <c r="C1091" s="25">
        <v>244.4</v>
      </c>
      <c r="D1091" s="29">
        <v>230</v>
      </c>
      <c r="E1091" s="34">
        <v>42322</v>
      </c>
      <c r="F1091" s="24" t="s">
        <v>97</v>
      </c>
      <c r="G1091" s="23" t="s">
        <v>72</v>
      </c>
      <c r="H1091" s="26">
        <v>10616.65</v>
      </c>
      <c r="I1091" s="27">
        <v>778.75</v>
      </c>
    </row>
    <row r="1092" spans="1:9" ht="10.199999999999999" x14ac:dyDescent="0.2">
      <c r="A1092" s="21" t="s">
        <v>85</v>
      </c>
      <c r="B1092" s="22">
        <v>44197</v>
      </c>
      <c r="C1092" s="25">
        <v>242.6</v>
      </c>
      <c r="D1092" s="29">
        <v>231</v>
      </c>
      <c r="E1092" s="34">
        <v>42305</v>
      </c>
      <c r="F1092" s="24" t="s">
        <v>97</v>
      </c>
      <c r="G1092" s="23" t="s">
        <v>73</v>
      </c>
      <c r="H1092" s="26">
        <v>5880</v>
      </c>
      <c r="I1092" s="27">
        <v>154.56</v>
      </c>
    </row>
    <row r="1093" spans="1:9" ht="10.199999999999999" x14ac:dyDescent="0.2">
      <c r="A1093" s="21" t="s">
        <v>85</v>
      </c>
      <c r="B1093" s="22">
        <v>44197</v>
      </c>
      <c r="C1093" s="25">
        <v>224.7</v>
      </c>
      <c r="D1093" s="29">
        <v>232</v>
      </c>
      <c r="E1093" s="34">
        <v>42061</v>
      </c>
      <c r="F1093" s="24" t="s">
        <v>97</v>
      </c>
      <c r="G1093" s="23" t="s">
        <v>77</v>
      </c>
      <c r="H1093" s="26">
        <v>6468</v>
      </c>
      <c r="I1093" s="27">
        <v>496.92999999999995</v>
      </c>
    </row>
    <row r="1094" spans="1:9" ht="10.199999999999999" x14ac:dyDescent="0.2">
      <c r="A1094" s="21" t="s">
        <v>85</v>
      </c>
      <c r="B1094" s="22">
        <v>44197</v>
      </c>
      <c r="C1094" s="25">
        <v>242.8</v>
      </c>
      <c r="D1094" s="29">
        <v>233</v>
      </c>
      <c r="E1094" s="34">
        <v>43525</v>
      </c>
      <c r="F1094" s="24" t="s">
        <v>97</v>
      </c>
      <c r="G1094" s="23" t="s">
        <v>71</v>
      </c>
      <c r="H1094" s="26">
        <v>11956</v>
      </c>
      <c r="I1094" s="27">
        <v>455.56</v>
      </c>
    </row>
    <row r="1095" spans="1:9" ht="10.199999999999999" x14ac:dyDescent="0.2">
      <c r="A1095" s="21" t="s">
        <v>85</v>
      </c>
      <c r="B1095" s="22">
        <v>44197</v>
      </c>
      <c r="C1095" s="25">
        <v>508</v>
      </c>
      <c r="D1095" s="29">
        <v>234</v>
      </c>
      <c r="E1095" s="34">
        <v>44875</v>
      </c>
      <c r="F1095" s="24" t="s">
        <v>97</v>
      </c>
      <c r="G1095" s="23" t="s">
        <v>73</v>
      </c>
      <c r="H1095" s="26">
        <v>21233.35</v>
      </c>
      <c r="I1095" s="27">
        <v>3323.8799999999997</v>
      </c>
    </row>
    <row r="1096" spans="1:9" ht="10.199999999999999" x14ac:dyDescent="0.2">
      <c r="A1096" s="21" t="s">
        <v>85</v>
      </c>
      <c r="B1096" s="22">
        <v>44197</v>
      </c>
      <c r="C1096" s="25">
        <v>321.7</v>
      </c>
      <c r="D1096" s="29">
        <v>235</v>
      </c>
      <c r="E1096" s="34">
        <v>42309</v>
      </c>
      <c r="F1096" s="24" t="s">
        <v>97</v>
      </c>
      <c r="G1096" s="23" t="s">
        <v>74</v>
      </c>
      <c r="H1096" s="26">
        <v>12740</v>
      </c>
      <c r="I1096" s="27">
        <v>1280.58</v>
      </c>
    </row>
    <row r="1097" spans="1:9" ht="10.199999999999999" x14ac:dyDescent="0.2">
      <c r="A1097" s="21" t="s">
        <v>85</v>
      </c>
      <c r="B1097" s="22">
        <v>44197</v>
      </c>
      <c r="C1097" s="25">
        <v>219.8</v>
      </c>
      <c r="D1097" s="29">
        <v>236</v>
      </c>
      <c r="E1097" s="34">
        <v>43327</v>
      </c>
      <c r="F1097" s="24" t="s">
        <v>109</v>
      </c>
      <c r="G1097" s="23" t="s">
        <v>71</v>
      </c>
      <c r="H1097" s="26">
        <v>31850</v>
      </c>
      <c r="I1097" s="27">
        <v>5004.58</v>
      </c>
    </row>
    <row r="1098" spans="1:9" ht="10.199999999999999" x14ac:dyDescent="0.2">
      <c r="A1098" s="21" t="s">
        <v>85</v>
      </c>
      <c r="B1098" s="22">
        <v>44197</v>
      </c>
      <c r="C1098" s="25">
        <v>247</v>
      </c>
      <c r="D1098" s="29">
        <v>237</v>
      </c>
      <c r="E1098" s="34">
        <v>43188</v>
      </c>
      <c r="F1098" s="24" t="s">
        <v>97</v>
      </c>
      <c r="G1098" s="23" t="s">
        <v>77</v>
      </c>
      <c r="H1098" s="26">
        <v>12382.3</v>
      </c>
      <c r="I1098" s="27">
        <v>2020.8999999999999</v>
      </c>
    </row>
    <row r="1099" spans="1:9" ht="10.199999999999999" x14ac:dyDescent="0.2">
      <c r="A1099" s="21" t="s">
        <v>85</v>
      </c>
      <c r="B1099" s="22">
        <v>44197</v>
      </c>
      <c r="C1099" s="25">
        <v>332.7</v>
      </c>
      <c r="D1099" s="29">
        <v>238</v>
      </c>
      <c r="E1099" s="34">
        <v>43585</v>
      </c>
      <c r="F1099" s="24" t="s">
        <v>110</v>
      </c>
      <c r="G1099" s="23" t="s">
        <v>72</v>
      </c>
      <c r="H1099" s="26">
        <v>16333.35</v>
      </c>
      <c r="I1099" s="27">
        <v>182</v>
      </c>
    </row>
    <row r="1100" spans="1:9" ht="10.199999999999999" x14ac:dyDescent="0.2">
      <c r="A1100" s="21" t="s">
        <v>85</v>
      </c>
      <c r="B1100" s="22">
        <v>44197</v>
      </c>
      <c r="C1100" s="25">
        <v>397.3</v>
      </c>
      <c r="D1100" s="29">
        <v>239</v>
      </c>
      <c r="E1100" s="34">
        <v>44882</v>
      </c>
      <c r="F1100" s="24" t="s">
        <v>97</v>
      </c>
      <c r="G1100" s="23" t="s">
        <v>71</v>
      </c>
      <c r="H1100" s="26">
        <v>17558.349999999999</v>
      </c>
      <c r="I1100" s="27">
        <v>61.879999999999995</v>
      </c>
    </row>
    <row r="1101" spans="1:9" ht="10.199999999999999" x14ac:dyDescent="0.2">
      <c r="A1101" s="21" t="s">
        <v>85</v>
      </c>
      <c r="B1101" s="22">
        <v>44197</v>
      </c>
      <c r="C1101" s="25">
        <v>748.5</v>
      </c>
      <c r="D1101" s="29">
        <v>240</v>
      </c>
      <c r="E1101" s="34">
        <v>44880</v>
      </c>
      <c r="F1101" s="24" t="s">
        <v>97</v>
      </c>
      <c r="G1101" s="23" t="s">
        <v>71</v>
      </c>
      <c r="H1101" s="26">
        <v>63291.65</v>
      </c>
      <c r="I1101" s="27">
        <v>6036.38</v>
      </c>
    </row>
    <row r="1102" spans="1:9" ht="10.199999999999999" x14ac:dyDescent="0.2">
      <c r="A1102" s="21" t="s">
        <v>85</v>
      </c>
      <c r="B1102" s="22">
        <v>44197</v>
      </c>
      <c r="C1102" s="25">
        <v>295.7</v>
      </c>
      <c r="D1102" s="29">
        <v>241</v>
      </c>
      <c r="E1102" s="34">
        <v>43669</v>
      </c>
      <c r="F1102" s="24" t="s">
        <v>97</v>
      </c>
      <c r="G1102" s="23" t="s">
        <v>74</v>
      </c>
      <c r="H1102" s="26">
        <v>12078.800000000001</v>
      </c>
      <c r="I1102" s="27">
        <v>1365</v>
      </c>
    </row>
    <row r="1103" spans="1:9" ht="10.199999999999999" x14ac:dyDescent="0.2">
      <c r="A1103" s="21" t="s">
        <v>85</v>
      </c>
      <c r="B1103" s="22">
        <v>44197</v>
      </c>
      <c r="C1103" s="25">
        <v>300</v>
      </c>
      <c r="D1103" s="29">
        <v>242</v>
      </c>
      <c r="E1103" s="34">
        <v>44640</v>
      </c>
      <c r="F1103" s="24" t="s">
        <v>111</v>
      </c>
      <c r="G1103" s="23" t="s">
        <v>76</v>
      </c>
      <c r="H1103" s="26">
        <v>7903.25</v>
      </c>
      <c r="I1103" s="27">
        <v>10.780000000000001</v>
      </c>
    </row>
    <row r="1104" spans="1:9" ht="10.199999999999999" x14ac:dyDescent="0.2">
      <c r="A1104" s="21" t="s">
        <v>85</v>
      </c>
      <c r="B1104" s="22">
        <v>44197</v>
      </c>
      <c r="C1104" s="25">
        <v>714.6</v>
      </c>
      <c r="D1104" s="29">
        <v>243</v>
      </c>
      <c r="E1104" s="34">
        <v>44946</v>
      </c>
      <c r="F1104" s="24" t="s">
        <v>97</v>
      </c>
      <c r="G1104" s="23" t="s">
        <v>76</v>
      </c>
      <c r="H1104" s="26">
        <v>19249.45</v>
      </c>
      <c r="I1104" s="27">
        <v>1106.42</v>
      </c>
    </row>
    <row r="1105" spans="1:9" ht="10.199999999999999" x14ac:dyDescent="0.2">
      <c r="A1105" s="21" t="s">
        <v>85</v>
      </c>
      <c r="B1105" s="22">
        <v>44197</v>
      </c>
      <c r="C1105" s="25">
        <v>222.8</v>
      </c>
      <c r="D1105" s="29">
        <v>244</v>
      </c>
      <c r="E1105" s="34">
        <v>44875</v>
      </c>
      <c r="F1105" s="24" t="s">
        <v>97</v>
      </c>
      <c r="G1105" s="23" t="s">
        <v>71</v>
      </c>
      <c r="H1105" s="26">
        <v>24500</v>
      </c>
      <c r="I1105" s="27">
        <v>1043.5600000000002</v>
      </c>
    </row>
    <row r="1106" spans="1:9" ht="10.199999999999999" x14ac:dyDescent="0.2">
      <c r="A1106" s="21" t="s">
        <v>85</v>
      </c>
      <c r="B1106" s="22">
        <v>44197</v>
      </c>
      <c r="C1106" s="25">
        <v>285.77</v>
      </c>
      <c r="D1106" s="29">
        <v>245</v>
      </c>
      <c r="E1106" s="34">
        <v>44390</v>
      </c>
      <c r="F1106" s="24" t="s">
        <v>97</v>
      </c>
      <c r="G1106" s="23" t="s">
        <v>71</v>
      </c>
      <c r="H1106" s="26">
        <v>14700</v>
      </c>
      <c r="I1106" s="27">
        <v>1668.8</v>
      </c>
    </row>
    <row r="1107" spans="1:9" ht="10.199999999999999" x14ac:dyDescent="0.2">
      <c r="A1107" s="21" t="s">
        <v>85</v>
      </c>
      <c r="B1107" s="22">
        <v>44197</v>
      </c>
      <c r="C1107" s="25">
        <v>352.62</v>
      </c>
      <c r="D1107" s="29">
        <v>246</v>
      </c>
      <c r="E1107" s="34">
        <v>44847</v>
      </c>
      <c r="F1107" s="24" t="s">
        <v>97</v>
      </c>
      <c r="G1107" s="23" t="s">
        <v>71</v>
      </c>
      <c r="H1107" s="26">
        <v>21233.35</v>
      </c>
      <c r="I1107" s="27">
        <v>2470.2999999999997</v>
      </c>
    </row>
    <row r="1108" spans="1:9" ht="10.199999999999999" x14ac:dyDescent="0.2">
      <c r="A1108" s="21" t="s">
        <v>85</v>
      </c>
      <c r="B1108" s="22">
        <v>44197</v>
      </c>
      <c r="C1108" s="25">
        <v>292.7</v>
      </c>
      <c r="D1108" s="29">
        <v>247</v>
      </c>
      <c r="E1108" s="34">
        <v>44501</v>
      </c>
      <c r="F1108" s="24" t="s">
        <v>97</v>
      </c>
      <c r="G1108" s="23" t="s">
        <v>72</v>
      </c>
      <c r="H1108" s="26">
        <v>13475</v>
      </c>
      <c r="I1108" s="27">
        <v>230.85999999999999</v>
      </c>
    </row>
    <row r="1109" spans="1:9" ht="10.199999999999999" x14ac:dyDescent="0.2">
      <c r="A1109" s="21" t="s">
        <v>85</v>
      </c>
      <c r="B1109" s="22">
        <v>44197</v>
      </c>
      <c r="C1109" s="25">
        <v>113.8</v>
      </c>
      <c r="D1109" s="29">
        <v>248</v>
      </c>
      <c r="E1109" s="34">
        <v>40844</v>
      </c>
      <c r="F1109" s="24" t="s">
        <v>112</v>
      </c>
      <c r="G1109" s="23" t="s">
        <v>77</v>
      </c>
      <c r="H1109" s="26">
        <v>2100.65</v>
      </c>
      <c r="I1109" s="27">
        <v>497.28000000000003</v>
      </c>
    </row>
    <row r="1110" spans="1:9" ht="10.199999999999999" x14ac:dyDescent="0.2">
      <c r="A1110" s="21" t="s">
        <v>85</v>
      </c>
      <c r="B1110" s="22">
        <v>44197</v>
      </c>
      <c r="C1110" s="25">
        <v>550.1</v>
      </c>
      <c r="D1110" s="29">
        <v>249</v>
      </c>
      <c r="E1110" s="34">
        <v>44861</v>
      </c>
      <c r="F1110" s="24" t="s">
        <v>97</v>
      </c>
      <c r="G1110" s="23" t="s">
        <v>71</v>
      </c>
      <c r="H1110" s="26">
        <v>24500</v>
      </c>
      <c r="I1110" s="27">
        <v>3951.36</v>
      </c>
    </row>
    <row r="1111" spans="1:9" ht="10.199999999999999" x14ac:dyDescent="0.2">
      <c r="A1111" s="21" t="s">
        <v>85</v>
      </c>
      <c r="B1111" s="22">
        <v>44197</v>
      </c>
      <c r="C1111" s="25">
        <v>132.5</v>
      </c>
      <c r="D1111" s="29">
        <v>250</v>
      </c>
      <c r="E1111" s="34">
        <v>40866</v>
      </c>
      <c r="F1111" s="24" t="s">
        <v>97</v>
      </c>
      <c r="G1111" s="23" t="s">
        <v>71</v>
      </c>
      <c r="H1111" s="26">
        <v>5880</v>
      </c>
      <c r="I1111" s="27">
        <v>81.06</v>
      </c>
    </row>
    <row r="1112" spans="1:9" ht="10.199999999999999" x14ac:dyDescent="0.2">
      <c r="A1112" s="21" t="s">
        <v>85</v>
      </c>
      <c r="B1112" s="22">
        <v>44197</v>
      </c>
      <c r="C1112" s="25">
        <v>284.2</v>
      </c>
      <c r="D1112" s="29">
        <v>251</v>
      </c>
      <c r="E1112" s="34">
        <v>43797</v>
      </c>
      <c r="F1112" s="24" t="s">
        <v>97</v>
      </c>
      <c r="G1112" s="23" t="s">
        <v>75</v>
      </c>
      <c r="H1112" s="26">
        <v>16333.35</v>
      </c>
      <c r="I1112" s="27">
        <v>1665.37</v>
      </c>
    </row>
    <row r="1113" spans="1:9" ht="10.199999999999999" x14ac:dyDescent="0.2">
      <c r="A1113" s="21" t="s">
        <v>85</v>
      </c>
      <c r="B1113" s="22">
        <v>44197</v>
      </c>
      <c r="C1113" s="25">
        <v>284</v>
      </c>
      <c r="D1113" s="29">
        <v>252</v>
      </c>
      <c r="E1113" s="34">
        <v>42046</v>
      </c>
      <c r="F1113" s="24" t="s">
        <v>97</v>
      </c>
      <c r="G1113" s="23" t="s">
        <v>77</v>
      </c>
      <c r="H1113" s="26">
        <v>20416.650000000001</v>
      </c>
      <c r="I1113" s="27">
        <v>1203.0900000000001</v>
      </c>
    </row>
    <row r="1114" spans="1:9" ht="10.199999999999999" x14ac:dyDescent="0.2">
      <c r="A1114" s="21" t="s">
        <v>85</v>
      </c>
      <c r="B1114" s="22">
        <v>44197</v>
      </c>
      <c r="C1114" s="25">
        <v>250</v>
      </c>
      <c r="D1114" s="29">
        <v>253</v>
      </c>
      <c r="E1114" s="34">
        <v>42719</v>
      </c>
      <c r="F1114" s="24" t="s">
        <v>97</v>
      </c>
      <c r="G1114" s="23" t="s">
        <v>75</v>
      </c>
      <c r="H1114" s="26">
        <v>20000</v>
      </c>
      <c r="I1114" s="27">
        <v>1771.07</v>
      </c>
    </row>
    <row r="1115" spans="1:9" ht="10.199999999999999" x14ac:dyDescent="0.2">
      <c r="A1115" s="21" t="s">
        <v>85</v>
      </c>
      <c r="B1115" s="22">
        <v>44197</v>
      </c>
      <c r="C1115" s="25">
        <v>414</v>
      </c>
      <c r="D1115" s="29">
        <v>254</v>
      </c>
      <c r="E1115" s="34">
        <v>43052</v>
      </c>
      <c r="F1115" s="24" t="s">
        <v>113</v>
      </c>
      <c r="G1115" s="23" t="s">
        <v>74</v>
      </c>
      <c r="H1115" s="26">
        <v>73500</v>
      </c>
      <c r="I1115" s="27">
        <v>3557.33</v>
      </c>
    </row>
    <row r="1116" spans="1:9" ht="10.199999999999999" x14ac:dyDescent="0.2">
      <c r="A1116" s="21" t="s">
        <v>85</v>
      </c>
      <c r="B1116" s="22">
        <v>44197</v>
      </c>
      <c r="C1116" s="25">
        <v>420.2</v>
      </c>
      <c r="D1116" s="29">
        <v>255</v>
      </c>
      <c r="E1116" s="34">
        <v>42491</v>
      </c>
      <c r="F1116" s="24" t="s">
        <v>97</v>
      </c>
      <c r="G1116" s="23" t="s">
        <v>71</v>
      </c>
      <c r="H1116" s="26">
        <v>15385.650000000001</v>
      </c>
      <c r="I1116" s="27">
        <v>2099.02</v>
      </c>
    </row>
    <row r="1117" spans="1:9" ht="10.199999999999999" x14ac:dyDescent="0.2">
      <c r="A1117" s="21" t="s">
        <v>85</v>
      </c>
      <c r="B1117" s="22">
        <v>44197</v>
      </c>
      <c r="C1117" s="25">
        <v>348.2</v>
      </c>
      <c r="D1117" s="29">
        <v>256</v>
      </c>
      <c r="E1117" s="34">
        <v>42955</v>
      </c>
      <c r="F1117" s="24" t="s">
        <v>114</v>
      </c>
      <c r="G1117" s="23" t="s">
        <v>75</v>
      </c>
      <c r="H1117" s="26">
        <v>32666.65</v>
      </c>
      <c r="I1117" s="27">
        <v>3169.46</v>
      </c>
    </row>
    <row r="1118" spans="1:9" ht="10.199999999999999" x14ac:dyDescent="0.2">
      <c r="A1118" s="21" t="s">
        <v>85</v>
      </c>
      <c r="B1118" s="22">
        <v>44197</v>
      </c>
      <c r="C1118" s="25">
        <v>168.4</v>
      </c>
      <c r="D1118" s="29">
        <v>257</v>
      </c>
      <c r="E1118" s="34">
        <v>40408</v>
      </c>
      <c r="F1118" s="24" t="s">
        <v>97</v>
      </c>
      <c r="G1118" s="23" t="s">
        <v>71</v>
      </c>
      <c r="H1118" s="26">
        <v>7758.35</v>
      </c>
      <c r="I1118" s="27">
        <v>870.94</v>
      </c>
    </row>
    <row r="1119" spans="1:9" ht="10.199999999999999" x14ac:dyDescent="0.2">
      <c r="A1119" s="21" t="s">
        <v>85</v>
      </c>
      <c r="B1119" s="22">
        <v>44197</v>
      </c>
      <c r="C1119" s="25">
        <v>321</v>
      </c>
      <c r="D1119" s="29">
        <v>258</v>
      </c>
      <c r="E1119" s="34">
        <v>42962</v>
      </c>
      <c r="F1119" s="24" t="s">
        <v>110</v>
      </c>
      <c r="G1119" s="23" t="s">
        <v>72</v>
      </c>
      <c r="H1119" s="26">
        <v>30625</v>
      </c>
      <c r="I1119" s="27">
        <v>1866.69</v>
      </c>
    </row>
    <row r="1120" spans="1:9" ht="10.199999999999999" x14ac:dyDescent="0.2">
      <c r="A1120" s="21" t="s">
        <v>85</v>
      </c>
      <c r="B1120" s="22">
        <v>44197</v>
      </c>
      <c r="C1120" s="25">
        <v>156.9</v>
      </c>
      <c r="D1120" s="29">
        <v>259</v>
      </c>
      <c r="E1120" s="34">
        <v>41221</v>
      </c>
      <c r="F1120" s="24" t="s">
        <v>115</v>
      </c>
      <c r="G1120" s="23" t="s">
        <v>73</v>
      </c>
      <c r="H1120" s="26">
        <v>3226.85</v>
      </c>
      <c r="I1120" s="27">
        <v>663.46</v>
      </c>
    </row>
    <row r="1121" spans="1:9" ht="10.199999999999999" x14ac:dyDescent="0.2">
      <c r="A1121" s="21" t="s">
        <v>85</v>
      </c>
      <c r="B1121" s="22">
        <v>44197</v>
      </c>
      <c r="C1121" s="25">
        <v>114.7</v>
      </c>
      <c r="D1121" s="29">
        <v>260</v>
      </c>
      <c r="E1121" s="34">
        <v>39692</v>
      </c>
      <c r="F1121" s="24" t="s">
        <v>97</v>
      </c>
      <c r="G1121" s="23" t="s">
        <v>71</v>
      </c>
      <c r="H1121" s="26">
        <v>6272</v>
      </c>
      <c r="I1121" s="27">
        <v>696.64</v>
      </c>
    </row>
    <row r="1122" spans="1:9" ht="10.199999999999999" x14ac:dyDescent="0.2">
      <c r="A1122" s="21" t="s">
        <v>85</v>
      </c>
      <c r="B1122" s="22">
        <v>44197</v>
      </c>
      <c r="C1122" s="25">
        <v>251</v>
      </c>
      <c r="D1122" s="29">
        <v>261</v>
      </c>
      <c r="E1122" s="34">
        <v>44446</v>
      </c>
      <c r="F1122" s="24" t="s">
        <v>97</v>
      </c>
      <c r="G1122" s="23" t="s">
        <v>71</v>
      </c>
      <c r="H1122" s="26">
        <v>15888.900000000001</v>
      </c>
      <c r="I1122" s="27">
        <v>497.14</v>
      </c>
    </row>
    <row r="1123" spans="1:9" ht="10.199999999999999" x14ac:dyDescent="0.2">
      <c r="A1123" s="21" t="s">
        <v>85</v>
      </c>
      <c r="B1123" s="22">
        <v>44197</v>
      </c>
      <c r="C1123" s="25">
        <v>282.45</v>
      </c>
      <c r="D1123" s="29">
        <v>262</v>
      </c>
      <c r="E1123" s="34">
        <v>41963</v>
      </c>
      <c r="F1123" s="24" t="s">
        <v>116</v>
      </c>
      <c r="G1123" s="23" t="s">
        <v>74</v>
      </c>
      <c r="H1123" s="26">
        <v>26541.65</v>
      </c>
      <c r="I1123" s="27">
        <v>4209.3100000000004</v>
      </c>
    </row>
    <row r="1124" spans="1:9" ht="10.199999999999999" x14ac:dyDescent="0.2">
      <c r="A1124" s="21" t="s">
        <v>85</v>
      </c>
      <c r="B1124" s="22">
        <v>44197</v>
      </c>
      <c r="C1124" s="25">
        <v>264</v>
      </c>
      <c r="D1124" s="29">
        <v>263</v>
      </c>
      <c r="E1124" s="34">
        <v>41552</v>
      </c>
      <c r="F1124" s="24" t="s">
        <v>97</v>
      </c>
      <c r="G1124" s="23" t="s">
        <v>74</v>
      </c>
      <c r="H1124" s="26">
        <v>20416.650000000001</v>
      </c>
      <c r="I1124" s="27">
        <v>1411.3400000000001</v>
      </c>
    </row>
    <row r="1125" spans="1:9" ht="10.199999999999999" x14ac:dyDescent="0.2">
      <c r="A1125" s="21" t="s">
        <v>85</v>
      </c>
      <c r="B1125" s="22">
        <v>44197</v>
      </c>
      <c r="C1125" s="25">
        <v>243</v>
      </c>
      <c r="D1125" s="29">
        <v>264</v>
      </c>
      <c r="E1125" s="34">
        <v>41636</v>
      </c>
      <c r="F1125" s="24" t="s">
        <v>97</v>
      </c>
      <c r="G1125" s="23" t="s">
        <v>74</v>
      </c>
      <c r="H1125" s="26">
        <v>4802</v>
      </c>
      <c r="I1125" s="27">
        <v>626.71</v>
      </c>
    </row>
    <row r="1126" spans="1:9" ht="10.199999999999999" x14ac:dyDescent="0.2">
      <c r="A1126" s="21" t="s">
        <v>85</v>
      </c>
      <c r="B1126" s="22">
        <v>44197</v>
      </c>
      <c r="C1126" s="25">
        <v>182.25</v>
      </c>
      <c r="D1126" s="29">
        <v>265</v>
      </c>
      <c r="E1126" s="34">
        <v>41697</v>
      </c>
      <c r="F1126" s="24" t="s">
        <v>97</v>
      </c>
      <c r="G1126" s="23" t="s">
        <v>71</v>
      </c>
      <c r="H1126" s="26">
        <v>7252</v>
      </c>
      <c r="I1126" s="27">
        <v>99.259999999999991</v>
      </c>
    </row>
    <row r="1127" spans="1:9" ht="10.199999999999999" x14ac:dyDescent="0.2">
      <c r="A1127" s="21" t="s">
        <v>85</v>
      </c>
      <c r="B1127" s="22">
        <v>44197</v>
      </c>
      <c r="C1127" s="25">
        <v>402.22</v>
      </c>
      <c r="D1127" s="29">
        <v>266</v>
      </c>
      <c r="E1127" s="34">
        <v>44979</v>
      </c>
      <c r="F1127" s="24" t="s">
        <v>97</v>
      </c>
      <c r="G1127" s="23" t="s">
        <v>71</v>
      </c>
      <c r="H1127" s="26"/>
      <c r="I1127" s="27">
        <v>287</v>
      </c>
    </row>
    <row r="1128" spans="1:9" ht="10.199999999999999" x14ac:dyDescent="0.2">
      <c r="A1128" s="21" t="s">
        <v>85</v>
      </c>
      <c r="B1128" s="22">
        <v>44197</v>
      </c>
      <c r="C1128" s="25">
        <v>307.2</v>
      </c>
      <c r="D1128" s="29">
        <v>267</v>
      </c>
      <c r="E1128" s="34">
        <v>42801</v>
      </c>
      <c r="F1128" s="24" t="s">
        <v>97</v>
      </c>
      <c r="G1128" s="23" t="s">
        <v>75</v>
      </c>
      <c r="H1128" s="26">
        <v>14700</v>
      </c>
      <c r="I1128" s="27">
        <v>1074.43</v>
      </c>
    </row>
    <row r="1129" spans="1:9" ht="10.199999999999999" x14ac:dyDescent="0.2">
      <c r="A1129" s="21" t="s">
        <v>85</v>
      </c>
      <c r="B1129" s="22">
        <v>44197</v>
      </c>
      <c r="C1129" s="25">
        <v>320.5</v>
      </c>
      <c r="D1129" s="29">
        <v>268</v>
      </c>
      <c r="E1129" s="34">
        <v>44007</v>
      </c>
      <c r="F1129" s="24" t="s">
        <v>97</v>
      </c>
      <c r="G1129" s="23" t="s">
        <v>71</v>
      </c>
      <c r="H1129" s="26">
        <v>9310</v>
      </c>
      <c r="I1129" s="27">
        <v>1370.32</v>
      </c>
    </row>
    <row r="1130" spans="1:9" ht="10.199999999999999" x14ac:dyDescent="0.2">
      <c r="A1130" s="21" t="s">
        <v>85</v>
      </c>
      <c r="B1130" s="22">
        <v>44197</v>
      </c>
      <c r="C1130" s="25">
        <v>262</v>
      </c>
      <c r="D1130" s="29">
        <v>269</v>
      </c>
      <c r="E1130" s="34">
        <v>44147</v>
      </c>
      <c r="F1130" s="24" t="s">
        <v>97</v>
      </c>
      <c r="G1130" s="23" t="s">
        <v>73</v>
      </c>
      <c r="H1130" s="26">
        <v>21233.35</v>
      </c>
      <c r="I1130" s="27">
        <v>3394.3700000000003</v>
      </c>
    </row>
    <row r="1131" spans="1:9" ht="10.199999999999999" x14ac:dyDescent="0.2">
      <c r="A1131" s="21" t="s">
        <v>85</v>
      </c>
      <c r="B1131" s="22">
        <v>44197</v>
      </c>
      <c r="C1131" s="25">
        <v>330.3</v>
      </c>
      <c r="D1131" s="29">
        <v>270</v>
      </c>
      <c r="E1131" s="34">
        <v>42799</v>
      </c>
      <c r="F1131" s="24" t="s">
        <v>97</v>
      </c>
      <c r="G1131" s="23" t="s">
        <v>71</v>
      </c>
      <c r="H1131" s="26">
        <v>18375</v>
      </c>
      <c r="I1131" s="27">
        <v>36.050000000000004</v>
      </c>
    </row>
    <row r="1132" spans="1:9" ht="10.199999999999999" x14ac:dyDescent="0.2">
      <c r="A1132" s="21" t="s">
        <v>85</v>
      </c>
      <c r="B1132" s="22">
        <v>44197</v>
      </c>
      <c r="C1132" s="25">
        <v>234.6</v>
      </c>
      <c r="D1132" s="29">
        <v>271</v>
      </c>
      <c r="E1132" s="34">
        <v>43327</v>
      </c>
      <c r="F1132" s="24" t="s">
        <v>97</v>
      </c>
      <c r="G1132" s="23" t="s">
        <v>74</v>
      </c>
      <c r="H1132" s="26">
        <v>17150</v>
      </c>
      <c r="I1132" s="27">
        <v>3539.2000000000003</v>
      </c>
    </row>
    <row r="1133" spans="1:9" ht="10.199999999999999" x14ac:dyDescent="0.2">
      <c r="A1133" s="21" t="s">
        <v>85</v>
      </c>
      <c r="B1133" s="22">
        <v>44197</v>
      </c>
      <c r="C1133" s="25">
        <v>137</v>
      </c>
      <c r="D1133" s="29">
        <v>272</v>
      </c>
      <c r="E1133" s="34">
        <v>40393</v>
      </c>
      <c r="F1133" s="24" t="s">
        <v>97</v>
      </c>
      <c r="G1133" s="23" t="s">
        <v>77</v>
      </c>
      <c r="H1133" s="26">
        <v>7350</v>
      </c>
      <c r="I1133" s="27">
        <v>195.86</v>
      </c>
    </row>
    <row r="1134" spans="1:9" ht="10.199999999999999" x14ac:dyDescent="0.2">
      <c r="A1134" s="21" t="s">
        <v>85</v>
      </c>
      <c r="B1134" s="22">
        <v>44197</v>
      </c>
      <c r="C1134" s="25">
        <v>254</v>
      </c>
      <c r="D1134" s="29">
        <v>273</v>
      </c>
      <c r="E1134" s="34">
        <v>44267</v>
      </c>
      <c r="F1134" s="24" t="s">
        <v>97</v>
      </c>
      <c r="G1134" s="23" t="s">
        <v>73</v>
      </c>
      <c r="H1134" s="26">
        <v>13066.65</v>
      </c>
      <c r="I1134" s="27">
        <v>964.25</v>
      </c>
    </row>
    <row r="1135" spans="1:9" ht="10.199999999999999" x14ac:dyDescent="0.2">
      <c r="A1135" s="21" t="s">
        <v>85</v>
      </c>
      <c r="B1135" s="22">
        <v>44197</v>
      </c>
      <c r="C1135" s="25">
        <v>170</v>
      </c>
      <c r="D1135" s="29">
        <v>274</v>
      </c>
      <c r="E1135" s="34">
        <v>41356</v>
      </c>
      <c r="F1135" s="24" t="s">
        <v>97</v>
      </c>
      <c r="G1135" s="23" t="s">
        <v>74</v>
      </c>
      <c r="H1135" s="26">
        <v>6533.35</v>
      </c>
      <c r="I1135" s="27">
        <v>316.12</v>
      </c>
    </row>
    <row r="1136" spans="1:9" ht="10.199999999999999" x14ac:dyDescent="0.2">
      <c r="A1136" s="21" t="s">
        <v>85</v>
      </c>
      <c r="B1136" s="22">
        <v>44197</v>
      </c>
      <c r="C1136" s="25">
        <v>192</v>
      </c>
      <c r="D1136" s="29">
        <v>275</v>
      </c>
      <c r="E1136" s="34">
        <v>41691</v>
      </c>
      <c r="F1136" s="24" t="s">
        <v>97</v>
      </c>
      <c r="G1136" s="23" t="s">
        <v>72</v>
      </c>
      <c r="H1136" s="26">
        <v>7154</v>
      </c>
      <c r="I1136" s="27">
        <v>397.59999999999997</v>
      </c>
    </row>
    <row r="1137" spans="1:9" ht="10.199999999999999" x14ac:dyDescent="0.2">
      <c r="A1137" s="21" t="s">
        <v>85</v>
      </c>
      <c r="B1137" s="22">
        <v>44197</v>
      </c>
      <c r="C1137" s="25">
        <v>240</v>
      </c>
      <c r="D1137" s="29">
        <v>276</v>
      </c>
      <c r="E1137" s="34">
        <v>43164</v>
      </c>
      <c r="F1137" s="24" t="s">
        <v>97</v>
      </c>
      <c r="G1137" s="23" t="s">
        <v>73</v>
      </c>
      <c r="H1137" s="26">
        <v>16741.650000000001</v>
      </c>
      <c r="I1137" s="27">
        <v>1838.83</v>
      </c>
    </row>
    <row r="1138" spans="1:9" ht="10.199999999999999" x14ac:dyDescent="0.2">
      <c r="A1138" s="21" t="s">
        <v>85</v>
      </c>
      <c r="B1138" s="22">
        <v>44197</v>
      </c>
      <c r="C1138" s="25">
        <v>346.7</v>
      </c>
      <c r="D1138" s="29">
        <v>277</v>
      </c>
      <c r="E1138" s="34">
        <v>43454</v>
      </c>
      <c r="F1138" s="24" t="s">
        <v>97</v>
      </c>
      <c r="G1138" s="23" t="s">
        <v>78</v>
      </c>
      <c r="H1138" s="26">
        <v>16723.699999999997</v>
      </c>
      <c r="I1138" s="27">
        <v>1851.8500000000001</v>
      </c>
    </row>
    <row r="1139" spans="1:9" ht="10.199999999999999" x14ac:dyDescent="0.2">
      <c r="A1139" s="21" t="s">
        <v>85</v>
      </c>
      <c r="B1139" s="22">
        <v>44197</v>
      </c>
      <c r="C1139" s="25">
        <v>436</v>
      </c>
      <c r="D1139" s="29">
        <v>278</v>
      </c>
      <c r="E1139" s="34">
        <v>42886</v>
      </c>
      <c r="F1139" s="24" t="s">
        <v>97</v>
      </c>
      <c r="G1139" s="23" t="s">
        <v>75</v>
      </c>
      <c r="H1139" s="26">
        <v>30625</v>
      </c>
      <c r="I1139" s="27">
        <v>3354.19</v>
      </c>
    </row>
    <row r="1140" spans="1:9" ht="10.199999999999999" x14ac:dyDescent="0.2">
      <c r="A1140" s="21" t="s">
        <v>85</v>
      </c>
      <c r="B1140" s="22">
        <v>44197</v>
      </c>
      <c r="C1140" s="25">
        <v>302.3</v>
      </c>
      <c r="D1140" s="29">
        <v>279</v>
      </c>
      <c r="E1140" s="34">
        <v>42677</v>
      </c>
      <c r="F1140" s="24" t="s">
        <v>97</v>
      </c>
      <c r="G1140" s="23" t="s">
        <v>71</v>
      </c>
      <c r="H1140" s="26">
        <v>13066.65</v>
      </c>
      <c r="I1140" s="27">
        <v>491.33</v>
      </c>
    </row>
    <row r="1141" spans="1:9" ht="10.199999999999999" x14ac:dyDescent="0.2">
      <c r="A1141" s="21" t="s">
        <v>85</v>
      </c>
      <c r="B1141" s="22">
        <v>44197</v>
      </c>
      <c r="C1141" s="25">
        <v>235.8</v>
      </c>
      <c r="D1141" s="29">
        <v>280</v>
      </c>
      <c r="E1141" s="34">
        <v>43161</v>
      </c>
      <c r="F1141" s="24" t="s">
        <v>97</v>
      </c>
      <c r="G1141" s="23" t="s">
        <v>72</v>
      </c>
      <c r="H1141" s="26">
        <v>28583.35</v>
      </c>
      <c r="I1141" s="27">
        <v>5021.45</v>
      </c>
    </row>
    <row r="1142" spans="1:9" ht="10.199999999999999" x14ac:dyDescent="0.2">
      <c r="A1142" s="21" t="s">
        <v>85</v>
      </c>
      <c r="B1142" s="22">
        <v>44228</v>
      </c>
      <c r="C1142" s="25">
        <v>304.10000000000002</v>
      </c>
      <c r="D1142" s="29">
        <v>223</v>
      </c>
      <c r="E1142" s="34">
        <v>44148</v>
      </c>
      <c r="F1142" s="24" t="s">
        <v>97</v>
      </c>
      <c r="G1142" s="23" t="s">
        <v>71</v>
      </c>
      <c r="H1142" s="26">
        <v>8000</v>
      </c>
      <c r="I1142" s="27">
        <v>2726.5</v>
      </c>
    </row>
    <row r="1143" spans="1:9" ht="10.199999999999999" x14ac:dyDescent="0.2">
      <c r="A1143" s="21" t="s">
        <v>85</v>
      </c>
      <c r="B1143" s="22">
        <v>44228</v>
      </c>
      <c r="C1143" s="25">
        <v>384.75</v>
      </c>
      <c r="D1143" s="29">
        <v>224</v>
      </c>
      <c r="E1143" s="34">
        <v>42333</v>
      </c>
      <c r="F1143" s="24" t="s">
        <v>97</v>
      </c>
      <c r="G1143" s="23" t="s">
        <v>71</v>
      </c>
      <c r="H1143" s="26">
        <v>31500</v>
      </c>
      <c r="I1143" s="27">
        <v>4330.6899999999996</v>
      </c>
    </row>
    <row r="1144" spans="1:9" ht="10.199999999999999" x14ac:dyDescent="0.2">
      <c r="A1144" s="21" t="s">
        <v>85</v>
      </c>
      <c r="B1144" s="22">
        <v>44228</v>
      </c>
      <c r="C1144" s="25">
        <v>251.42</v>
      </c>
      <c r="D1144" s="29">
        <v>225</v>
      </c>
      <c r="E1144" s="34">
        <v>44162</v>
      </c>
      <c r="F1144" s="24" t="s">
        <v>97</v>
      </c>
      <c r="G1144" s="23" t="s">
        <v>72</v>
      </c>
      <c r="H1144" s="26">
        <v>7600</v>
      </c>
      <c r="I1144" s="27">
        <v>456.12</v>
      </c>
    </row>
    <row r="1145" spans="1:9" ht="10.199999999999999" x14ac:dyDescent="0.2">
      <c r="A1145" s="21" t="s">
        <v>85</v>
      </c>
      <c r="B1145" s="22">
        <v>44228</v>
      </c>
      <c r="C1145" s="25">
        <v>267</v>
      </c>
      <c r="D1145" s="29">
        <v>226</v>
      </c>
      <c r="E1145" s="34">
        <v>43257</v>
      </c>
      <c r="F1145" s="24" t="s">
        <v>97</v>
      </c>
      <c r="G1145" s="23" t="s">
        <v>75</v>
      </c>
      <c r="H1145" s="26">
        <v>7083.35</v>
      </c>
      <c r="I1145" s="27">
        <v>759.29</v>
      </c>
    </row>
    <row r="1146" spans="1:9" ht="10.199999999999999" x14ac:dyDescent="0.2">
      <c r="A1146" s="21" t="s">
        <v>85</v>
      </c>
      <c r="B1146" s="22">
        <v>44228</v>
      </c>
      <c r="C1146" s="25">
        <v>323.2</v>
      </c>
      <c r="D1146" s="29">
        <v>227</v>
      </c>
      <c r="E1146" s="34">
        <v>42845</v>
      </c>
      <c r="F1146" s="24" t="s">
        <v>97</v>
      </c>
      <c r="G1146" s="23" t="s">
        <v>74</v>
      </c>
      <c r="H1146" s="26">
        <v>13500</v>
      </c>
      <c r="I1146" s="27">
        <v>2212.2800000000002</v>
      </c>
    </row>
    <row r="1147" spans="1:9" ht="10.199999999999999" x14ac:dyDescent="0.2">
      <c r="A1147" s="21" t="s">
        <v>85</v>
      </c>
      <c r="B1147" s="22">
        <v>44228</v>
      </c>
      <c r="C1147" s="25">
        <v>181.9</v>
      </c>
      <c r="D1147" s="29">
        <v>228</v>
      </c>
      <c r="E1147" s="34">
        <v>41506</v>
      </c>
      <c r="F1147" s="24" t="s">
        <v>108</v>
      </c>
      <c r="G1147" s="23" t="s">
        <v>75</v>
      </c>
      <c r="H1147" s="26">
        <v>4166.6500000000005</v>
      </c>
      <c r="I1147" s="27">
        <v>144.41</v>
      </c>
    </row>
    <row r="1148" spans="1:9" ht="10.199999999999999" x14ac:dyDescent="0.2">
      <c r="A1148" s="21" t="s">
        <v>85</v>
      </c>
      <c r="B1148" s="22">
        <v>44228</v>
      </c>
      <c r="C1148" s="25">
        <v>390</v>
      </c>
      <c r="D1148" s="29">
        <v>229</v>
      </c>
      <c r="E1148" s="34">
        <v>44992</v>
      </c>
      <c r="F1148" s="24" t="s">
        <v>97</v>
      </c>
      <c r="G1148" s="23" t="s">
        <v>75</v>
      </c>
      <c r="H1148" s="26"/>
      <c r="I1148" s="27">
        <v>420</v>
      </c>
    </row>
    <row r="1149" spans="1:9" ht="10.199999999999999" x14ac:dyDescent="0.2">
      <c r="A1149" s="21" t="s">
        <v>85</v>
      </c>
      <c r="B1149" s="22">
        <v>44228</v>
      </c>
      <c r="C1149" s="25">
        <v>244.4</v>
      </c>
      <c r="D1149" s="29">
        <v>230</v>
      </c>
      <c r="E1149" s="34">
        <v>42322</v>
      </c>
      <c r="F1149" s="24" t="s">
        <v>97</v>
      </c>
      <c r="G1149" s="23" t="s">
        <v>72</v>
      </c>
      <c r="H1149" s="26">
        <v>7375</v>
      </c>
      <c r="I1149" s="27">
        <v>1850.0300000000002</v>
      </c>
    </row>
    <row r="1150" spans="1:9" ht="10.199999999999999" x14ac:dyDescent="0.2">
      <c r="A1150" s="21" t="s">
        <v>85</v>
      </c>
      <c r="B1150" s="22">
        <v>44228</v>
      </c>
      <c r="C1150" s="25">
        <v>242.6</v>
      </c>
      <c r="D1150" s="29">
        <v>231</v>
      </c>
      <c r="E1150" s="34">
        <v>42305</v>
      </c>
      <c r="F1150" s="24" t="s">
        <v>97</v>
      </c>
      <c r="G1150" s="23" t="s">
        <v>73</v>
      </c>
      <c r="H1150" s="26">
        <v>5000</v>
      </c>
      <c r="I1150" s="27">
        <v>286.08999999999997</v>
      </c>
    </row>
    <row r="1151" spans="1:9" ht="10.199999999999999" x14ac:dyDescent="0.2">
      <c r="A1151" s="21" t="s">
        <v>85</v>
      </c>
      <c r="B1151" s="22">
        <v>44228</v>
      </c>
      <c r="C1151" s="25">
        <v>224.7</v>
      </c>
      <c r="D1151" s="29">
        <v>232</v>
      </c>
      <c r="E1151" s="34">
        <v>42061</v>
      </c>
      <c r="F1151" s="24" t="s">
        <v>97</v>
      </c>
      <c r="G1151" s="23" t="s">
        <v>77</v>
      </c>
      <c r="H1151" s="26">
        <v>4900</v>
      </c>
      <c r="I1151" s="27">
        <v>50.96</v>
      </c>
    </row>
    <row r="1152" spans="1:9" ht="10.199999999999999" x14ac:dyDescent="0.2">
      <c r="A1152" s="21" t="s">
        <v>85</v>
      </c>
      <c r="B1152" s="22">
        <v>44228</v>
      </c>
      <c r="C1152" s="25">
        <v>242.8</v>
      </c>
      <c r="D1152" s="29">
        <v>233</v>
      </c>
      <c r="E1152" s="34">
        <v>43525</v>
      </c>
      <c r="F1152" s="24" t="s">
        <v>97</v>
      </c>
      <c r="G1152" s="23" t="s">
        <v>71</v>
      </c>
      <c r="H1152" s="26">
        <v>9000</v>
      </c>
      <c r="I1152" s="27">
        <v>696.78000000000009</v>
      </c>
    </row>
    <row r="1153" spans="1:9" ht="10.199999999999999" x14ac:dyDescent="0.2">
      <c r="A1153" s="21" t="s">
        <v>85</v>
      </c>
      <c r="B1153" s="22">
        <v>44228</v>
      </c>
      <c r="C1153" s="25">
        <v>508</v>
      </c>
      <c r="D1153" s="29">
        <v>234</v>
      </c>
      <c r="E1153" s="34">
        <v>44875</v>
      </c>
      <c r="F1153" s="24" t="s">
        <v>97</v>
      </c>
      <c r="G1153" s="23" t="s">
        <v>73</v>
      </c>
      <c r="H1153" s="26">
        <v>16666.650000000001</v>
      </c>
      <c r="I1153" s="27">
        <v>2209.41</v>
      </c>
    </row>
    <row r="1154" spans="1:9" ht="10.199999999999999" x14ac:dyDescent="0.2">
      <c r="A1154" s="21" t="s">
        <v>85</v>
      </c>
      <c r="B1154" s="22">
        <v>44228</v>
      </c>
      <c r="C1154" s="25">
        <v>321.7</v>
      </c>
      <c r="D1154" s="29">
        <v>235</v>
      </c>
      <c r="E1154" s="34">
        <v>42309</v>
      </c>
      <c r="F1154" s="24" t="s">
        <v>97</v>
      </c>
      <c r="G1154" s="23" t="s">
        <v>74</v>
      </c>
      <c r="H1154" s="26">
        <v>9500</v>
      </c>
      <c r="I1154" s="27">
        <v>2623.81</v>
      </c>
    </row>
    <row r="1155" spans="1:9" ht="10.199999999999999" x14ac:dyDescent="0.2">
      <c r="A1155" s="21" t="s">
        <v>85</v>
      </c>
      <c r="B1155" s="22">
        <v>44228</v>
      </c>
      <c r="C1155" s="25">
        <v>219.8</v>
      </c>
      <c r="D1155" s="29">
        <v>236</v>
      </c>
      <c r="E1155" s="34">
        <v>43327</v>
      </c>
      <c r="F1155" s="24" t="s">
        <v>109</v>
      </c>
      <c r="G1155" s="23" t="s">
        <v>71</v>
      </c>
      <c r="H1155" s="26">
        <v>27083.35</v>
      </c>
      <c r="I1155" s="27">
        <v>7462.7699999999995</v>
      </c>
    </row>
    <row r="1156" spans="1:9" ht="10.199999999999999" x14ac:dyDescent="0.2">
      <c r="A1156" s="21" t="s">
        <v>85</v>
      </c>
      <c r="B1156" s="22">
        <v>44228</v>
      </c>
      <c r="C1156" s="25">
        <v>247</v>
      </c>
      <c r="D1156" s="29">
        <v>237</v>
      </c>
      <c r="E1156" s="34">
        <v>43188</v>
      </c>
      <c r="F1156" s="24" t="s">
        <v>97</v>
      </c>
      <c r="G1156" s="23" t="s">
        <v>77</v>
      </c>
      <c r="H1156" s="26">
        <v>8581.6</v>
      </c>
      <c r="I1156" s="27">
        <v>3574.9</v>
      </c>
    </row>
    <row r="1157" spans="1:9" ht="10.199999999999999" x14ac:dyDescent="0.2">
      <c r="A1157" s="21" t="s">
        <v>85</v>
      </c>
      <c r="B1157" s="22">
        <v>44228</v>
      </c>
      <c r="C1157" s="25">
        <v>332.7</v>
      </c>
      <c r="D1157" s="29">
        <v>238</v>
      </c>
      <c r="E1157" s="34">
        <v>43585</v>
      </c>
      <c r="F1157" s="24" t="s">
        <v>110</v>
      </c>
      <c r="G1157" s="23" t="s">
        <v>72</v>
      </c>
      <c r="H1157" s="26">
        <v>11189.349999999999</v>
      </c>
      <c r="I1157" s="27">
        <v>2101.4699999999998</v>
      </c>
    </row>
    <row r="1158" spans="1:9" ht="10.199999999999999" x14ac:dyDescent="0.2">
      <c r="A1158" s="21" t="s">
        <v>85</v>
      </c>
      <c r="B1158" s="22">
        <v>44228</v>
      </c>
      <c r="C1158" s="25">
        <v>397.3</v>
      </c>
      <c r="D1158" s="29">
        <v>239</v>
      </c>
      <c r="E1158" s="34">
        <v>44882</v>
      </c>
      <c r="F1158" s="24" t="s">
        <v>97</v>
      </c>
      <c r="G1158" s="23" t="s">
        <v>71</v>
      </c>
      <c r="H1158" s="26">
        <v>14583.35</v>
      </c>
      <c r="I1158" s="27">
        <v>1200.29</v>
      </c>
    </row>
    <row r="1159" spans="1:9" ht="10.199999999999999" x14ac:dyDescent="0.2">
      <c r="A1159" s="21" t="s">
        <v>85</v>
      </c>
      <c r="B1159" s="22">
        <v>44228</v>
      </c>
      <c r="C1159" s="25">
        <v>748.5</v>
      </c>
      <c r="D1159" s="29">
        <v>240</v>
      </c>
      <c r="E1159" s="34">
        <v>44880</v>
      </c>
      <c r="F1159" s="24" t="s">
        <v>97</v>
      </c>
      <c r="G1159" s="23" t="s">
        <v>71</v>
      </c>
      <c r="H1159" s="26">
        <v>58333.35</v>
      </c>
      <c r="I1159" s="27">
        <v>8663.6200000000008</v>
      </c>
    </row>
    <row r="1160" spans="1:9" ht="10.199999999999999" x14ac:dyDescent="0.2">
      <c r="A1160" s="21" t="s">
        <v>85</v>
      </c>
      <c r="B1160" s="22">
        <v>44228</v>
      </c>
      <c r="C1160" s="25">
        <v>295.7</v>
      </c>
      <c r="D1160" s="29">
        <v>241</v>
      </c>
      <c r="E1160" s="34">
        <v>43669</v>
      </c>
      <c r="F1160" s="24" t="s">
        <v>97</v>
      </c>
      <c r="G1160" s="23" t="s">
        <v>74</v>
      </c>
      <c r="H1160" s="26">
        <v>9500</v>
      </c>
      <c r="I1160" s="27">
        <v>2455.81</v>
      </c>
    </row>
    <row r="1161" spans="1:9" ht="10.199999999999999" x14ac:dyDescent="0.2">
      <c r="A1161" s="21" t="s">
        <v>85</v>
      </c>
      <c r="B1161" s="22">
        <v>44228</v>
      </c>
      <c r="C1161" s="25">
        <v>714.6</v>
      </c>
      <c r="D1161" s="29">
        <v>243</v>
      </c>
      <c r="E1161" s="34">
        <v>44946</v>
      </c>
      <c r="F1161" s="24" t="s">
        <v>97</v>
      </c>
      <c r="G1161" s="23" t="s">
        <v>76</v>
      </c>
      <c r="H1161" s="26">
        <v>38710.700000000004</v>
      </c>
      <c r="I1161" s="27">
        <v>2146.48</v>
      </c>
    </row>
    <row r="1162" spans="1:9" ht="10.199999999999999" x14ac:dyDescent="0.2">
      <c r="A1162" s="21" t="s">
        <v>85</v>
      </c>
      <c r="B1162" s="22">
        <v>44228</v>
      </c>
      <c r="C1162" s="25">
        <v>222.8</v>
      </c>
      <c r="D1162" s="29">
        <v>244</v>
      </c>
      <c r="E1162" s="34">
        <v>44875</v>
      </c>
      <c r="F1162" s="24" t="s">
        <v>97</v>
      </c>
      <c r="G1162" s="23" t="s">
        <v>71</v>
      </c>
      <c r="H1162" s="26">
        <v>18750</v>
      </c>
      <c r="I1162" s="27">
        <v>1337.49</v>
      </c>
    </row>
    <row r="1163" spans="1:9" ht="10.199999999999999" x14ac:dyDescent="0.2">
      <c r="A1163" s="21" t="s">
        <v>85</v>
      </c>
      <c r="B1163" s="22">
        <v>44228</v>
      </c>
      <c r="C1163" s="25">
        <v>285.77</v>
      </c>
      <c r="D1163" s="29">
        <v>245</v>
      </c>
      <c r="E1163" s="34">
        <v>44390</v>
      </c>
      <c r="F1163" s="24" t="s">
        <v>97</v>
      </c>
      <c r="G1163" s="23" t="s">
        <v>71</v>
      </c>
      <c r="H1163" s="26">
        <v>12105</v>
      </c>
      <c r="I1163" s="27">
        <v>452.62</v>
      </c>
    </row>
    <row r="1164" spans="1:9" ht="10.199999999999999" x14ac:dyDescent="0.2">
      <c r="A1164" s="21" t="s">
        <v>85</v>
      </c>
      <c r="B1164" s="22">
        <v>44228</v>
      </c>
      <c r="C1164" s="25">
        <v>352.62</v>
      </c>
      <c r="D1164" s="29">
        <v>246</v>
      </c>
      <c r="E1164" s="34">
        <v>44847</v>
      </c>
      <c r="F1164" s="24" t="s">
        <v>97</v>
      </c>
      <c r="G1164" s="23" t="s">
        <v>71</v>
      </c>
      <c r="H1164" s="26">
        <v>16666.650000000001</v>
      </c>
      <c r="I1164" s="27">
        <v>544.04</v>
      </c>
    </row>
    <row r="1165" spans="1:9" ht="10.199999999999999" x14ac:dyDescent="0.2">
      <c r="A1165" s="21" t="s">
        <v>85</v>
      </c>
      <c r="B1165" s="22">
        <v>44228</v>
      </c>
      <c r="C1165" s="25">
        <v>292.7</v>
      </c>
      <c r="D1165" s="29">
        <v>247</v>
      </c>
      <c r="E1165" s="34">
        <v>44501</v>
      </c>
      <c r="F1165" s="24" t="s">
        <v>97</v>
      </c>
      <c r="G1165" s="23" t="s">
        <v>72</v>
      </c>
      <c r="H1165" s="26">
        <v>7500</v>
      </c>
      <c r="I1165" s="27">
        <v>1795.8500000000001</v>
      </c>
    </row>
    <row r="1166" spans="1:9" ht="10.199999999999999" x14ac:dyDescent="0.2">
      <c r="A1166" s="21" t="s">
        <v>85</v>
      </c>
      <c r="B1166" s="22">
        <v>44228</v>
      </c>
      <c r="C1166" s="25">
        <v>550.1</v>
      </c>
      <c r="D1166" s="29">
        <v>249</v>
      </c>
      <c r="E1166" s="34">
        <v>44861</v>
      </c>
      <c r="F1166" s="24" t="s">
        <v>97</v>
      </c>
      <c r="G1166" s="23" t="s">
        <v>71</v>
      </c>
      <c r="H1166" s="26">
        <v>16736.400000000001</v>
      </c>
      <c r="I1166" s="27">
        <v>2140.39</v>
      </c>
    </row>
    <row r="1167" spans="1:9" ht="10.199999999999999" x14ac:dyDescent="0.2">
      <c r="A1167" s="21" t="s">
        <v>85</v>
      </c>
      <c r="B1167" s="22">
        <v>44228</v>
      </c>
      <c r="C1167" s="25">
        <v>132.5</v>
      </c>
      <c r="D1167" s="29">
        <v>250</v>
      </c>
      <c r="E1167" s="34">
        <v>40866</v>
      </c>
      <c r="F1167" s="24" t="s">
        <v>97</v>
      </c>
      <c r="G1167" s="23" t="s">
        <v>71</v>
      </c>
      <c r="H1167" s="26">
        <v>4166.6500000000005</v>
      </c>
      <c r="I1167" s="27">
        <v>261.31</v>
      </c>
    </row>
    <row r="1168" spans="1:9" ht="10.199999999999999" x14ac:dyDescent="0.2">
      <c r="A1168" s="21" t="s">
        <v>85</v>
      </c>
      <c r="B1168" s="22">
        <v>44228</v>
      </c>
      <c r="C1168" s="25">
        <v>284.2</v>
      </c>
      <c r="D1168" s="29">
        <v>251</v>
      </c>
      <c r="E1168" s="34">
        <v>43797</v>
      </c>
      <c r="F1168" s="24" t="s">
        <v>97</v>
      </c>
      <c r="G1168" s="23" t="s">
        <v>75</v>
      </c>
      <c r="H1168" s="26">
        <v>13333.35</v>
      </c>
      <c r="I1168" s="27">
        <v>347.06</v>
      </c>
    </row>
    <row r="1169" spans="1:9" ht="10.199999999999999" x14ac:dyDescent="0.2">
      <c r="A1169" s="21" t="s">
        <v>85</v>
      </c>
      <c r="B1169" s="22">
        <v>44228</v>
      </c>
      <c r="C1169" s="25">
        <v>284</v>
      </c>
      <c r="D1169" s="29">
        <v>252</v>
      </c>
      <c r="E1169" s="34">
        <v>42046</v>
      </c>
      <c r="F1169" s="24" t="s">
        <v>97</v>
      </c>
      <c r="G1169" s="23" t="s">
        <v>77</v>
      </c>
      <c r="H1169" s="26">
        <v>16666.650000000001</v>
      </c>
      <c r="I1169" s="27">
        <v>2831.4300000000003</v>
      </c>
    </row>
    <row r="1170" spans="1:9" ht="10.199999999999999" x14ac:dyDescent="0.2">
      <c r="A1170" s="21" t="s">
        <v>85</v>
      </c>
      <c r="B1170" s="22">
        <v>44228</v>
      </c>
      <c r="C1170" s="25">
        <v>250</v>
      </c>
      <c r="D1170" s="29">
        <v>253</v>
      </c>
      <c r="E1170" s="34">
        <v>42719</v>
      </c>
      <c r="F1170" s="24" t="s">
        <v>97</v>
      </c>
      <c r="G1170" s="23" t="s">
        <v>75</v>
      </c>
      <c r="H1170" s="26">
        <v>14624.25</v>
      </c>
      <c r="I1170" s="27">
        <v>468.71999999999997</v>
      </c>
    </row>
    <row r="1171" spans="1:9" ht="10.199999999999999" x14ac:dyDescent="0.2">
      <c r="A1171" s="21" t="s">
        <v>85</v>
      </c>
      <c r="B1171" s="22">
        <v>44228</v>
      </c>
      <c r="C1171" s="25">
        <v>414</v>
      </c>
      <c r="D1171" s="29">
        <v>254</v>
      </c>
      <c r="E1171" s="34">
        <v>43052</v>
      </c>
      <c r="F1171" s="24" t="s">
        <v>113</v>
      </c>
      <c r="G1171" s="23" t="s">
        <v>74</v>
      </c>
      <c r="H1171" s="26">
        <v>66666.649999999994</v>
      </c>
      <c r="I1171" s="27">
        <v>159.04</v>
      </c>
    </row>
    <row r="1172" spans="1:9" ht="10.199999999999999" x14ac:dyDescent="0.2">
      <c r="A1172" s="21" t="s">
        <v>85</v>
      </c>
      <c r="B1172" s="22">
        <v>44228</v>
      </c>
      <c r="C1172" s="25">
        <v>420.2</v>
      </c>
      <c r="D1172" s="29">
        <v>255</v>
      </c>
      <c r="E1172" s="34">
        <v>42491</v>
      </c>
      <c r="F1172" s="24" t="s">
        <v>97</v>
      </c>
      <c r="G1172" s="23" t="s">
        <v>71</v>
      </c>
      <c r="H1172" s="26">
        <v>11500</v>
      </c>
      <c r="I1172" s="27">
        <v>3748.7799999999997</v>
      </c>
    </row>
    <row r="1173" spans="1:9" ht="10.199999999999999" x14ac:dyDescent="0.2">
      <c r="A1173" s="21" t="s">
        <v>85</v>
      </c>
      <c r="B1173" s="22">
        <v>44228</v>
      </c>
      <c r="C1173" s="25">
        <v>348.2</v>
      </c>
      <c r="D1173" s="29">
        <v>256</v>
      </c>
      <c r="E1173" s="34">
        <v>42955</v>
      </c>
      <c r="F1173" s="24" t="s">
        <v>114</v>
      </c>
      <c r="G1173" s="23" t="s">
        <v>75</v>
      </c>
      <c r="H1173" s="26">
        <v>3979.8</v>
      </c>
      <c r="I1173" s="27">
        <v>1533.14</v>
      </c>
    </row>
    <row r="1174" spans="1:9" ht="10.199999999999999" x14ac:dyDescent="0.2">
      <c r="A1174" s="21" t="s">
        <v>85</v>
      </c>
      <c r="B1174" s="22">
        <v>44228</v>
      </c>
      <c r="C1174" s="25">
        <v>168.4</v>
      </c>
      <c r="D1174" s="29">
        <v>257</v>
      </c>
      <c r="E1174" s="34">
        <v>40408</v>
      </c>
      <c r="F1174" s="24" t="s">
        <v>97</v>
      </c>
      <c r="G1174" s="23" t="s">
        <v>71</v>
      </c>
      <c r="H1174" s="26">
        <v>7083.35</v>
      </c>
      <c r="I1174" s="27">
        <v>1281.28</v>
      </c>
    </row>
    <row r="1175" spans="1:9" ht="10.199999999999999" x14ac:dyDescent="0.2">
      <c r="A1175" s="21" t="s">
        <v>85</v>
      </c>
      <c r="B1175" s="22">
        <v>44228</v>
      </c>
      <c r="C1175" s="25">
        <v>321</v>
      </c>
      <c r="D1175" s="29">
        <v>258</v>
      </c>
      <c r="E1175" s="34">
        <v>42962</v>
      </c>
      <c r="F1175" s="24" t="s">
        <v>110</v>
      </c>
      <c r="G1175" s="23" t="s">
        <v>72</v>
      </c>
      <c r="H1175" s="26">
        <v>21666.65</v>
      </c>
      <c r="I1175" s="27">
        <v>2156.7000000000003</v>
      </c>
    </row>
    <row r="1176" spans="1:9" ht="10.199999999999999" x14ac:dyDescent="0.2">
      <c r="A1176" s="21" t="s">
        <v>85</v>
      </c>
      <c r="B1176" s="22">
        <v>44228</v>
      </c>
      <c r="C1176" s="25">
        <v>114.7</v>
      </c>
      <c r="D1176" s="29">
        <v>260</v>
      </c>
      <c r="E1176" s="34">
        <v>39692</v>
      </c>
      <c r="F1176" s="24" t="s">
        <v>97</v>
      </c>
      <c r="G1176" s="23" t="s">
        <v>71</v>
      </c>
      <c r="H1176" s="26">
        <v>5750</v>
      </c>
      <c r="I1176" s="27">
        <v>1045.03</v>
      </c>
    </row>
    <row r="1177" spans="1:9" ht="10.199999999999999" x14ac:dyDescent="0.2">
      <c r="A1177" s="21" t="s">
        <v>85</v>
      </c>
      <c r="B1177" s="22">
        <v>44228</v>
      </c>
      <c r="C1177" s="25">
        <v>251</v>
      </c>
      <c r="D1177" s="29">
        <v>261</v>
      </c>
      <c r="E1177" s="34">
        <v>44446</v>
      </c>
      <c r="F1177" s="24" t="s">
        <v>97</v>
      </c>
      <c r="G1177" s="23" t="s">
        <v>71</v>
      </c>
      <c r="H1177" s="26">
        <v>12500</v>
      </c>
      <c r="I1177" s="27">
        <v>1130.78</v>
      </c>
    </row>
    <row r="1178" spans="1:9" ht="10.199999999999999" x14ac:dyDescent="0.2">
      <c r="A1178" s="21" t="s">
        <v>85</v>
      </c>
      <c r="B1178" s="22">
        <v>44228</v>
      </c>
      <c r="C1178" s="25">
        <v>282.45</v>
      </c>
      <c r="D1178" s="29">
        <v>262</v>
      </c>
      <c r="E1178" s="34">
        <v>41963</v>
      </c>
      <c r="F1178" s="24" t="s">
        <v>116</v>
      </c>
      <c r="G1178" s="23" t="s">
        <v>74</v>
      </c>
      <c r="H1178" s="26">
        <v>20833.349999999999</v>
      </c>
      <c r="I1178" s="27">
        <v>1419.32</v>
      </c>
    </row>
    <row r="1179" spans="1:9" ht="10.199999999999999" x14ac:dyDescent="0.2">
      <c r="A1179" s="21" t="s">
        <v>85</v>
      </c>
      <c r="B1179" s="22">
        <v>44228</v>
      </c>
      <c r="C1179" s="25">
        <v>264</v>
      </c>
      <c r="D1179" s="29">
        <v>263</v>
      </c>
      <c r="E1179" s="34">
        <v>41552</v>
      </c>
      <c r="F1179" s="24" t="s">
        <v>97</v>
      </c>
      <c r="G1179" s="23" t="s">
        <v>74</v>
      </c>
      <c r="H1179" s="26">
        <v>14000</v>
      </c>
      <c r="I1179" s="27">
        <v>1305.6400000000001</v>
      </c>
    </row>
    <row r="1180" spans="1:9" ht="10.199999999999999" x14ac:dyDescent="0.2">
      <c r="A1180" s="21" t="s">
        <v>85</v>
      </c>
      <c r="B1180" s="22">
        <v>44228</v>
      </c>
      <c r="C1180" s="25">
        <v>243</v>
      </c>
      <c r="D1180" s="29">
        <v>264</v>
      </c>
      <c r="E1180" s="34">
        <v>41636</v>
      </c>
      <c r="F1180" s="24" t="s">
        <v>97</v>
      </c>
      <c r="G1180" s="23" t="s">
        <v>74</v>
      </c>
      <c r="H1180" s="26">
        <v>4200</v>
      </c>
      <c r="I1180" s="27">
        <v>794.43</v>
      </c>
    </row>
    <row r="1181" spans="1:9" ht="10.199999999999999" x14ac:dyDescent="0.2">
      <c r="A1181" s="21" t="s">
        <v>85</v>
      </c>
      <c r="B1181" s="22">
        <v>44228</v>
      </c>
      <c r="C1181" s="25">
        <v>182.25</v>
      </c>
      <c r="D1181" s="29">
        <v>265</v>
      </c>
      <c r="E1181" s="34">
        <v>41697</v>
      </c>
      <c r="F1181" s="24" t="s">
        <v>97</v>
      </c>
      <c r="G1181" s="23" t="s">
        <v>71</v>
      </c>
      <c r="H1181" s="26">
        <v>6750</v>
      </c>
      <c r="I1181" s="27">
        <v>327.46000000000004</v>
      </c>
    </row>
    <row r="1182" spans="1:9" ht="10.199999999999999" x14ac:dyDescent="0.2">
      <c r="A1182" s="21" t="s">
        <v>85</v>
      </c>
      <c r="B1182" s="22">
        <v>44228</v>
      </c>
      <c r="C1182" s="25">
        <v>402.22</v>
      </c>
      <c r="D1182" s="29">
        <v>266</v>
      </c>
      <c r="E1182" s="34">
        <v>44979</v>
      </c>
      <c r="F1182" s="24" t="s">
        <v>97</v>
      </c>
      <c r="G1182" s="23" t="s">
        <v>71</v>
      </c>
      <c r="H1182" s="26">
        <v>10759.1</v>
      </c>
      <c r="I1182" s="27">
        <v>1228.92</v>
      </c>
    </row>
    <row r="1183" spans="1:9" ht="10.199999999999999" x14ac:dyDescent="0.2">
      <c r="A1183" s="21" t="s">
        <v>85</v>
      </c>
      <c r="B1183" s="22">
        <v>44228</v>
      </c>
      <c r="C1183" s="25">
        <v>307.2</v>
      </c>
      <c r="D1183" s="29">
        <v>267</v>
      </c>
      <c r="E1183" s="34">
        <v>42801</v>
      </c>
      <c r="F1183" s="24" t="s">
        <v>97</v>
      </c>
      <c r="G1183" s="23" t="s">
        <v>75</v>
      </c>
      <c r="H1183" s="26">
        <v>12000</v>
      </c>
      <c r="I1183" s="27">
        <v>427.28</v>
      </c>
    </row>
    <row r="1184" spans="1:9" ht="10.199999999999999" x14ac:dyDescent="0.2">
      <c r="A1184" s="21" t="s">
        <v>85</v>
      </c>
      <c r="B1184" s="22">
        <v>44228</v>
      </c>
      <c r="C1184" s="25">
        <v>320.5</v>
      </c>
      <c r="D1184" s="29">
        <v>268</v>
      </c>
      <c r="E1184" s="34">
        <v>44007</v>
      </c>
      <c r="F1184" s="24" t="s">
        <v>97</v>
      </c>
      <c r="G1184" s="23" t="s">
        <v>71</v>
      </c>
      <c r="H1184" s="26">
        <v>8289.9</v>
      </c>
      <c r="I1184" s="27">
        <v>1846.6000000000001</v>
      </c>
    </row>
    <row r="1185" spans="1:9" ht="10.199999999999999" x14ac:dyDescent="0.2">
      <c r="A1185" s="21" t="s">
        <v>85</v>
      </c>
      <c r="B1185" s="22">
        <v>44228</v>
      </c>
      <c r="C1185" s="25">
        <v>262</v>
      </c>
      <c r="D1185" s="29">
        <v>269</v>
      </c>
      <c r="E1185" s="34">
        <v>44147</v>
      </c>
      <c r="F1185" s="24" t="s">
        <v>97</v>
      </c>
      <c r="G1185" s="23" t="s">
        <v>73</v>
      </c>
      <c r="H1185" s="26">
        <v>17500</v>
      </c>
      <c r="I1185" s="27">
        <v>1847.3700000000001</v>
      </c>
    </row>
    <row r="1186" spans="1:9" ht="10.199999999999999" x14ac:dyDescent="0.2">
      <c r="A1186" s="21" t="s">
        <v>85</v>
      </c>
      <c r="B1186" s="22">
        <v>44228</v>
      </c>
      <c r="C1186" s="25">
        <v>330.3</v>
      </c>
      <c r="D1186" s="29">
        <v>270</v>
      </c>
      <c r="E1186" s="34">
        <v>42799</v>
      </c>
      <c r="F1186" s="24" t="s">
        <v>97</v>
      </c>
      <c r="G1186" s="23" t="s">
        <v>71</v>
      </c>
      <c r="H1186" s="26">
        <v>14500</v>
      </c>
      <c r="I1186" s="27">
        <v>1708.28</v>
      </c>
    </row>
    <row r="1187" spans="1:9" ht="10.199999999999999" x14ac:dyDescent="0.2">
      <c r="A1187" s="21" t="s">
        <v>85</v>
      </c>
      <c r="B1187" s="22">
        <v>44228</v>
      </c>
      <c r="C1187" s="25">
        <v>234.6</v>
      </c>
      <c r="D1187" s="29">
        <v>271</v>
      </c>
      <c r="E1187" s="34">
        <v>43327</v>
      </c>
      <c r="F1187" s="24" t="s">
        <v>97</v>
      </c>
      <c r="G1187" s="23" t="s">
        <v>74</v>
      </c>
      <c r="H1187" s="26">
        <v>11500</v>
      </c>
      <c r="I1187" s="27">
        <v>1047.48</v>
      </c>
    </row>
    <row r="1188" spans="1:9" ht="10.199999999999999" x14ac:dyDescent="0.2">
      <c r="A1188" s="21" t="s">
        <v>85</v>
      </c>
      <c r="B1188" s="22">
        <v>44228</v>
      </c>
      <c r="C1188" s="25">
        <v>137</v>
      </c>
      <c r="D1188" s="29">
        <v>272</v>
      </c>
      <c r="E1188" s="34">
        <v>40393</v>
      </c>
      <c r="F1188" s="24" t="s">
        <v>97</v>
      </c>
      <c r="G1188" s="23" t="s">
        <v>77</v>
      </c>
      <c r="H1188" s="26">
        <v>5500</v>
      </c>
      <c r="I1188" s="27">
        <v>188.72</v>
      </c>
    </row>
    <row r="1189" spans="1:9" ht="10.199999999999999" x14ac:dyDescent="0.2">
      <c r="A1189" s="21" t="s">
        <v>85</v>
      </c>
      <c r="B1189" s="22">
        <v>44228</v>
      </c>
      <c r="C1189" s="25">
        <v>254</v>
      </c>
      <c r="D1189" s="29">
        <v>273</v>
      </c>
      <c r="E1189" s="34">
        <v>44267</v>
      </c>
      <c r="F1189" s="24" t="s">
        <v>97</v>
      </c>
      <c r="G1189" s="23" t="s">
        <v>73</v>
      </c>
      <c r="H1189" s="26">
        <v>8500</v>
      </c>
      <c r="I1189" s="27">
        <v>669.69</v>
      </c>
    </row>
    <row r="1190" spans="1:9" ht="10.199999999999999" x14ac:dyDescent="0.2">
      <c r="A1190" s="21" t="s">
        <v>85</v>
      </c>
      <c r="B1190" s="22">
        <v>44228</v>
      </c>
      <c r="C1190" s="25">
        <v>170</v>
      </c>
      <c r="D1190" s="29">
        <v>274</v>
      </c>
      <c r="E1190" s="34">
        <v>41356</v>
      </c>
      <c r="F1190" s="24" t="s">
        <v>97</v>
      </c>
      <c r="G1190" s="23" t="s">
        <v>74</v>
      </c>
      <c r="H1190" s="26">
        <v>5000</v>
      </c>
      <c r="I1190" s="27">
        <v>562.59</v>
      </c>
    </row>
    <row r="1191" spans="1:9" ht="10.199999999999999" x14ac:dyDescent="0.2">
      <c r="A1191" s="21" t="s">
        <v>85</v>
      </c>
      <c r="B1191" s="22">
        <v>44228</v>
      </c>
      <c r="C1191" s="25">
        <v>192</v>
      </c>
      <c r="D1191" s="29">
        <v>275</v>
      </c>
      <c r="E1191" s="34">
        <v>41691</v>
      </c>
      <c r="F1191" s="24" t="s">
        <v>97</v>
      </c>
      <c r="G1191" s="23" t="s">
        <v>72</v>
      </c>
      <c r="H1191" s="26">
        <v>5000</v>
      </c>
      <c r="I1191" s="27">
        <v>28.28</v>
      </c>
    </row>
    <row r="1192" spans="1:9" ht="10.199999999999999" x14ac:dyDescent="0.2">
      <c r="A1192" s="21" t="s">
        <v>85</v>
      </c>
      <c r="B1192" s="22">
        <v>44228</v>
      </c>
      <c r="C1192" s="25">
        <v>240</v>
      </c>
      <c r="D1192" s="29">
        <v>276</v>
      </c>
      <c r="E1192" s="34">
        <v>43164</v>
      </c>
      <c r="F1192" s="24" t="s">
        <v>97</v>
      </c>
      <c r="G1192" s="23" t="s">
        <v>73</v>
      </c>
      <c r="H1192" s="26">
        <v>8736.6</v>
      </c>
      <c r="I1192" s="27">
        <v>1514.52</v>
      </c>
    </row>
    <row r="1193" spans="1:9" ht="10.199999999999999" x14ac:dyDescent="0.2">
      <c r="A1193" s="21" t="s">
        <v>85</v>
      </c>
      <c r="B1193" s="22">
        <v>44228</v>
      </c>
      <c r="C1193" s="25">
        <v>346.7</v>
      </c>
      <c r="D1193" s="29">
        <v>277</v>
      </c>
      <c r="E1193" s="34">
        <v>43454</v>
      </c>
      <c r="F1193" s="24" t="s">
        <v>97</v>
      </c>
      <c r="G1193" s="23" t="s">
        <v>78</v>
      </c>
      <c r="H1193" s="26">
        <v>13000</v>
      </c>
      <c r="I1193" s="27">
        <v>122.71000000000001</v>
      </c>
    </row>
    <row r="1194" spans="1:9" ht="10.199999999999999" x14ac:dyDescent="0.2">
      <c r="A1194" s="21" t="s">
        <v>85</v>
      </c>
      <c r="B1194" s="22">
        <v>44228</v>
      </c>
      <c r="C1194" s="25">
        <v>436</v>
      </c>
      <c r="D1194" s="29">
        <v>278</v>
      </c>
      <c r="E1194" s="34">
        <v>42886</v>
      </c>
      <c r="F1194" s="24" t="s">
        <v>97</v>
      </c>
      <c r="G1194" s="23" t="s">
        <v>75</v>
      </c>
      <c r="H1194" s="26">
        <v>18750</v>
      </c>
      <c r="I1194" s="27">
        <v>920.14999999999986</v>
      </c>
    </row>
    <row r="1195" spans="1:9" ht="10.199999999999999" x14ac:dyDescent="0.2">
      <c r="A1195" s="21" t="s">
        <v>85</v>
      </c>
      <c r="B1195" s="22">
        <v>44228</v>
      </c>
      <c r="C1195" s="25">
        <v>302.3</v>
      </c>
      <c r="D1195" s="29">
        <v>279</v>
      </c>
      <c r="E1195" s="34">
        <v>42677</v>
      </c>
      <c r="F1195" s="24" t="s">
        <v>97</v>
      </c>
      <c r="G1195" s="23" t="s">
        <v>71</v>
      </c>
      <c r="H1195" s="26">
        <v>10715.1</v>
      </c>
      <c r="I1195" s="27">
        <v>572.32000000000005</v>
      </c>
    </row>
    <row r="1196" spans="1:9" ht="10.199999999999999" x14ac:dyDescent="0.2">
      <c r="A1196" s="21" t="s">
        <v>85</v>
      </c>
      <c r="B1196" s="22">
        <v>44228</v>
      </c>
      <c r="C1196" s="25">
        <v>235.8</v>
      </c>
      <c r="D1196" s="29">
        <v>280</v>
      </c>
      <c r="E1196" s="34">
        <v>43161</v>
      </c>
      <c r="F1196" s="24" t="s">
        <v>97</v>
      </c>
      <c r="G1196" s="23" t="s">
        <v>72</v>
      </c>
      <c r="H1196" s="26">
        <v>18750</v>
      </c>
      <c r="I1196" s="27">
        <v>1940.75</v>
      </c>
    </row>
    <row r="1197" spans="1:9" ht="10.199999999999999" x14ac:dyDescent="0.2">
      <c r="A1197" s="21" t="s">
        <v>85</v>
      </c>
      <c r="B1197" s="22">
        <v>44256</v>
      </c>
      <c r="C1197" s="25">
        <v>304.10000000000002</v>
      </c>
      <c r="D1197" s="29">
        <v>223</v>
      </c>
      <c r="E1197" s="34">
        <v>44148</v>
      </c>
      <c r="F1197" s="24" t="s">
        <v>97</v>
      </c>
      <c r="G1197" s="23" t="s">
        <v>71</v>
      </c>
      <c r="H1197" s="26">
        <v>9500</v>
      </c>
      <c r="I1197" s="27">
        <v>955.07999999999993</v>
      </c>
    </row>
    <row r="1198" spans="1:9" ht="10.199999999999999" x14ac:dyDescent="0.2">
      <c r="A1198" s="21" t="s">
        <v>85</v>
      </c>
      <c r="B1198" s="22">
        <v>44256</v>
      </c>
      <c r="C1198" s="25">
        <v>384.75</v>
      </c>
      <c r="D1198" s="29">
        <v>224</v>
      </c>
      <c r="E1198" s="34">
        <v>42333</v>
      </c>
      <c r="F1198" s="24" t="s">
        <v>97</v>
      </c>
      <c r="G1198" s="23" t="s">
        <v>71</v>
      </c>
      <c r="H1198" s="26">
        <v>45833.35</v>
      </c>
      <c r="I1198" s="27">
        <v>10572.800000000001</v>
      </c>
    </row>
    <row r="1199" spans="1:9" ht="10.199999999999999" x14ac:dyDescent="0.2">
      <c r="A1199" s="21" t="s">
        <v>85</v>
      </c>
      <c r="B1199" s="22">
        <v>44256</v>
      </c>
      <c r="C1199" s="25">
        <v>251.42</v>
      </c>
      <c r="D1199" s="29">
        <v>225</v>
      </c>
      <c r="E1199" s="34">
        <v>44162</v>
      </c>
      <c r="F1199" s="24" t="s">
        <v>97</v>
      </c>
      <c r="G1199" s="23" t="s">
        <v>72</v>
      </c>
      <c r="H1199" s="26">
        <v>8400</v>
      </c>
      <c r="I1199" s="27">
        <v>980.69999999999993</v>
      </c>
    </row>
    <row r="1200" spans="1:9" ht="10.199999999999999" x14ac:dyDescent="0.2">
      <c r="A1200" s="21" t="s">
        <v>85</v>
      </c>
      <c r="B1200" s="22">
        <v>44256</v>
      </c>
      <c r="C1200" s="25">
        <v>267</v>
      </c>
      <c r="D1200" s="29">
        <v>226</v>
      </c>
      <c r="E1200" s="34">
        <v>43257</v>
      </c>
      <c r="F1200" s="24" t="s">
        <v>97</v>
      </c>
      <c r="G1200" s="23" t="s">
        <v>75</v>
      </c>
      <c r="H1200" s="26">
        <v>8750</v>
      </c>
      <c r="I1200" s="27">
        <v>1103.48</v>
      </c>
    </row>
    <row r="1201" spans="1:9" ht="10.199999999999999" x14ac:dyDescent="0.2">
      <c r="A1201" s="21" t="s">
        <v>85</v>
      </c>
      <c r="B1201" s="22">
        <v>44256</v>
      </c>
      <c r="C1201" s="25">
        <v>323.2</v>
      </c>
      <c r="D1201" s="29">
        <v>227</v>
      </c>
      <c r="E1201" s="34">
        <v>42845</v>
      </c>
      <c r="F1201" s="24" t="s">
        <v>97</v>
      </c>
      <c r="G1201" s="23" t="s">
        <v>74</v>
      </c>
      <c r="H1201" s="26">
        <v>17367.349999999999</v>
      </c>
      <c r="I1201" s="27">
        <v>1864.8700000000001</v>
      </c>
    </row>
    <row r="1202" spans="1:9" ht="10.199999999999999" x14ac:dyDescent="0.2">
      <c r="A1202" s="21" t="s">
        <v>85</v>
      </c>
      <c r="B1202" s="22">
        <v>44256</v>
      </c>
      <c r="C1202" s="25">
        <v>181.9</v>
      </c>
      <c r="D1202" s="29">
        <v>228</v>
      </c>
      <c r="E1202" s="34">
        <v>41506</v>
      </c>
      <c r="F1202" s="24" t="s">
        <v>108</v>
      </c>
      <c r="G1202" s="23" t="s">
        <v>75</v>
      </c>
      <c r="H1202" s="26">
        <v>620.85</v>
      </c>
      <c r="I1202" s="27">
        <v>908.81000000000006</v>
      </c>
    </row>
    <row r="1203" spans="1:9" ht="10.199999999999999" x14ac:dyDescent="0.2">
      <c r="A1203" s="21" t="s">
        <v>85</v>
      </c>
      <c r="B1203" s="22">
        <v>44256</v>
      </c>
      <c r="C1203" s="25">
        <v>390</v>
      </c>
      <c r="D1203" s="29">
        <v>229</v>
      </c>
      <c r="E1203" s="34">
        <v>44992</v>
      </c>
      <c r="F1203" s="24" t="s">
        <v>97</v>
      </c>
      <c r="G1203" s="23" t="s">
        <v>75</v>
      </c>
      <c r="H1203" s="26">
        <v>7524.4000000000005</v>
      </c>
      <c r="I1203" s="27">
        <v>1421</v>
      </c>
    </row>
    <row r="1204" spans="1:9" ht="10.199999999999999" x14ac:dyDescent="0.2">
      <c r="A1204" s="21" t="s">
        <v>85</v>
      </c>
      <c r="B1204" s="22">
        <v>44256</v>
      </c>
      <c r="C1204" s="25">
        <v>244.4</v>
      </c>
      <c r="D1204" s="29">
        <v>230</v>
      </c>
      <c r="E1204" s="34">
        <v>42322</v>
      </c>
      <c r="F1204" s="24" t="s">
        <v>97</v>
      </c>
      <c r="G1204" s="23" t="s">
        <v>72</v>
      </c>
      <c r="H1204" s="26">
        <v>11250</v>
      </c>
      <c r="I1204" s="27">
        <v>1174.53</v>
      </c>
    </row>
    <row r="1205" spans="1:9" ht="10.199999999999999" x14ac:dyDescent="0.2">
      <c r="A1205" s="21" t="s">
        <v>85</v>
      </c>
      <c r="B1205" s="22">
        <v>44256</v>
      </c>
      <c r="C1205" s="25">
        <v>242.6</v>
      </c>
      <c r="D1205" s="29">
        <v>231</v>
      </c>
      <c r="E1205" s="34">
        <v>42305</v>
      </c>
      <c r="F1205" s="24" t="s">
        <v>97</v>
      </c>
      <c r="G1205" s="23" t="s">
        <v>73</v>
      </c>
      <c r="H1205" s="26">
        <v>5600</v>
      </c>
      <c r="I1205" s="27">
        <v>633.78000000000009</v>
      </c>
    </row>
    <row r="1206" spans="1:9" ht="10.199999999999999" x14ac:dyDescent="0.2">
      <c r="A1206" s="21" t="s">
        <v>85</v>
      </c>
      <c r="B1206" s="22">
        <v>44256</v>
      </c>
      <c r="C1206" s="25">
        <v>224.7</v>
      </c>
      <c r="D1206" s="29">
        <v>232</v>
      </c>
      <c r="E1206" s="34">
        <v>42061</v>
      </c>
      <c r="F1206" s="24" t="s">
        <v>97</v>
      </c>
      <c r="G1206" s="23" t="s">
        <v>77</v>
      </c>
      <c r="H1206" s="26">
        <v>7100</v>
      </c>
      <c r="I1206" s="27">
        <v>1576.96</v>
      </c>
    </row>
    <row r="1207" spans="1:9" ht="10.199999999999999" x14ac:dyDescent="0.2">
      <c r="A1207" s="21" t="s">
        <v>85</v>
      </c>
      <c r="B1207" s="22">
        <v>44256</v>
      </c>
      <c r="C1207" s="25">
        <v>242.8</v>
      </c>
      <c r="D1207" s="29">
        <v>233</v>
      </c>
      <c r="E1207" s="34">
        <v>43525</v>
      </c>
      <c r="F1207" s="24" t="s">
        <v>97</v>
      </c>
      <c r="G1207" s="23" t="s">
        <v>71</v>
      </c>
      <c r="H1207" s="26">
        <v>11900</v>
      </c>
      <c r="I1207" s="27">
        <v>2179.0300000000002</v>
      </c>
    </row>
    <row r="1208" spans="1:9" ht="10.199999999999999" x14ac:dyDescent="0.2">
      <c r="A1208" s="21" t="s">
        <v>85</v>
      </c>
      <c r="B1208" s="22">
        <v>44256</v>
      </c>
      <c r="C1208" s="25">
        <v>508</v>
      </c>
      <c r="D1208" s="29">
        <v>234</v>
      </c>
      <c r="E1208" s="34">
        <v>44875</v>
      </c>
      <c r="F1208" s="24" t="s">
        <v>97</v>
      </c>
      <c r="G1208" s="23" t="s">
        <v>73</v>
      </c>
      <c r="H1208" s="26">
        <v>22083.35</v>
      </c>
      <c r="I1208" s="27">
        <v>6410.53</v>
      </c>
    </row>
    <row r="1209" spans="1:9" ht="10.199999999999999" x14ac:dyDescent="0.2">
      <c r="A1209" s="21" t="s">
        <v>85</v>
      </c>
      <c r="B1209" s="22">
        <v>44256</v>
      </c>
      <c r="C1209" s="25">
        <v>321.7</v>
      </c>
      <c r="D1209" s="29">
        <v>235</v>
      </c>
      <c r="E1209" s="34">
        <v>42309</v>
      </c>
      <c r="F1209" s="24" t="s">
        <v>97</v>
      </c>
      <c r="G1209" s="23" t="s">
        <v>74</v>
      </c>
      <c r="H1209" s="26">
        <v>13257.1</v>
      </c>
      <c r="I1209" s="27">
        <v>835.24</v>
      </c>
    </row>
    <row r="1210" spans="1:9" ht="10.199999999999999" x14ac:dyDescent="0.2">
      <c r="A1210" s="21" t="s">
        <v>85</v>
      </c>
      <c r="B1210" s="22">
        <v>44256</v>
      </c>
      <c r="C1210" s="25">
        <v>219.8</v>
      </c>
      <c r="D1210" s="29">
        <v>236</v>
      </c>
      <c r="E1210" s="34">
        <v>43327</v>
      </c>
      <c r="F1210" s="24" t="s">
        <v>109</v>
      </c>
      <c r="G1210" s="23" t="s">
        <v>71</v>
      </c>
      <c r="H1210" s="26">
        <v>32500</v>
      </c>
      <c r="I1210" s="27">
        <v>1812.7199999999998</v>
      </c>
    </row>
    <row r="1211" spans="1:9" ht="10.199999999999999" x14ac:dyDescent="0.2">
      <c r="A1211" s="21" t="s">
        <v>85</v>
      </c>
      <c r="B1211" s="22">
        <v>44256</v>
      </c>
      <c r="C1211" s="25">
        <v>247</v>
      </c>
      <c r="D1211" s="29">
        <v>237</v>
      </c>
      <c r="E1211" s="34">
        <v>43188</v>
      </c>
      <c r="F1211" s="24" t="s">
        <v>97</v>
      </c>
      <c r="G1211" s="23" t="s">
        <v>77</v>
      </c>
      <c r="H1211" s="26">
        <v>12600</v>
      </c>
      <c r="I1211" s="27">
        <v>111.58</v>
      </c>
    </row>
    <row r="1212" spans="1:9" ht="10.199999999999999" x14ac:dyDescent="0.2">
      <c r="A1212" s="21" t="s">
        <v>85</v>
      </c>
      <c r="B1212" s="22">
        <v>44256</v>
      </c>
      <c r="C1212" s="25">
        <v>332.7</v>
      </c>
      <c r="D1212" s="29">
        <v>238</v>
      </c>
      <c r="E1212" s="34">
        <v>43585</v>
      </c>
      <c r="F1212" s="24" t="s">
        <v>110</v>
      </c>
      <c r="G1212" s="23" t="s">
        <v>72</v>
      </c>
      <c r="H1212" s="26">
        <v>15833.35</v>
      </c>
      <c r="I1212" s="27">
        <v>2036.7199999999998</v>
      </c>
    </row>
    <row r="1213" spans="1:9" ht="10.199999999999999" x14ac:dyDescent="0.2">
      <c r="A1213" s="21" t="s">
        <v>85</v>
      </c>
      <c r="B1213" s="22">
        <v>44256</v>
      </c>
      <c r="C1213" s="25">
        <v>397.3</v>
      </c>
      <c r="D1213" s="29">
        <v>239</v>
      </c>
      <c r="E1213" s="34">
        <v>44882</v>
      </c>
      <c r="F1213" s="24" t="s">
        <v>97</v>
      </c>
      <c r="G1213" s="23" t="s">
        <v>71</v>
      </c>
      <c r="H1213" s="26">
        <v>18750</v>
      </c>
      <c r="I1213" s="27">
        <v>3430.91</v>
      </c>
    </row>
    <row r="1214" spans="1:9" ht="10.199999999999999" x14ac:dyDescent="0.2">
      <c r="A1214" s="21" t="s">
        <v>85</v>
      </c>
      <c r="B1214" s="22">
        <v>44256</v>
      </c>
      <c r="C1214" s="25">
        <v>748.5</v>
      </c>
      <c r="D1214" s="29">
        <v>240</v>
      </c>
      <c r="E1214" s="34">
        <v>44880</v>
      </c>
      <c r="F1214" s="24" t="s">
        <v>97</v>
      </c>
      <c r="G1214" s="23" t="s">
        <v>71</v>
      </c>
      <c r="H1214" s="26">
        <v>68750</v>
      </c>
      <c r="I1214" s="27">
        <v>7887.5999999999995</v>
      </c>
    </row>
    <row r="1215" spans="1:9" ht="10.199999999999999" x14ac:dyDescent="0.2">
      <c r="A1215" s="21" t="s">
        <v>85</v>
      </c>
      <c r="B1215" s="22">
        <v>44256</v>
      </c>
      <c r="C1215" s="25">
        <v>295.7</v>
      </c>
      <c r="D1215" s="29">
        <v>241</v>
      </c>
      <c r="E1215" s="34">
        <v>43669</v>
      </c>
      <c r="F1215" s="24" t="s">
        <v>97</v>
      </c>
      <c r="G1215" s="23" t="s">
        <v>74</v>
      </c>
      <c r="H1215" s="26">
        <v>12004.15</v>
      </c>
      <c r="I1215" s="27">
        <v>281.47000000000003</v>
      </c>
    </row>
    <row r="1216" spans="1:9" ht="10.199999999999999" x14ac:dyDescent="0.2">
      <c r="A1216" s="21" t="s">
        <v>85</v>
      </c>
      <c r="B1216" s="22">
        <v>44256</v>
      </c>
      <c r="C1216" s="25">
        <v>714.6</v>
      </c>
      <c r="D1216" s="29">
        <v>243</v>
      </c>
      <c r="E1216" s="34">
        <v>44946</v>
      </c>
      <c r="F1216" s="24" t="s">
        <v>97</v>
      </c>
      <c r="G1216" s="23" t="s">
        <v>76</v>
      </c>
      <c r="H1216" s="26">
        <v>50989.350000000006</v>
      </c>
      <c r="I1216" s="27">
        <v>15449.56</v>
      </c>
    </row>
    <row r="1217" spans="1:9" ht="10.199999999999999" x14ac:dyDescent="0.2">
      <c r="A1217" s="21" t="s">
        <v>85</v>
      </c>
      <c r="B1217" s="22">
        <v>44256</v>
      </c>
      <c r="C1217" s="25">
        <v>222.8</v>
      </c>
      <c r="D1217" s="29">
        <v>244</v>
      </c>
      <c r="E1217" s="34">
        <v>44875</v>
      </c>
      <c r="F1217" s="24" t="s">
        <v>97</v>
      </c>
      <c r="G1217" s="23" t="s">
        <v>71</v>
      </c>
      <c r="H1217" s="26">
        <v>26250</v>
      </c>
      <c r="I1217" s="27">
        <v>6349.21</v>
      </c>
    </row>
    <row r="1218" spans="1:9" ht="10.199999999999999" x14ac:dyDescent="0.2">
      <c r="A1218" s="21" t="s">
        <v>85</v>
      </c>
      <c r="B1218" s="22">
        <v>44256</v>
      </c>
      <c r="C1218" s="25">
        <v>285.77</v>
      </c>
      <c r="D1218" s="29">
        <v>245</v>
      </c>
      <c r="E1218" s="34">
        <v>44390</v>
      </c>
      <c r="F1218" s="24" t="s">
        <v>97</v>
      </c>
      <c r="G1218" s="23" t="s">
        <v>71</v>
      </c>
      <c r="H1218" s="26">
        <v>14900</v>
      </c>
      <c r="I1218" s="27">
        <v>4279.2400000000007</v>
      </c>
    </row>
    <row r="1219" spans="1:9" ht="10.199999999999999" x14ac:dyDescent="0.2">
      <c r="A1219" s="21" t="s">
        <v>85</v>
      </c>
      <c r="B1219" s="22">
        <v>44256</v>
      </c>
      <c r="C1219" s="25">
        <v>352.62</v>
      </c>
      <c r="D1219" s="29">
        <v>246</v>
      </c>
      <c r="E1219" s="34">
        <v>44847</v>
      </c>
      <c r="F1219" s="24" t="s">
        <v>97</v>
      </c>
      <c r="G1219" s="23" t="s">
        <v>71</v>
      </c>
      <c r="H1219" s="26">
        <v>25000</v>
      </c>
      <c r="I1219" s="27">
        <v>8057.5599999999995</v>
      </c>
    </row>
    <row r="1220" spans="1:9" ht="10.199999999999999" x14ac:dyDescent="0.2">
      <c r="A1220" s="21" t="s">
        <v>85</v>
      </c>
      <c r="B1220" s="22">
        <v>44256</v>
      </c>
      <c r="C1220" s="25">
        <v>292.7</v>
      </c>
      <c r="D1220" s="29">
        <v>247</v>
      </c>
      <c r="E1220" s="34">
        <v>44501</v>
      </c>
      <c r="F1220" s="24" t="s">
        <v>97</v>
      </c>
      <c r="G1220" s="23" t="s">
        <v>72</v>
      </c>
      <c r="H1220" s="26">
        <v>9350</v>
      </c>
      <c r="I1220" s="27">
        <v>266.63</v>
      </c>
    </row>
    <row r="1221" spans="1:9" ht="10.199999999999999" x14ac:dyDescent="0.2">
      <c r="A1221" s="21" t="s">
        <v>85</v>
      </c>
      <c r="B1221" s="22">
        <v>44256</v>
      </c>
      <c r="C1221" s="25">
        <v>550.1</v>
      </c>
      <c r="D1221" s="29">
        <v>249</v>
      </c>
      <c r="E1221" s="34">
        <v>44861</v>
      </c>
      <c r="F1221" s="24" t="s">
        <v>97</v>
      </c>
      <c r="G1221" s="23" t="s">
        <v>71</v>
      </c>
      <c r="H1221" s="26">
        <v>24166.65</v>
      </c>
      <c r="I1221" s="27">
        <v>7591.29</v>
      </c>
    </row>
    <row r="1222" spans="1:9" ht="10.199999999999999" x14ac:dyDescent="0.2">
      <c r="A1222" s="21" t="s">
        <v>85</v>
      </c>
      <c r="B1222" s="22">
        <v>44256</v>
      </c>
      <c r="C1222" s="25">
        <v>132.5</v>
      </c>
      <c r="D1222" s="29">
        <v>250</v>
      </c>
      <c r="E1222" s="34">
        <v>40866</v>
      </c>
      <c r="F1222" s="24" t="s">
        <v>97</v>
      </c>
      <c r="G1222" s="23" t="s">
        <v>71</v>
      </c>
      <c r="H1222" s="26">
        <v>4583.3499999999995</v>
      </c>
      <c r="I1222" s="27">
        <v>533.61</v>
      </c>
    </row>
    <row r="1223" spans="1:9" ht="10.199999999999999" x14ac:dyDescent="0.2">
      <c r="A1223" s="21" t="s">
        <v>85</v>
      </c>
      <c r="B1223" s="22">
        <v>44256</v>
      </c>
      <c r="C1223" s="25">
        <v>284.2</v>
      </c>
      <c r="D1223" s="29">
        <v>251</v>
      </c>
      <c r="E1223" s="34">
        <v>43797</v>
      </c>
      <c r="F1223" s="24" t="s">
        <v>97</v>
      </c>
      <c r="G1223" s="23" t="s">
        <v>75</v>
      </c>
      <c r="H1223" s="26">
        <v>17500</v>
      </c>
      <c r="I1223" s="27">
        <v>4876.34</v>
      </c>
    </row>
    <row r="1224" spans="1:9" ht="10.199999999999999" x14ac:dyDescent="0.2">
      <c r="A1224" s="21" t="s">
        <v>85</v>
      </c>
      <c r="B1224" s="22">
        <v>44256</v>
      </c>
      <c r="C1224" s="25">
        <v>284</v>
      </c>
      <c r="D1224" s="29">
        <v>252</v>
      </c>
      <c r="E1224" s="34">
        <v>42046</v>
      </c>
      <c r="F1224" s="24" t="s">
        <v>97</v>
      </c>
      <c r="G1224" s="23" t="s">
        <v>77</v>
      </c>
      <c r="H1224" s="26">
        <v>22916.65</v>
      </c>
      <c r="I1224" s="27">
        <v>3316.39</v>
      </c>
    </row>
    <row r="1225" spans="1:9" ht="10.199999999999999" x14ac:dyDescent="0.2">
      <c r="A1225" s="21" t="s">
        <v>85</v>
      </c>
      <c r="B1225" s="22">
        <v>44256</v>
      </c>
      <c r="C1225" s="25">
        <v>250</v>
      </c>
      <c r="D1225" s="29">
        <v>253</v>
      </c>
      <c r="E1225" s="34">
        <v>42719</v>
      </c>
      <c r="F1225" s="24" t="s">
        <v>97</v>
      </c>
      <c r="G1225" s="23" t="s">
        <v>75</v>
      </c>
      <c r="H1225" s="26">
        <v>20535</v>
      </c>
      <c r="I1225" s="27">
        <v>5360.1100000000006</v>
      </c>
    </row>
    <row r="1226" spans="1:9" ht="10.199999999999999" x14ac:dyDescent="0.2">
      <c r="A1226" s="21" t="s">
        <v>85</v>
      </c>
      <c r="B1226" s="22">
        <v>44256</v>
      </c>
      <c r="C1226" s="25">
        <v>414</v>
      </c>
      <c r="D1226" s="29">
        <v>254</v>
      </c>
      <c r="E1226" s="34">
        <v>43052</v>
      </c>
      <c r="F1226" s="24" t="s">
        <v>113</v>
      </c>
      <c r="G1226" s="23" t="s">
        <v>74</v>
      </c>
      <c r="H1226" s="26">
        <v>87500</v>
      </c>
      <c r="I1226" s="27">
        <v>26959.73</v>
      </c>
    </row>
    <row r="1227" spans="1:9" ht="10.199999999999999" x14ac:dyDescent="0.2">
      <c r="A1227" s="21" t="s">
        <v>85</v>
      </c>
      <c r="B1227" s="22">
        <v>44256</v>
      </c>
      <c r="C1227" s="25">
        <v>420.2</v>
      </c>
      <c r="D1227" s="29">
        <v>255</v>
      </c>
      <c r="E1227" s="34">
        <v>42491</v>
      </c>
      <c r="F1227" s="24" t="s">
        <v>97</v>
      </c>
      <c r="G1227" s="23" t="s">
        <v>71</v>
      </c>
      <c r="H1227" s="26">
        <v>15000</v>
      </c>
      <c r="I1227" s="27">
        <v>151.62</v>
      </c>
    </row>
    <row r="1228" spans="1:9" ht="10.199999999999999" x14ac:dyDescent="0.2">
      <c r="A1228" s="21" t="s">
        <v>85</v>
      </c>
      <c r="B1228" s="22">
        <v>44256</v>
      </c>
      <c r="C1228" s="25">
        <v>168.4</v>
      </c>
      <c r="D1228" s="29">
        <v>257</v>
      </c>
      <c r="E1228" s="34">
        <v>40408</v>
      </c>
      <c r="F1228" s="24" t="s">
        <v>97</v>
      </c>
      <c r="G1228" s="23" t="s">
        <v>71</v>
      </c>
      <c r="H1228" s="26">
        <v>8750</v>
      </c>
      <c r="I1228" s="27">
        <v>792.82</v>
      </c>
    </row>
    <row r="1229" spans="1:9" ht="10.199999999999999" x14ac:dyDescent="0.2">
      <c r="A1229" s="21" t="s">
        <v>85</v>
      </c>
      <c r="B1229" s="22">
        <v>44256</v>
      </c>
      <c r="C1229" s="25">
        <v>321</v>
      </c>
      <c r="D1229" s="29">
        <v>258</v>
      </c>
      <c r="E1229" s="34">
        <v>42962</v>
      </c>
      <c r="F1229" s="24" t="s">
        <v>110</v>
      </c>
      <c r="G1229" s="23" t="s">
        <v>72</v>
      </c>
      <c r="H1229" s="26">
        <v>34166.65</v>
      </c>
      <c r="I1229" s="27">
        <v>9023.84</v>
      </c>
    </row>
    <row r="1230" spans="1:9" ht="10.199999999999999" x14ac:dyDescent="0.2">
      <c r="A1230" s="21" t="s">
        <v>85</v>
      </c>
      <c r="B1230" s="22">
        <v>44256</v>
      </c>
      <c r="C1230" s="25">
        <v>114.7</v>
      </c>
      <c r="D1230" s="29">
        <v>260</v>
      </c>
      <c r="E1230" s="34">
        <v>39692</v>
      </c>
      <c r="F1230" s="24" t="s">
        <v>97</v>
      </c>
      <c r="G1230" s="23" t="s">
        <v>71</v>
      </c>
      <c r="H1230" s="26">
        <v>7346.45</v>
      </c>
      <c r="I1230" s="27">
        <v>670.46</v>
      </c>
    </row>
    <row r="1231" spans="1:9" ht="10.199999999999999" x14ac:dyDescent="0.2">
      <c r="A1231" s="21" t="s">
        <v>85</v>
      </c>
      <c r="B1231" s="22">
        <v>44256</v>
      </c>
      <c r="C1231" s="25">
        <v>251</v>
      </c>
      <c r="D1231" s="29">
        <v>261</v>
      </c>
      <c r="E1231" s="34">
        <v>44446</v>
      </c>
      <c r="F1231" s="24" t="s">
        <v>97</v>
      </c>
      <c r="G1231" s="23" t="s">
        <v>71</v>
      </c>
      <c r="H1231" s="26">
        <v>18000</v>
      </c>
      <c r="I1231" s="27">
        <v>4723.95</v>
      </c>
    </row>
    <row r="1232" spans="1:9" ht="10.199999999999999" x14ac:dyDescent="0.2">
      <c r="A1232" s="21" t="s">
        <v>85</v>
      </c>
      <c r="B1232" s="22">
        <v>44256</v>
      </c>
      <c r="C1232" s="25">
        <v>282.45</v>
      </c>
      <c r="D1232" s="29">
        <v>262</v>
      </c>
      <c r="E1232" s="34">
        <v>41963</v>
      </c>
      <c r="F1232" s="24" t="s">
        <v>116</v>
      </c>
      <c r="G1232" s="23" t="s">
        <v>74</v>
      </c>
      <c r="H1232" s="26">
        <v>27947.15</v>
      </c>
      <c r="I1232" s="27">
        <v>9831.5</v>
      </c>
    </row>
    <row r="1233" spans="1:9" ht="10.199999999999999" x14ac:dyDescent="0.2">
      <c r="A1233" s="21" t="s">
        <v>85</v>
      </c>
      <c r="B1233" s="22">
        <v>44256</v>
      </c>
      <c r="C1233" s="25">
        <v>264</v>
      </c>
      <c r="D1233" s="29">
        <v>263</v>
      </c>
      <c r="E1233" s="34">
        <v>41552</v>
      </c>
      <c r="F1233" s="24" t="s">
        <v>97</v>
      </c>
      <c r="G1233" s="23" t="s">
        <v>74</v>
      </c>
      <c r="H1233" s="26">
        <v>22916.65</v>
      </c>
      <c r="I1233" s="27">
        <v>5909.6100000000006</v>
      </c>
    </row>
    <row r="1234" spans="1:9" ht="10.199999999999999" x14ac:dyDescent="0.2">
      <c r="A1234" s="21" t="s">
        <v>85</v>
      </c>
      <c r="B1234" s="22">
        <v>44256</v>
      </c>
      <c r="C1234" s="25">
        <v>243</v>
      </c>
      <c r="D1234" s="29">
        <v>264</v>
      </c>
      <c r="E1234" s="34">
        <v>41636</v>
      </c>
      <c r="F1234" s="24" t="s">
        <v>97</v>
      </c>
      <c r="G1234" s="23" t="s">
        <v>74</v>
      </c>
      <c r="H1234" s="26">
        <v>4850</v>
      </c>
      <c r="I1234" s="27">
        <v>139.37</v>
      </c>
    </row>
    <row r="1235" spans="1:9" ht="10.199999999999999" x14ac:dyDescent="0.2">
      <c r="A1235" s="21" t="s">
        <v>85</v>
      </c>
      <c r="B1235" s="22">
        <v>44256</v>
      </c>
      <c r="C1235" s="25">
        <v>182.25</v>
      </c>
      <c r="D1235" s="29">
        <v>265</v>
      </c>
      <c r="E1235" s="34">
        <v>41697</v>
      </c>
      <c r="F1235" s="24" t="s">
        <v>97</v>
      </c>
      <c r="G1235" s="23" t="s">
        <v>71</v>
      </c>
      <c r="H1235" s="26">
        <v>8750</v>
      </c>
      <c r="I1235" s="27">
        <v>1329.0900000000001</v>
      </c>
    </row>
    <row r="1236" spans="1:9" ht="10.199999999999999" x14ac:dyDescent="0.2">
      <c r="A1236" s="21" t="s">
        <v>85</v>
      </c>
      <c r="B1236" s="22">
        <v>44256</v>
      </c>
      <c r="C1236" s="25">
        <v>402.22</v>
      </c>
      <c r="D1236" s="29">
        <v>266</v>
      </c>
      <c r="E1236" s="34">
        <v>44979</v>
      </c>
      <c r="F1236" s="24" t="s">
        <v>97</v>
      </c>
      <c r="G1236" s="23" t="s">
        <v>71</v>
      </c>
      <c r="H1236" s="26">
        <v>13333.35</v>
      </c>
      <c r="I1236" s="27">
        <v>3869.8100000000004</v>
      </c>
    </row>
    <row r="1237" spans="1:9" ht="10.199999999999999" x14ac:dyDescent="0.2">
      <c r="A1237" s="21" t="s">
        <v>85</v>
      </c>
      <c r="B1237" s="22">
        <v>44256</v>
      </c>
      <c r="C1237" s="25">
        <v>307.2</v>
      </c>
      <c r="D1237" s="29">
        <v>267</v>
      </c>
      <c r="E1237" s="34">
        <v>42801</v>
      </c>
      <c r="F1237" s="24" t="s">
        <v>97</v>
      </c>
      <c r="G1237" s="23" t="s">
        <v>75</v>
      </c>
      <c r="H1237" s="26">
        <v>15000</v>
      </c>
      <c r="I1237" s="27">
        <v>3360.6299999999997</v>
      </c>
    </row>
    <row r="1238" spans="1:9" ht="10.199999999999999" x14ac:dyDescent="0.2">
      <c r="A1238" s="21" t="s">
        <v>85</v>
      </c>
      <c r="B1238" s="22">
        <v>44256</v>
      </c>
      <c r="C1238" s="25">
        <v>320.5</v>
      </c>
      <c r="D1238" s="29">
        <v>268</v>
      </c>
      <c r="E1238" s="34">
        <v>44007</v>
      </c>
      <c r="F1238" s="24" t="s">
        <v>97</v>
      </c>
      <c r="G1238" s="23" t="s">
        <v>71</v>
      </c>
      <c r="H1238" s="26">
        <v>9367.25</v>
      </c>
      <c r="I1238" s="27">
        <v>119.49000000000001</v>
      </c>
    </row>
    <row r="1239" spans="1:9" ht="10.199999999999999" x14ac:dyDescent="0.2">
      <c r="A1239" s="21" t="s">
        <v>85</v>
      </c>
      <c r="B1239" s="22">
        <v>44256</v>
      </c>
      <c r="C1239" s="25">
        <v>262</v>
      </c>
      <c r="D1239" s="29">
        <v>269</v>
      </c>
      <c r="E1239" s="34">
        <v>44147</v>
      </c>
      <c r="F1239" s="24" t="s">
        <v>97</v>
      </c>
      <c r="G1239" s="23" t="s">
        <v>73</v>
      </c>
      <c r="H1239" s="26">
        <v>25000</v>
      </c>
      <c r="I1239" s="27">
        <v>8592.5</v>
      </c>
    </row>
    <row r="1240" spans="1:9" ht="10.199999999999999" x14ac:dyDescent="0.2">
      <c r="A1240" s="21" t="s">
        <v>85</v>
      </c>
      <c r="B1240" s="22">
        <v>44256</v>
      </c>
      <c r="C1240" s="25">
        <v>330.3</v>
      </c>
      <c r="D1240" s="29">
        <v>270</v>
      </c>
      <c r="E1240" s="34">
        <v>42799</v>
      </c>
      <c r="F1240" s="24" t="s">
        <v>97</v>
      </c>
      <c r="G1240" s="23" t="s">
        <v>71</v>
      </c>
      <c r="H1240" s="26">
        <v>20833.349999999999</v>
      </c>
      <c r="I1240" s="27">
        <v>4266.08</v>
      </c>
    </row>
    <row r="1241" spans="1:9" ht="10.199999999999999" x14ac:dyDescent="0.2">
      <c r="A1241" s="21" t="s">
        <v>85</v>
      </c>
      <c r="B1241" s="22">
        <v>44256</v>
      </c>
      <c r="C1241" s="25">
        <v>234.6</v>
      </c>
      <c r="D1241" s="29">
        <v>271</v>
      </c>
      <c r="E1241" s="34">
        <v>43327</v>
      </c>
      <c r="F1241" s="24" t="s">
        <v>97</v>
      </c>
      <c r="G1241" s="23" t="s">
        <v>74</v>
      </c>
      <c r="H1241" s="26">
        <v>17083.349999999999</v>
      </c>
      <c r="I1241" s="27">
        <v>6271.44</v>
      </c>
    </row>
    <row r="1242" spans="1:9" ht="10.199999999999999" x14ac:dyDescent="0.2">
      <c r="A1242" s="21" t="s">
        <v>85</v>
      </c>
      <c r="B1242" s="22">
        <v>44256</v>
      </c>
      <c r="C1242" s="25">
        <v>137</v>
      </c>
      <c r="D1242" s="29">
        <v>272</v>
      </c>
      <c r="E1242" s="34">
        <v>40393</v>
      </c>
      <c r="F1242" s="24" t="s">
        <v>97</v>
      </c>
      <c r="G1242" s="23" t="s">
        <v>77</v>
      </c>
      <c r="H1242" s="26">
        <v>8750</v>
      </c>
      <c r="I1242" s="27">
        <v>1935.43</v>
      </c>
    </row>
    <row r="1243" spans="1:9" ht="10.199999999999999" x14ac:dyDescent="0.2">
      <c r="A1243" s="21" t="s">
        <v>85</v>
      </c>
      <c r="B1243" s="22">
        <v>44256</v>
      </c>
      <c r="C1243" s="25">
        <v>254</v>
      </c>
      <c r="D1243" s="29">
        <v>273</v>
      </c>
      <c r="E1243" s="34">
        <v>44267</v>
      </c>
      <c r="F1243" s="24" t="s">
        <v>97</v>
      </c>
      <c r="G1243" s="23" t="s">
        <v>73</v>
      </c>
      <c r="H1243" s="26">
        <v>13333.35</v>
      </c>
      <c r="I1243" s="27">
        <v>3108.49</v>
      </c>
    </row>
    <row r="1244" spans="1:9" ht="10.199999999999999" x14ac:dyDescent="0.2">
      <c r="A1244" s="21" t="s">
        <v>85</v>
      </c>
      <c r="B1244" s="22">
        <v>44256</v>
      </c>
      <c r="C1244" s="25">
        <v>170</v>
      </c>
      <c r="D1244" s="29">
        <v>274</v>
      </c>
      <c r="E1244" s="34">
        <v>41356</v>
      </c>
      <c r="F1244" s="24" t="s">
        <v>97</v>
      </c>
      <c r="G1244" s="23" t="s">
        <v>74</v>
      </c>
      <c r="H1244" s="26">
        <v>6250</v>
      </c>
      <c r="I1244" s="27">
        <v>583.80000000000007</v>
      </c>
    </row>
    <row r="1245" spans="1:9" ht="10.199999999999999" x14ac:dyDescent="0.2">
      <c r="A1245" s="21" t="s">
        <v>85</v>
      </c>
      <c r="B1245" s="22">
        <v>44256</v>
      </c>
      <c r="C1245" s="25">
        <v>192</v>
      </c>
      <c r="D1245" s="29">
        <v>275</v>
      </c>
      <c r="E1245" s="34">
        <v>41691</v>
      </c>
      <c r="F1245" s="24" t="s">
        <v>97</v>
      </c>
      <c r="G1245" s="23" t="s">
        <v>72</v>
      </c>
      <c r="H1245" s="26">
        <v>6151.15</v>
      </c>
      <c r="I1245" s="27">
        <v>1064.7</v>
      </c>
    </row>
    <row r="1246" spans="1:9" ht="10.199999999999999" x14ac:dyDescent="0.2">
      <c r="A1246" s="21" t="s">
        <v>85</v>
      </c>
      <c r="B1246" s="22">
        <v>44256</v>
      </c>
      <c r="C1246" s="25">
        <v>240</v>
      </c>
      <c r="D1246" s="29">
        <v>276</v>
      </c>
      <c r="E1246" s="34">
        <v>43164</v>
      </c>
      <c r="F1246" s="24" t="s">
        <v>97</v>
      </c>
      <c r="G1246" s="23" t="s">
        <v>73</v>
      </c>
      <c r="H1246" s="26">
        <v>18750</v>
      </c>
      <c r="I1246" s="27">
        <v>5818.6100000000006</v>
      </c>
    </row>
    <row r="1247" spans="1:9" ht="10.199999999999999" x14ac:dyDescent="0.2">
      <c r="A1247" s="21" t="s">
        <v>85</v>
      </c>
      <c r="B1247" s="22">
        <v>44256</v>
      </c>
      <c r="C1247" s="25">
        <v>346.7</v>
      </c>
      <c r="D1247" s="29">
        <v>277</v>
      </c>
      <c r="E1247" s="34">
        <v>43454</v>
      </c>
      <c r="F1247" s="24" t="s">
        <v>97</v>
      </c>
      <c r="G1247" s="23" t="s">
        <v>78</v>
      </c>
      <c r="H1247" s="26">
        <v>17250</v>
      </c>
      <c r="I1247" s="27">
        <v>4735.71</v>
      </c>
    </row>
    <row r="1248" spans="1:9" ht="10.199999999999999" x14ac:dyDescent="0.2">
      <c r="A1248" s="21" t="s">
        <v>85</v>
      </c>
      <c r="B1248" s="22">
        <v>44256</v>
      </c>
      <c r="C1248" s="25">
        <v>436</v>
      </c>
      <c r="D1248" s="29">
        <v>278</v>
      </c>
      <c r="E1248" s="34">
        <v>42886</v>
      </c>
      <c r="F1248" s="24" t="s">
        <v>97</v>
      </c>
      <c r="G1248" s="23" t="s">
        <v>75</v>
      </c>
      <c r="H1248" s="26">
        <v>26666.65</v>
      </c>
      <c r="I1248" s="27">
        <v>6828.78</v>
      </c>
    </row>
    <row r="1249" spans="1:9" ht="10.199999999999999" x14ac:dyDescent="0.2">
      <c r="A1249" s="21" t="s">
        <v>85</v>
      </c>
      <c r="B1249" s="22">
        <v>44256</v>
      </c>
      <c r="C1249" s="25">
        <v>302.3</v>
      </c>
      <c r="D1249" s="29">
        <v>279</v>
      </c>
      <c r="E1249" s="34">
        <v>42677</v>
      </c>
      <c r="F1249" s="24" t="s">
        <v>97</v>
      </c>
      <c r="G1249" s="23" t="s">
        <v>71</v>
      </c>
      <c r="H1249" s="26">
        <v>14583.35</v>
      </c>
      <c r="I1249" s="27">
        <v>3122.14</v>
      </c>
    </row>
    <row r="1250" spans="1:9" ht="10.199999999999999" x14ac:dyDescent="0.2">
      <c r="A1250" s="21" t="s">
        <v>85</v>
      </c>
      <c r="B1250" s="22">
        <v>44256</v>
      </c>
      <c r="C1250" s="25">
        <v>235.8</v>
      </c>
      <c r="D1250" s="29">
        <v>280</v>
      </c>
      <c r="E1250" s="34">
        <v>43161</v>
      </c>
      <c r="F1250" s="24" t="s">
        <v>97</v>
      </c>
      <c r="G1250" s="23" t="s">
        <v>72</v>
      </c>
      <c r="H1250" s="26">
        <v>22916.65</v>
      </c>
      <c r="I1250" s="27">
        <v>7636.79</v>
      </c>
    </row>
    <row r="1251" spans="1:9" ht="10.199999999999999" x14ac:dyDescent="0.2">
      <c r="A1251" s="21" t="s">
        <v>85</v>
      </c>
      <c r="B1251" s="22">
        <v>44287</v>
      </c>
      <c r="C1251" s="25">
        <v>304.10000000000002</v>
      </c>
      <c r="D1251" s="29">
        <v>223</v>
      </c>
      <c r="E1251" s="34">
        <v>44148</v>
      </c>
      <c r="F1251" s="24" t="s">
        <v>97</v>
      </c>
      <c r="G1251" s="23" t="s">
        <v>71</v>
      </c>
      <c r="H1251" s="26">
        <v>10000</v>
      </c>
      <c r="I1251" s="27">
        <v>119.55999999999999</v>
      </c>
    </row>
    <row r="1252" spans="1:9" ht="10.199999999999999" x14ac:dyDescent="0.2">
      <c r="A1252" s="21" t="s">
        <v>85</v>
      </c>
      <c r="B1252" s="22">
        <v>44287</v>
      </c>
      <c r="C1252" s="25">
        <v>384.75</v>
      </c>
      <c r="D1252" s="29">
        <v>224</v>
      </c>
      <c r="E1252" s="34">
        <v>42333</v>
      </c>
      <c r="F1252" s="24" t="s">
        <v>97</v>
      </c>
      <c r="G1252" s="23" t="s">
        <v>71</v>
      </c>
      <c r="H1252" s="26">
        <v>47916.65</v>
      </c>
      <c r="I1252" s="27">
        <v>12456.779999999999</v>
      </c>
    </row>
    <row r="1253" spans="1:9" ht="10.199999999999999" x14ac:dyDescent="0.2">
      <c r="A1253" s="21" t="s">
        <v>85</v>
      </c>
      <c r="B1253" s="22">
        <v>44287</v>
      </c>
      <c r="C1253" s="25">
        <v>251.42</v>
      </c>
      <c r="D1253" s="29">
        <v>225</v>
      </c>
      <c r="E1253" s="34">
        <v>44162</v>
      </c>
      <c r="F1253" s="24" t="s">
        <v>97</v>
      </c>
      <c r="G1253" s="23" t="s">
        <v>72</v>
      </c>
      <c r="H1253" s="26">
        <v>9005.85</v>
      </c>
      <c r="I1253" s="27">
        <v>1728.3</v>
      </c>
    </row>
    <row r="1254" spans="1:9" ht="10.199999999999999" x14ac:dyDescent="0.2">
      <c r="A1254" s="21" t="s">
        <v>85</v>
      </c>
      <c r="B1254" s="22">
        <v>44287</v>
      </c>
      <c r="C1254" s="25">
        <v>267</v>
      </c>
      <c r="D1254" s="29">
        <v>226</v>
      </c>
      <c r="E1254" s="34">
        <v>43257</v>
      </c>
      <c r="F1254" s="24" t="s">
        <v>97</v>
      </c>
      <c r="G1254" s="23" t="s">
        <v>75</v>
      </c>
      <c r="H1254" s="26">
        <v>10000</v>
      </c>
      <c r="I1254" s="27">
        <v>2217.81</v>
      </c>
    </row>
    <row r="1255" spans="1:9" ht="10.199999999999999" x14ac:dyDescent="0.2">
      <c r="A1255" s="21" t="s">
        <v>85</v>
      </c>
      <c r="B1255" s="22">
        <v>44287</v>
      </c>
      <c r="C1255" s="25">
        <v>323.2</v>
      </c>
      <c r="D1255" s="29">
        <v>227</v>
      </c>
      <c r="E1255" s="34">
        <v>42845</v>
      </c>
      <c r="F1255" s="24" t="s">
        <v>97</v>
      </c>
      <c r="G1255" s="23" t="s">
        <v>74</v>
      </c>
      <c r="H1255" s="26">
        <v>20200.3</v>
      </c>
      <c r="I1255" s="27">
        <v>3837.0499999999997</v>
      </c>
    </row>
    <row r="1256" spans="1:9" ht="10.199999999999999" x14ac:dyDescent="0.2">
      <c r="A1256" s="21" t="s">
        <v>85</v>
      </c>
      <c r="B1256" s="22">
        <v>44287</v>
      </c>
      <c r="C1256" s="25">
        <v>390</v>
      </c>
      <c r="D1256" s="29">
        <v>229</v>
      </c>
      <c r="E1256" s="34">
        <v>44992</v>
      </c>
      <c r="F1256" s="24" t="s">
        <v>97</v>
      </c>
      <c r="G1256" s="23" t="s">
        <v>75</v>
      </c>
      <c r="H1256" s="26">
        <v>11666.65</v>
      </c>
      <c r="I1256" s="27">
        <v>4100.32</v>
      </c>
    </row>
    <row r="1257" spans="1:9" ht="10.199999999999999" x14ac:dyDescent="0.2">
      <c r="A1257" s="21" t="s">
        <v>85</v>
      </c>
      <c r="B1257" s="22">
        <v>44287</v>
      </c>
      <c r="C1257" s="25">
        <v>244.4</v>
      </c>
      <c r="D1257" s="29">
        <v>230</v>
      </c>
      <c r="E1257" s="34">
        <v>42322</v>
      </c>
      <c r="F1257" s="24" t="s">
        <v>97</v>
      </c>
      <c r="G1257" s="23" t="s">
        <v>72</v>
      </c>
      <c r="H1257" s="26">
        <v>9166.65</v>
      </c>
      <c r="I1257" s="27">
        <v>718.76</v>
      </c>
    </row>
    <row r="1258" spans="1:9" ht="10.199999999999999" x14ac:dyDescent="0.2">
      <c r="A1258" s="21" t="s">
        <v>85</v>
      </c>
      <c r="B1258" s="22">
        <v>44287</v>
      </c>
      <c r="C1258" s="25">
        <v>242.6</v>
      </c>
      <c r="D1258" s="29">
        <v>231</v>
      </c>
      <c r="E1258" s="34">
        <v>42305</v>
      </c>
      <c r="F1258" s="24" t="s">
        <v>97</v>
      </c>
      <c r="G1258" s="23" t="s">
        <v>73</v>
      </c>
      <c r="H1258" s="26">
        <v>6800</v>
      </c>
      <c r="I1258" s="27">
        <v>1449.49</v>
      </c>
    </row>
    <row r="1259" spans="1:9" ht="10.199999999999999" x14ac:dyDescent="0.2">
      <c r="A1259" s="21" t="s">
        <v>85</v>
      </c>
      <c r="B1259" s="22">
        <v>44287</v>
      </c>
      <c r="C1259" s="25">
        <v>224.7</v>
      </c>
      <c r="D1259" s="29">
        <v>232</v>
      </c>
      <c r="E1259" s="34">
        <v>42061</v>
      </c>
      <c r="F1259" s="24" t="s">
        <v>97</v>
      </c>
      <c r="G1259" s="23" t="s">
        <v>77</v>
      </c>
      <c r="H1259" s="26">
        <v>7510</v>
      </c>
      <c r="I1259" s="27">
        <v>2063.46</v>
      </c>
    </row>
    <row r="1260" spans="1:9" ht="10.199999999999999" x14ac:dyDescent="0.2">
      <c r="A1260" s="21" t="s">
        <v>85</v>
      </c>
      <c r="B1260" s="22">
        <v>44287</v>
      </c>
      <c r="C1260" s="25">
        <v>242.8</v>
      </c>
      <c r="D1260" s="29">
        <v>233</v>
      </c>
      <c r="E1260" s="34">
        <v>43525</v>
      </c>
      <c r="F1260" s="24" t="s">
        <v>97</v>
      </c>
      <c r="G1260" s="23" t="s">
        <v>71</v>
      </c>
      <c r="H1260" s="26">
        <v>12600</v>
      </c>
      <c r="I1260" s="27">
        <v>2485.0699999999997</v>
      </c>
    </row>
    <row r="1261" spans="1:9" ht="10.199999999999999" x14ac:dyDescent="0.2">
      <c r="A1261" s="21" t="s">
        <v>85</v>
      </c>
      <c r="B1261" s="22">
        <v>44287</v>
      </c>
      <c r="C1261" s="25">
        <v>508</v>
      </c>
      <c r="D1261" s="29">
        <v>234</v>
      </c>
      <c r="E1261" s="34">
        <v>44875</v>
      </c>
      <c r="F1261" s="24" t="s">
        <v>97</v>
      </c>
      <c r="G1261" s="23" t="s">
        <v>73</v>
      </c>
      <c r="H1261" s="26">
        <v>22916.65</v>
      </c>
      <c r="I1261" s="27">
        <v>7628.5999999999995</v>
      </c>
    </row>
    <row r="1262" spans="1:9" ht="10.199999999999999" x14ac:dyDescent="0.2">
      <c r="A1262" s="21" t="s">
        <v>85</v>
      </c>
      <c r="B1262" s="22">
        <v>44287</v>
      </c>
      <c r="C1262" s="25">
        <v>321.7</v>
      </c>
      <c r="D1262" s="29">
        <v>235</v>
      </c>
      <c r="E1262" s="34">
        <v>42309</v>
      </c>
      <c r="F1262" s="24" t="s">
        <v>97</v>
      </c>
      <c r="G1262" s="23" t="s">
        <v>74</v>
      </c>
      <c r="H1262" s="26">
        <v>16297.4</v>
      </c>
      <c r="I1262" s="27">
        <v>2914.59</v>
      </c>
    </row>
    <row r="1263" spans="1:9" ht="10.199999999999999" x14ac:dyDescent="0.2">
      <c r="A1263" s="21" t="s">
        <v>85</v>
      </c>
      <c r="B1263" s="22">
        <v>44287</v>
      </c>
      <c r="C1263" s="25">
        <v>219.8</v>
      </c>
      <c r="D1263" s="29">
        <v>236</v>
      </c>
      <c r="E1263" s="34">
        <v>43327</v>
      </c>
      <c r="F1263" s="24" t="s">
        <v>109</v>
      </c>
      <c r="G1263" s="23" t="s">
        <v>71</v>
      </c>
      <c r="H1263" s="26">
        <v>42500</v>
      </c>
      <c r="I1263" s="27">
        <v>8866.5500000000011</v>
      </c>
    </row>
    <row r="1264" spans="1:9" ht="10.199999999999999" x14ac:dyDescent="0.2">
      <c r="A1264" s="21" t="s">
        <v>85</v>
      </c>
      <c r="B1264" s="22">
        <v>44287</v>
      </c>
      <c r="C1264" s="25">
        <v>247</v>
      </c>
      <c r="D1264" s="29">
        <v>237</v>
      </c>
      <c r="E1264" s="34">
        <v>43188</v>
      </c>
      <c r="F1264" s="24" t="s">
        <v>97</v>
      </c>
      <c r="G1264" s="23" t="s">
        <v>77</v>
      </c>
      <c r="H1264" s="26">
        <v>13900</v>
      </c>
      <c r="I1264" s="27">
        <v>974.05000000000007</v>
      </c>
    </row>
    <row r="1265" spans="1:9" ht="10.199999999999999" x14ac:dyDescent="0.2">
      <c r="A1265" s="21" t="s">
        <v>85</v>
      </c>
      <c r="B1265" s="22">
        <v>44287</v>
      </c>
      <c r="C1265" s="25">
        <v>332.7</v>
      </c>
      <c r="D1265" s="29">
        <v>238</v>
      </c>
      <c r="E1265" s="34">
        <v>43585</v>
      </c>
      <c r="F1265" s="24" t="s">
        <v>110</v>
      </c>
      <c r="G1265" s="23" t="s">
        <v>72</v>
      </c>
      <c r="H1265" s="26">
        <v>9073.0499999999993</v>
      </c>
      <c r="I1265" s="27">
        <v>885.71</v>
      </c>
    </row>
    <row r="1266" spans="1:9" ht="10.199999999999999" x14ac:dyDescent="0.2">
      <c r="A1266" s="21" t="s">
        <v>85</v>
      </c>
      <c r="B1266" s="22">
        <v>44287</v>
      </c>
      <c r="C1266" s="25">
        <v>397.3</v>
      </c>
      <c r="D1266" s="29">
        <v>239</v>
      </c>
      <c r="E1266" s="34">
        <v>44882</v>
      </c>
      <c r="F1266" s="24" t="s">
        <v>97</v>
      </c>
      <c r="G1266" s="23" t="s">
        <v>71</v>
      </c>
      <c r="H1266" s="26">
        <v>17916.650000000001</v>
      </c>
      <c r="I1266" s="27">
        <v>3624.9500000000003</v>
      </c>
    </row>
    <row r="1267" spans="1:9" ht="10.199999999999999" x14ac:dyDescent="0.2">
      <c r="A1267" s="21" t="s">
        <v>85</v>
      </c>
      <c r="B1267" s="22">
        <v>44287</v>
      </c>
      <c r="C1267" s="25">
        <v>748.5</v>
      </c>
      <c r="D1267" s="29">
        <v>240</v>
      </c>
      <c r="E1267" s="34">
        <v>44880</v>
      </c>
      <c r="F1267" s="24" t="s">
        <v>97</v>
      </c>
      <c r="G1267" s="23" t="s">
        <v>71</v>
      </c>
      <c r="H1267" s="26">
        <v>69583.350000000006</v>
      </c>
      <c r="I1267" s="27">
        <v>9492.56</v>
      </c>
    </row>
    <row r="1268" spans="1:9" ht="10.199999999999999" x14ac:dyDescent="0.2">
      <c r="A1268" s="21" t="s">
        <v>85</v>
      </c>
      <c r="B1268" s="22">
        <v>44287</v>
      </c>
      <c r="C1268" s="25">
        <v>295.7</v>
      </c>
      <c r="D1268" s="29">
        <v>241</v>
      </c>
      <c r="E1268" s="34">
        <v>43669</v>
      </c>
      <c r="F1268" s="24" t="s">
        <v>97</v>
      </c>
      <c r="G1268" s="23" t="s">
        <v>74</v>
      </c>
      <c r="H1268" s="26">
        <v>14500</v>
      </c>
      <c r="I1268" s="27">
        <v>2063.25</v>
      </c>
    </row>
    <row r="1269" spans="1:9" ht="10.199999999999999" x14ac:dyDescent="0.2">
      <c r="A1269" s="21" t="s">
        <v>85</v>
      </c>
      <c r="B1269" s="22">
        <v>44287</v>
      </c>
      <c r="C1269" s="25">
        <v>714.6</v>
      </c>
      <c r="D1269" s="29">
        <v>243</v>
      </c>
      <c r="E1269" s="34">
        <v>44946</v>
      </c>
      <c r="F1269" s="24" t="s">
        <v>97</v>
      </c>
      <c r="G1269" s="23" t="s">
        <v>76</v>
      </c>
      <c r="H1269" s="26">
        <v>54100.100000000006</v>
      </c>
      <c r="I1269" s="27">
        <v>18308.22</v>
      </c>
    </row>
    <row r="1270" spans="1:9" ht="10.199999999999999" x14ac:dyDescent="0.2">
      <c r="A1270" s="21" t="s">
        <v>85</v>
      </c>
      <c r="B1270" s="22">
        <v>44287</v>
      </c>
      <c r="C1270" s="25">
        <v>222.8</v>
      </c>
      <c r="D1270" s="29">
        <v>244</v>
      </c>
      <c r="E1270" s="34">
        <v>44875</v>
      </c>
      <c r="F1270" s="24" t="s">
        <v>97</v>
      </c>
      <c r="G1270" s="23" t="s">
        <v>71</v>
      </c>
      <c r="H1270" s="26">
        <v>27083.35</v>
      </c>
      <c r="I1270" s="27">
        <v>7153.79</v>
      </c>
    </row>
    <row r="1271" spans="1:9" ht="10.199999999999999" x14ac:dyDescent="0.2">
      <c r="A1271" s="21" t="s">
        <v>85</v>
      </c>
      <c r="B1271" s="22">
        <v>44287</v>
      </c>
      <c r="C1271" s="25">
        <v>285.77</v>
      </c>
      <c r="D1271" s="29">
        <v>245</v>
      </c>
      <c r="E1271" s="34">
        <v>44390</v>
      </c>
      <c r="F1271" s="24" t="s">
        <v>97</v>
      </c>
      <c r="G1271" s="23" t="s">
        <v>71</v>
      </c>
      <c r="H1271" s="26">
        <v>16309.55</v>
      </c>
      <c r="I1271" s="27">
        <v>4153.38</v>
      </c>
    </row>
    <row r="1272" spans="1:9" ht="10.199999999999999" x14ac:dyDescent="0.2">
      <c r="A1272" s="21" t="s">
        <v>85</v>
      </c>
      <c r="B1272" s="22">
        <v>44287</v>
      </c>
      <c r="C1272" s="25">
        <v>352.62</v>
      </c>
      <c r="D1272" s="29">
        <v>246</v>
      </c>
      <c r="E1272" s="34">
        <v>44847</v>
      </c>
      <c r="F1272" s="24" t="s">
        <v>97</v>
      </c>
      <c r="G1272" s="23" t="s">
        <v>71</v>
      </c>
      <c r="H1272" s="26">
        <v>25833.35</v>
      </c>
      <c r="I1272" s="27">
        <v>9057.86</v>
      </c>
    </row>
    <row r="1273" spans="1:9" ht="10.199999999999999" x14ac:dyDescent="0.2">
      <c r="A1273" s="21" t="s">
        <v>85</v>
      </c>
      <c r="B1273" s="22">
        <v>44287</v>
      </c>
      <c r="C1273" s="25">
        <v>292.7</v>
      </c>
      <c r="D1273" s="29">
        <v>247</v>
      </c>
      <c r="E1273" s="34">
        <v>44501</v>
      </c>
      <c r="F1273" s="24" t="s">
        <v>97</v>
      </c>
      <c r="G1273" s="23" t="s">
        <v>72</v>
      </c>
      <c r="H1273" s="26">
        <v>9520</v>
      </c>
      <c r="I1273" s="27">
        <v>892.43</v>
      </c>
    </row>
    <row r="1274" spans="1:9" ht="10.199999999999999" x14ac:dyDescent="0.2">
      <c r="A1274" s="21" t="s">
        <v>85</v>
      </c>
      <c r="B1274" s="22">
        <v>44287</v>
      </c>
      <c r="C1274" s="25">
        <v>550.1</v>
      </c>
      <c r="D1274" s="29">
        <v>249</v>
      </c>
      <c r="E1274" s="34">
        <v>44861</v>
      </c>
      <c r="F1274" s="24" t="s">
        <v>97</v>
      </c>
      <c r="G1274" s="23" t="s">
        <v>71</v>
      </c>
      <c r="H1274" s="26">
        <v>24166.65</v>
      </c>
      <c r="I1274" s="27">
        <v>8417.5</v>
      </c>
    </row>
    <row r="1275" spans="1:9" ht="10.199999999999999" x14ac:dyDescent="0.2">
      <c r="A1275" s="21" t="s">
        <v>85</v>
      </c>
      <c r="B1275" s="22">
        <v>44287</v>
      </c>
      <c r="C1275" s="25">
        <v>132.5</v>
      </c>
      <c r="D1275" s="29">
        <v>250</v>
      </c>
      <c r="E1275" s="34">
        <v>40866</v>
      </c>
      <c r="F1275" s="24" t="s">
        <v>97</v>
      </c>
      <c r="G1275" s="23" t="s">
        <v>71</v>
      </c>
      <c r="H1275" s="26">
        <v>5345.3499999999995</v>
      </c>
      <c r="I1275" s="27">
        <v>1031.45</v>
      </c>
    </row>
    <row r="1276" spans="1:9" ht="10.199999999999999" x14ac:dyDescent="0.2">
      <c r="A1276" s="21" t="s">
        <v>85</v>
      </c>
      <c r="B1276" s="22">
        <v>44287</v>
      </c>
      <c r="C1276" s="25">
        <v>284.2</v>
      </c>
      <c r="D1276" s="29">
        <v>251</v>
      </c>
      <c r="E1276" s="34">
        <v>43797</v>
      </c>
      <c r="F1276" s="24" t="s">
        <v>97</v>
      </c>
      <c r="G1276" s="23" t="s">
        <v>75</v>
      </c>
      <c r="H1276" s="26">
        <v>18333.349999999999</v>
      </c>
      <c r="I1276" s="27">
        <v>5930.2599999999993</v>
      </c>
    </row>
    <row r="1277" spans="1:9" ht="10.199999999999999" x14ac:dyDescent="0.2">
      <c r="A1277" s="21" t="s">
        <v>85</v>
      </c>
      <c r="B1277" s="22">
        <v>44287</v>
      </c>
      <c r="C1277" s="25">
        <v>284</v>
      </c>
      <c r="D1277" s="29">
        <v>252</v>
      </c>
      <c r="E1277" s="34">
        <v>42046</v>
      </c>
      <c r="F1277" s="24" t="s">
        <v>97</v>
      </c>
      <c r="G1277" s="23" t="s">
        <v>77</v>
      </c>
      <c r="H1277" s="26">
        <v>22916.65</v>
      </c>
      <c r="I1277" s="27">
        <v>3878.91</v>
      </c>
    </row>
    <row r="1278" spans="1:9" ht="10.199999999999999" x14ac:dyDescent="0.2">
      <c r="A1278" s="21" t="s">
        <v>85</v>
      </c>
      <c r="B1278" s="22">
        <v>44287</v>
      </c>
      <c r="C1278" s="25">
        <v>250</v>
      </c>
      <c r="D1278" s="29">
        <v>253</v>
      </c>
      <c r="E1278" s="34">
        <v>42719</v>
      </c>
      <c r="F1278" s="24" t="s">
        <v>97</v>
      </c>
      <c r="G1278" s="23" t="s">
        <v>75</v>
      </c>
      <c r="H1278" s="26">
        <v>23500</v>
      </c>
      <c r="I1278" s="27">
        <v>6880.5099999999993</v>
      </c>
    </row>
    <row r="1279" spans="1:9" ht="10.199999999999999" x14ac:dyDescent="0.2">
      <c r="A1279" s="21" t="s">
        <v>85</v>
      </c>
      <c r="B1279" s="22">
        <v>44287</v>
      </c>
      <c r="C1279" s="25">
        <v>414</v>
      </c>
      <c r="D1279" s="29">
        <v>254</v>
      </c>
      <c r="E1279" s="34">
        <v>43052</v>
      </c>
      <c r="F1279" s="24" t="s">
        <v>113</v>
      </c>
      <c r="G1279" s="23" t="s">
        <v>74</v>
      </c>
      <c r="H1279" s="26">
        <v>93848.150000000009</v>
      </c>
      <c r="I1279" s="27">
        <v>18437.3</v>
      </c>
    </row>
    <row r="1280" spans="1:9" ht="10.199999999999999" x14ac:dyDescent="0.2">
      <c r="A1280" s="21" t="s">
        <v>85</v>
      </c>
      <c r="B1280" s="22">
        <v>44287</v>
      </c>
      <c r="C1280" s="25">
        <v>420.2</v>
      </c>
      <c r="D1280" s="29">
        <v>255</v>
      </c>
      <c r="E1280" s="34">
        <v>42491</v>
      </c>
      <c r="F1280" s="24" t="s">
        <v>97</v>
      </c>
      <c r="G1280" s="23" t="s">
        <v>71</v>
      </c>
      <c r="H1280" s="26">
        <v>15488.35</v>
      </c>
      <c r="I1280" s="27">
        <v>769.79</v>
      </c>
    </row>
    <row r="1281" spans="1:9" ht="10.199999999999999" x14ac:dyDescent="0.2">
      <c r="A1281" s="21" t="s">
        <v>85</v>
      </c>
      <c r="B1281" s="22">
        <v>44287</v>
      </c>
      <c r="C1281" s="25">
        <v>168.4</v>
      </c>
      <c r="D1281" s="29">
        <v>257</v>
      </c>
      <c r="E1281" s="34">
        <v>40408</v>
      </c>
      <c r="F1281" s="24" t="s">
        <v>97</v>
      </c>
      <c r="G1281" s="23" t="s">
        <v>71</v>
      </c>
      <c r="H1281" s="26">
        <v>8430.5999999999985</v>
      </c>
      <c r="I1281" s="27">
        <v>951.09</v>
      </c>
    </row>
    <row r="1282" spans="1:9" ht="10.199999999999999" x14ac:dyDescent="0.2">
      <c r="A1282" s="21" t="s">
        <v>85</v>
      </c>
      <c r="B1282" s="22">
        <v>44287</v>
      </c>
      <c r="C1282" s="25">
        <v>321</v>
      </c>
      <c r="D1282" s="29">
        <v>258</v>
      </c>
      <c r="E1282" s="34">
        <v>42962</v>
      </c>
      <c r="F1282" s="24" t="s">
        <v>110</v>
      </c>
      <c r="G1282" s="23" t="s">
        <v>72</v>
      </c>
      <c r="H1282" s="26">
        <v>22500</v>
      </c>
      <c r="I1282" s="27">
        <v>2749.53</v>
      </c>
    </row>
    <row r="1283" spans="1:9" ht="10.199999999999999" x14ac:dyDescent="0.2">
      <c r="A1283" s="21" t="s">
        <v>85</v>
      </c>
      <c r="B1283" s="22">
        <v>44287</v>
      </c>
      <c r="C1283" s="25">
        <v>114.7</v>
      </c>
      <c r="D1283" s="29">
        <v>260</v>
      </c>
      <c r="E1283" s="34">
        <v>39692</v>
      </c>
      <c r="F1283" s="24" t="s">
        <v>97</v>
      </c>
      <c r="G1283" s="23" t="s">
        <v>71</v>
      </c>
      <c r="H1283" s="26">
        <v>7437.1500000000005</v>
      </c>
      <c r="I1283" s="27">
        <v>240.24</v>
      </c>
    </row>
    <row r="1284" spans="1:9" ht="10.199999999999999" x14ac:dyDescent="0.2">
      <c r="A1284" s="21" t="s">
        <v>85</v>
      </c>
      <c r="B1284" s="22">
        <v>44287</v>
      </c>
      <c r="C1284" s="25">
        <v>251</v>
      </c>
      <c r="D1284" s="29">
        <v>261</v>
      </c>
      <c r="E1284" s="34">
        <v>44446</v>
      </c>
      <c r="F1284" s="24" t="s">
        <v>97</v>
      </c>
      <c r="G1284" s="23" t="s">
        <v>71</v>
      </c>
      <c r="H1284" s="26">
        <v>22000</v>
      </c>
      <c r="I1284" s="27">
        <v>7660.03</v>
      </c>
    </row>
    <row r="1285" spans="1:9" ht="10.199999999999999" x14ac:dyDescent="0.2">
      <c r="A1285" s="21" t="s">
        <v>85</v>
      </c>
      <c r="B1285" s="22">
        <v>44287</v>
      </c>
      <c r="C1285" s="25">
        <v>282.45</v>
      </c>
      <c r="D1285" s="29">
        <v>262</v>
      </c>
      <c r="E1285" s="34">
        <v>41963</v>
      </c>
      <c r="F1285" s="24" t="s">
        <v>116</v>
      </c>
      <c r="G1285" s="23" t="s">
        <v>74</v>
      </c>
      <c r="H1285" s="26">
        <v>29372.600000000002</v>
      </c>
      <c r="I1285" s="27">
        <v>11068.89</v>
      </c>
    </row>
    <row r="1286" spans="1:9" ht="10.199999999999999" x14ac:dyDescent="0.2">
      <c r="A1286" s="21" t="s">
        <v>85</v>
      </c>
      <c r="B1286" s="22">
        <v>44287</v>
      </c>
      <c r="C1286" s="25">
        <v>264</v>
      </c>
      <c r="D1286" s="29">
        <v>263</v>
      </c>
      <c r="E1286" s="34">
        <v>41552</v>
      </c>
      <c r="F1286" s="24" t="s">
        <v>97</v>
      </c>
      <c r="G1286" s="23" t="s">
        <v>74</v>
      </c>
      <c r="H1286" s="26">
        <v>22000</v>
      </c>
      <c r="I1286" s="27">
        <v>5804.2599999999993</v>
      </c>
    </row>
    <row r="1287" spans="1:9" ht="10.199999999999999" x14ac:dyDescent="0.2">
      <c r="A1287" s="21" t="s">
        <v>85</v>
      </c>
      <c r="B1287" s="22">
        <v>44287</v>
      </c>
      <c r="C1287" s="25">
        <v>243</v>
      </c>
      <c r="D1287" s="29">
        <v>264</v>
      </c>
      <c r="E1287" s="34">
        <v>41636</v>
      </c>
      <c r="F1287" s="24" t="s">
        <v>97</v>
      </c>
      <c r="G1287" s="23" t="s">
        <v>74</v>
      </c>
      <c r="H1287" s="26">
        <v>6150</v>
      </c>
      <c r="I1287" s="27">
        <v>501.19999999999993</v>
      </c>
    </row>
    <row r="1288" spans="1:9" ht="10.199999999999999" x14ac:dyDescent="0.2">
      <c r="A1288" s="21" t="s">
        <v>85</v>
      </c>
      <c r="B1288" s="22">
        <v>44287</v>
      </c>
      <c r="C1288" s="25">
        <v>182.25</v>
      </c>
      <c r="D1288" s="29">
        <v>265</v>
      </c>
      <c r="E1288" s="34">
        <v>41697</v>
      </c>
      <c r="F1288" s="24" t="s">
        <v>97</v>
      </c>
      <c r="G1288" s="23" t="s">
        <v>71</v>
      </c>
      <c r="H1288" s="26">
        <v>10250</v>
      </c>
      <c r="I1288" s="27">
        <v>2089.85</v>
      </c>
    </row>
    <row r="1289" spans="1:9" ht="10.199999999999999" x14ac:dyDescent="0.2">
      <c r="A1289" s="21" t="s">
        <v>85</v>
      </c>
      <c r="B1289" s="22">
        <v>44287</v>
      </c>
      <c r="C1289" s="25">
        <v>402.22</v>
      </c>
      <c r="D1289" s="29">
        <v>266</v>
      </c>
      <c r="E1289" s="34">
        <v>44979</v>
      </c>
      <c r="F1289" s="24" t="s">
        <v>97</v>
      </c>
      <c r="G1289" s="23" t="s">
        <v>71</v>
      </c>
      <c r="H1289" s="26">
        <v>15833.35</v>
      </c>
      <c r="I1289" s="27">
        <v>5455.87</v>
      </c>
    </row>
    <row r="1290" spans="1:9" ht="10.199999999999999" x14ac:dyDescent="0.2">
      <c r="A1290" s="21" t="s">
        <v>85</v>
      </c>
      <c r="B1290" s="22">
        <v>44287</v>
      </c>
      <c r="C1290" s="25">
        <v>307.2</v>
      </c>
      <c r="D1290" s="29">
        <v>267</v>
      </c>
      <c r="E1290" s="34">
        <v>42801</v>
      </c>
      <c r="F1290" s="24" t="s">
        <v>97</v>
      </c>
      <c r="G1290" s="23" t="s">
        <v>75</v>
      </c>
      <c r="H1290" s="26">
        <v>14166.65</v>
      </c>
      <c r="I1290" s="27">
        <v>3641.12</v>
      </c>
    </row>
    <row r="1291" spans="1:9" ht="10.199999999999999" x14ac:dyDescent="0.2">
      <c r="A1291" s="21" t="s">
        <v>85</v>
      </c>
      <c r="B1291" s="22">
        <v>44287</v>
      </c>
      <c r="C1291" s="25">
        <v>320.5</v>
      </c>
      <c r="D1291" s="29">
        <v>268</v>
      </c>
      <c r="E1291" s="34">
        <v>44007</v>
      </c>
      <c r="F1291" s="24" t="s">
        <v>97</v>
      </c>
      <c r="G1291" s="23" t="s">
        <v>71</v>
      </c>
      <c r="H1291" s="26">
        <v>11000</v>
      </c>
      <c r="I1291" s="27">
        <v>1052.3100000000002</v>
      </c>
    </row>
    <row r="1292" spans="1:9" ht="10.199999999999999" x14ac:dyDescent="0.2">
      <c r="A1292" s="21" t="s">
        <v>85</v>
      </c>
      <c r="B1292" s="22">
        <v>44287</v>
      </c>
      <c r="C1292" s="25">
        <v>262</v>
      </c>
      <c r="D1292" s="29">
        <v>269</v>
      </c>
      <c r="E1292" s="34">
        <v>44147</v>
      </c>
      <c r="F1292" s="24" t="s">
        <v>97</v>
      </c>
      <c r="G1292" s="23" t="s">
        <v>73</v>
      </c>
      <c r="H1292" s="26">
        <v>25833.35</v>
      </c>
      <c r="I1292" s="27">
        <v>9378.74</v>
      </c>
    </row>
    <row r="1293" spans="1:9" ht="10.199999999999999" x14ac:dyDescent="0.2">
      <c r="A1293" s="21" t="s">
        <v>85</v>
      </c>
      <c r="B1293" s="22">
        <v>44287</v>
      </c>
      <c r="C1293" s="25">
        <v>330.3</v>
      </c>
      <c r="D1293" s="29">
        <v>270</v>
      </c>
      <c r="E1293" s="34">
        <v>42799</v>
      </c>
      <c r="F1293" s="24" t="s">
        <v>97</v>
      </c>
      <c r="G1293" s="23" t="s">
        <v>71</v>
      </c>
      <c r="H1293" s="26">
        <v>21956.6</v>
      </c>
      <c r="I1293" s="27">
        <v>5457.27</v>
      </c>
    </row>
    <row r="1294" spans="1:9" ht="10.199999999999999" x14ac:dyDescent="0.2">
      <c r="A1294" s="21" t="s">
        <v>85</v>
      </c>
      <c r="B1294" s="22">
        <v>44287</v>
      </c>
      <c r="C1294" s="25">
        <v>234.6</v>
      </c>
      <c r="D1294" s="29">
        <v>271</v>
      </c>
      <c r="E1294" s="34">
        <v>43327</v>
      </c>
      <c r="F1294" s="24" t="s">
        <v>97</v>
      </c>
      <c r="G1294" s="23" t="s">
        <v>74</v>
      </c>
      <c r="H1294" s="26">
        <v>17916.650000000001</v>
      </c>
      <c r="I1294" s="27">
        <v>7108.8499999999995</v>
      </c>
    </row>
    <row r="1295" spans="1:9" ht="10.199999999999999" x14ac:dyDescent="0.2">
      <c r="A1295" s="21" t="s">
        <v>85</v>
      </c>
      <c r="B1295" s="22">
        <v>44287</v>
      </c>
      <c r="C1295" s="25">
        <v>137</v>
      </c>
      <c r="D1295" s="29">
        <v>272</v>
      </c>
      <c r="E1295" s="34">
        <v>40393</v>
      </c>
      <c r="F1295" s="24" t="s">
        <v>97</v>
      </c>
      <c r="G1295" s="23" t="s">
        <v>77</v>
      </c>
      <c r="H1295" s="26">
        <v>8750</v>
      </c>
      <c r="I1295" s="27">
        <v>2224.9500000000003</v>
      </c>
    </row>
    <row r="1296" spans="1:9" ht="10.199999999999999" x14ac:dyDescent="0.2">
      <c r="A1296" s="21" t="s">
        <v>85</v>
      </c>
      <c r="B1296" s="22">
        <v>44287</v>
      </c>
      <c r="C1296" s="25">
        <v>254</v>
      </c>
      <c r="D1296" s="29">
        <v>273</v>
      </c>
      <c r="E1296" s="34">
        <v>44267</v>
      </c>
      <c r="F1296" s="24" t="s">
        <v>97</v>
      </c>
      <c r="G1296" s="23" t="s">
        <v>73</v>
      </c>
      <c r="H1296" s="26">
        <v>13333.35</v>
      </c>
      <c r="I1296" s="27">
        <v>3595.9700000000003</v>
      </c>
    </row>
    <row r="1297" spans="1:9" ht="10.199999999999999" x14ac:dyDescent="0.2">
      <c r="A1297" s="21" t="s">
        <v>85</v>
      </c>
      <c r="B1297" s="22">
        <v>44287</v>
      </c>
      <c r="C1297" s="25">
        <v>170</v>
      </c>
      <c r="D1297" s="29">
        <v>274</v>
      </c>
      <c r="E1297" s="34">
        <v>41356</v>
      </c>
      <c r="F1297" s="24" t="s">
        <v>97</v>
      </c>
      <c r="G1297" s="23" t="s">
        <v>74</v>
      </c>
      <c r="H1297" s="26">
        <v>6250</v>
      </c>
      <c r="I1297" s="27">
        <v>859.67000000000007</v>
      </c>
    </row>
    <row r="1298" spans="1:9" ht="10.199999999999999" x14ac:dyDescent="0.2">
      <c r="A1298" s="21" t="s">
        <v>85</v>
      </c>
      <c r="B1298" s="22">
        <v>44287</v>
      </c>
      <c r="C1298" s="25">
        <v>192</v>
      </c>
      <c r="D1298" s="29">
        <v>275</v>
      </c>
      <c r="E1298" s="34">
        <v>41691</v>
      </c>
      <c r="F1298" s="24" t="s">
        <v>97</v>
      </c>
      <c r="G1298" s="23" t="s">
        <v>72</v>
      </c>
      <c r="H1298" s="26">
        <v>6691.9000000000005</v>
      </c>
      <c r="I1298" s="27">
        <v>1623.02</v>
      </c>
    </row>
    <row r="1299" spans="1:9" ht="10.199999999999999" x14ac:dyDescent="0.2">
      <c r="A1299" s="21" t="s">
        <v>85</v>
      </c>
      <c r="B1299" s="22">
        <v>44287</v>
      </c>
      <c r="C1299" s="25">
        <v>240</v>
      </c>
      <c r="D1299" s="29">
        <v>276</v>
      </c>
      <c r="E1299" s="34">
        <v>43164</v>
      </c>
      <c r="F1299" s="24" t="s">
        <v>97</v>
      </c>
      <c r="G1299" s="23" t="s">
        <v>73</v>
      </c>
      <c r="H1299" s="26">
        <v>18333.349999999999</v>
      </c>
      <c r="I1299" s="27">
        <v>6089.02</v>
      </c>
    </row>
    <row r="1300" spans="1:9" ht="10.199999999999999" x14ac:dyDescent="0.2">
      <c r="A1300" s="21" t="s">
        <v>85</v>
      </c>
      <c r="B1300" s="22">
        <v>44287</v>
      </c>
      <c r="C1300" s="25">
        <v>346.7</v>
      </c>
      <c r="D1300" s="29">
        <v>277</v>
      </c>
      <c r="E1300" s="34">
        <v>43454</v>
      </c>
      <c r="F1300" s="24" t="s">
        <v>97</v>
      </c>
      <c r="G1300" s="23" t="s">
        <v>78</v>
      </c>
      <c r="H1300" s="26">
        <v>17500</v>
      </c>
      <c r="I1300" s="27">
        <v>5536.8600000000006</v>
      </c>
    </row>
    <row r="1301" spans="1:9" ht="10.199999999999999" x14ac:dyDescent="0.2">
      <c r="A1301" s="21" t="s">
        <v>85</v>
      </c>
      <c r="B1301" s="22">
        <v>44287</v>
      </c>
      <c r="C1301" s="25">
        <v>436</v>
      </c>
      <c r="D1301" s="29">
        <v>278</v>
      </c>
      <c r="E1301" s="34">
        <v>42886</v>
      </c>
      <c r="F1301" s="24" t="s">
        <v>97</v>
      </c>
      <c r="G1301" s="23" t="s">
        <v>75</v>
      </c>
      <c r="H1301" s="26">
        <v>33062.449999999997</v>
      </c>
      <c r="I1301" s="27">
        <v>9983.33</v>
      </c>
    </row>
    <row r="1302" spans="1:9" ht="10.199999999999999" x14ac:dyDescent="0.2">
      <c r="A1302" s="21" t="s">
        <v>85</v>
      </c>
      <c r="B1302" s="22">
        <v>44287</v>
      </c>
      <c r="C1302" s="25">
        <v>302.3</v>
      </c>
      <c r="D1302" s="29">
        <v>279</v>
      </c>
      <c r="E1302" s="34">
        <v>42677</v>
      </c>
      <c r="F1302" s="24" t="s">
        <v>97</v>
      </c>
      <c r="G1302" s="23" t="s">
        <v>71</v>
      </c>
      <c r="H1302" s="26">
        <v>14166.65</v>
      </c>
      <c r="I1302" s="27">
        <v>3224.27</v>
      </c>
    </row>
    <row r="1303" spans="1:9" ht="10.199999999999999" x14ac:dyDescent="0.2">
      <c r="A1303" s="21" t="s">
        <v>85</v>
      </c>
      <c r="B1303" s="22">
        <v>44287</v>
      </c>
      <c r="C1303" s="25">
        <v>235.8</v>
      </c>
      <c r="D1303" s="29">
        <v>280</v>
      </c>
      <c r="E1303" s="34">
        <v>43161</v>
      </c>
      <c r="F1303" s="24" t="s">
        <v>97</v>
      </c>
      <c r="G1303" s="23" t="s">
        <v>72</v>
      </c>
      <c r="H1303" s="26">
        <v>21807.25</v>
      </c>
      <c r="I1303" s="27">
        <v>8700.7900000000009</v>
      </c>
    </row>
    <row r="1304" spans="1:9" ht="10.199999999999999" x14ac:dyDescent="0.2">
      <c r="A1304" s="21" t="s">
        <v>85</v>
      </c>
      <c r="B1304" s="22">
        <v>44317</v>
      </c>
      <c r="C1304" s="25">
        <v>304.10000000000002</v>
      </c>
      <c r="D1304" s="29">
        <v>223</v>
      </c>
      <c r="E1304" s="34">
        <v>44148</v>
      </c>
      <c r="F1304" s="24" t="s">
        <v>97</v>
      </c>
      <c r="G1304" s="23" t="s">
        <v>71</v>
      </c>
      <c r="H1304" s="26">
        <v>11150</v>
      </c>
      <c r="I1304" s="27">
        <v>443.17</v>
      </c>
    </row>
    <row r="1305" spans="1:9" ht="10.199999999999999" x14ac:dyDescent="0.2">
      <c r="A1305" s="21" t="s">
        <v>85</v>
      </c>
      <c r="B1305" s="22">
        <v>44317</v>
      </c>
      <c r="C1305" s="25">
        <v>384.75</v>
      </c>
      <c r="D1305" s="29">
        <v>224</v>
      </c>
      <c r="E1305" s="34">
        <v>42333</v>
      </c>
      <c r="F1305" s="24" t="s">
        <v>97</v>
      </c>
      <c r="G1305" s="23" t="s">
        <v>71</v>
      </c>
      <c r="H1305" s="26">
        <v>48750</v>
      </c>
      <c r="I1305" s="27">
        <v>11853.1</v>
      </c>
    </row>
    <row r="1306" spans="1:9" ht="10.199999999999999" x14ac:dyDescent="0.2">
      <c r="A1306" s="21" t="s">
        <v>85</v>
      </c>
      <c r="B1306" s="22">
        <v>44317</v>
      </c>
      <c r="C1306" s="25">
        <v>251.42</v>
      </c>
      <c r="D1306" s="29">
        <v>225</v>
      </c>
      <c r="E1306" s="34">
        <v>44162</v>
      </c>
      <c r="F1306" s="24" t="s">
        <v>97</v>
      </c>
      <c r="G1306" s="23" t="s">
        <v>72</v>
      </c>
      <c r="H1306" s="26">
        <v>10280.85</v>
      </c>
      <c r="I1306" s="27">
        <v>1993.0400000000002</v>
      </c>
    </row>
    <row r="1307" spans="1:9" ht="10.199999999999999" x14ac:dyDescent="0.2">
      <c r="A1307" s="21" t="s">
        <v>85</v>
      </c>
      <c r="B1307" s="22">
        <v>44317</v>
      </c>
      <c r="C1307" s="25">
        <v>267</v>
      </c>
      <c r="D1307" s="29">
        <v>226</v>
      </c>
      <c r="E1307" s="34">
        <v>43257</v>
      </c>
      <c r="F1307" s="24" t="s">
        <v>97</v>
      </c>
      <c r="G1307" s="23" t="s">
        <v>75</v>
      </c>
      <c r="H1307" s="26">
        <v>12000</v>
      </c>
      <c r="I1307" s="27">
        <v>3030.65</v>
      </c>
    </row>
    <row r="1308" spans="1:9" ht="10.199999999999999" x14ac:dyDescent="0.2">
      <c r="A1308" s="21" t="s">
        <v>85</v>
      </c>
      <c r="B1308" s="22">
        <v>44317</v>
      </c>
      <c r="C1308" s="25">
        <v>323.2</v>
      </c>
      <c r="D1308" s="29">
        <v>227</v>
      </c>
      <c r="E1308" s="34">
        <v>42845</v>
      </c>
      <c r="F1308" s="24" t="s">
        <v>97</v>
      </c>
      <c r="G1308" s="23" t="s">
        <v>74</v>
      </c>
      <c r="H1308" s="26">
        <v>22167.550000000003</v>
      </c>
      <c r="I1308" s="27">
        <v>4354.42</v>
      </c>
    </row>
    <row r="1309" spans="1:9" ht="10.199999999999999" x14ac:dyDescent="0.2">
      <c r="A1309" s="21" t="s">
        <v>85</v>
      </c>
      <c r="B1309" s="22">
        <v>44317</v>
      </c>
      <c r="C1309" s="25">
        <v>390</v>
      </c>
      <c r="D1309" s="29">
        <v>229</v>
      </c>
      <c r="E1309" s="34">
        <v>44992</v>
      </c>
      <c r="F1309" s="24" t="s">
        <v>97</v>
      </c>
      <c r="G1309" s="23" t="s">
        <v>75</v>
      </c>
      <c r="H1309" s="26">
        <v>11695</v>
      </c>
      <c r="I1309" s="27">
        <v>3879.12</v>
      </c>
    </row>
    <row r="1310" spans="1:9" ht="10.199999999999999" x14ac:dyDescent="0.2">
      <c r="A1310" s="21" t="s">
        <v>85</v>
      </c>
      <c r="B1310" s="22">
        <v>44317</v>
      </c>
      <c r="C1310" s="25">
        <v>244.4</v>
      </c>
      <c r="D1310" s="29">
        <v>230</v>
      </c>
      <c r="E1310" s="34">
        <v>42322</v>
      </c>
      <c r="F1310" s="24" t="s">
        <v>97</v>
      </c>
      <c r="G1310" s="23" t="s">
        <v>72</v>
      </c>
      <c r="H1310" s="26">
        <v>10500</v>
      </c>
      <c r="I1310" s="27">
        <v>1182.58</v>
      </c>
    </row>
    <row r="1311" spans="1:9" ht="10.199999999999999" x14ac:dyDescent="0.2">
      <c r="A1311" s="21" t="s">
        <v>85</v>
      </c>
      <c r="B1311" s="22">
        <v>44317</v>
      </c>
      <c r="C1311" s="25">
        <v>242.6</v>
      </c>
      <c r="D1311" s="29">
        <v>231</v>
      </c>
      <c r="E1311" s="34">
        <v>42305</v>
      </c>
      <c r="F1311" s="24" t="s">
        <v>97</v>
      </c>
      <c r="G1311" s="23" t="s">
        <v>73</v>
      </c>
      <c r="H1311" s="26">
        <v>7450</v>
      </c>
      <c r="I1311" s="27">
        <v>1560.93</v>
      </c>
    </row>
    <row r="1312" spans="1:9" ht="10.199999999999999" x14ac:dyDescent="0.2">
      <c r="A1312" s="21" t="s">
        <v>85</v>
      </c>
      <c r="B1312" s="22">
        <v>44317</v>
      </c>
      <c r="C1312" s="25">
        <v>224.7</v>
      </c>
      <c r="D1312" s="29">
        <v>232</v>
      </c>
      <c r="E1312" s="34">
        <v>42061</v>
      </c>
      <c r="F1312" s="24" t="s">
        <v>97</v>
      </c>
      <c r="G1312" s="23" t="s">
        <v>77</v>
      </c>
      <c r="H1312" s="26">
        <v>9350</v>
      </c>
      <c r="I1312" s="27">
        <v>2550.31</v>
      </c>
    </row>
    <row r="1313" spans="1:9" ht="10.199999999999999" x14ac:dyDescent="0.2">
      <c r="A1313" s="21" t="s">
        <v>85</v>
      </c>
      <c r="B1313" s="22">
        <v>44317</v>
      </c>
      <c r="C1313" s="25">
        <v>242.8</v>
      </c>
      <c r="D1313" s="29">
        <v>233</v>
      </c>
      <c r="E1313" s="34">
        <v>43525</v>
      </c>
      <c r="F1313" s="24" t="s">
        <v>97</v>
      </c>
      <c r="G1313" s="23" t="s">
        <v>71</v>
      </c>
      <c r="H1313" s="26">
        <v>14000</v>
      </c>
      <c r="I1313" s="27">
        <v>2936.71</v>
      </c>
    </row>
    <row r="1314" spans="1:9" ht="10.199999999999999" x14ac:dyDescent="0.2">
      <c r="A1314" s="21" t="s">
        <v>85</v>
      </c>
      <c r="B1314" s="22">
        <v>44317</v>
      </c>
      <c r="C1314" s="25">
        <v>508</v>
      </c>
      <c r="D1314" s="29">
        <v>234</v>
      </c>
      <c r="E1314" s="34">
        <v>44875</v>
      </c>
      <c r="F1314" s="24" t="s">
        <v>97</v>
      </c>
      <c r="G1314" s="23" t="s">
        <v>73</v>
      </c>
      <c r="H1314" s="26">
        <v>22500</v>
      </c>
      <c r="I1314" s="27">
        <v>7470.54</v>
      </c>
    </row>
    <row r="1315" spans="1:9" ht="10.199999999999999" x14ac:dyDescent="0.2">
      <c r="A1315" s="21" t="s">
        <v>85</v>
      </c>
      <c r="B1315" s="22">
        <v>44317</v>
      </c>
      <c r="C1315" s="25">
        <v>321.7</v>
      </c>
      <c r="D1315" s="29">
        <v>235</v>
      </c>
      <c r="E1315" s="34">
        <v>42309</v>
      </c>
      <c r="F1315" s="24" t="s">
        <v>97</v>
      </c>
      <c r="G1315" s="23" t="s">
        <v>74</v>
      </c>
      <c r="H1315" s="26">
        <v>17500</v>
      </c>
      <c r="I1315" s="27">
        <v>3247.58</v>
      </c>
    </row>
    <row r="1316" spans="1:9" ht="10.199999999999999" x14ac:dyDescent="0.2">
      <c r="A1316" s="21" t="s">
        <v>85</v>
      </c>
      <c r="B1316" s="22">
        <v>44317</v>
      </c>
      <c r="C1316" s="25">
        <v>219.8</v>
      </c>
      <c r="D1316" s="29">
        <v>236</v>
      </c>
      <c r="E1316" s="34">
        <v>43327</v>
      </c>
      <c r="F1316" s="24" t="s">
        <v>109</v>
      </c>
      <c r="G1316" s="23" t="s">
        <v>71</v>
      </c>
      <c r="H1316" s="26">
        <v>43750</v>
      </c>
      <c r="I1316" s="27">
        <v>8516.34</v>
      </c>
    </row>
    <row r="1317" spans="1:9" ht="10.199999999999999" x14ac:dyDescent="0.2">
      <c r="A1317" s="21" t="s">
        <v>85</v>
      </c>
      <c r="B1317" s="22">
        <v>44317</v>
      </c>
      <c r="C1317" s="25">
        <v>247</v>
      </c>
      <c r="D1317" s="29">
        <v>237</v>
      </c>
      <c r="E1317" s="34">
        <v>43188</v>
      </c>
      <c r="F1317" s="24" t="s">
        <v>97</v>
      </c>
      <c r="G1317" s="23" t="s">
        <v>77</v>
      </c>
      <c r="H1317" s="26">
        <v>18500</v>
      </c>
      <c r="I1317" s="27">
        <v>3227.14</v>
      </c>
    </row>
    <row r="1318" spans="1:9" ht="10.199999999999999" x14ac:dyDescent="0.2">
      <c r="A1318" s="21" t="s">
        <v>85</v>
      </c>
      <c r="B1318" s="22">
        <v>44317</v>
      </c>
      <c r="C1318" s="25">
        <v>332.7</v>
      </c>
      <c r="D1318" s="29">
        <v>238</v>
      </c>
      <c r="E1318" s="34">
        <v>43585</v>
      </c>
      <c r="F1318" s="24" t="s">
        <v>110</v>
      </c>
      <c r="G1318" s="23" t="s">
        <v>72</v>
      </c>
      <c r="H1318" s="26"/>
      <c r="I1318" s="27">
        <v>784</v>
      </c>
    </row>
    <row r="1319" spans="1:9" ht="10.199999999999999" x14ac:dyDescent="0.2">
      <c r="A1319" s="21" t="s">
        <v>85</v>
      </c>
      <c r="B1319" s="22">
        <v>44317</v>
      </c>
      <c r="C1319" s="25">
        <v>397.3</v>
      </c>
      <c r="D1319" s="29">
        <v>239</v>
      </c>
      <c r="E1319" s="34">
        <v>44882</v>
      </c>
      <c r="F1319" s="24" t="s">
        <v>97</v>
      </c>
      <c r="G1319" s="23" t="s">
        <v>71</v>
      </c>
      <c r="H1319" s="26">
        <v>18333.349999999999</v>
      </c>
      <c r="I1319" s="27">
        <v>3463.67</v>
      </c>
    </row>
    <row r="1320" spans="1:9" ht="10.199999999999999" x14ac:dyDescent="0.2">
      <c r="A1320" s="21" t="s">
        <v>85</v>
      </c>
      <c r="B1320" s="22">
        <v>44317</v>
      </c>
      <c r="C1320" s="25">
        <v>748.5</v>
      </c>
      <c r="D1320" s="29">
        <v>240</v>
      </c>
      <c r="E1320" s="34">
        <v>44880</v>
      </c>
      <c r="F1320" s="24" t="s">
        <v>97</v>
      </c>
      <c r="G1320" s="23" t="s">
        <v>71</v>
      </c>
      <c r="H1320" s="26">
        <v>67916.649999999994</v>
      </c>
      <c r="I1320" s="27">
        <v>7013.09</v>
      </c>
    </row>
    <row r="1321" spans="1:9" ht="10.199999999999999" x14ac:dyDescent="0.2">
      <c r="A1321" s="21" t="s">
        <v>85</v>
      </c>
      <c r="B1321" s="22">
        <v>44317</v>
      </c>
      <c r="C1321" s="25">
        <v>295.7</v>
      </c>
      <c r="D1321" s="29">
        <v>241</v>
      </c>
      <c r="E1321" s="34">
        <v>43669</v>
      </c>
      <c r="F1321" s="24" t="s">
        <v>97</v>
      </c>
      <c r="G1321" s="23" t="s">
        <v>74</v>
      </c>
      <c r="H1321" s="26">
        <v>15450</v>
      </c>
      <c r="I1321" s="27">
        <v>2259.39</v>
      </c>
    </row>
    <row r="1322" spans="1:9" ht="10.199999999999999" x14ac:dyDescent="0.2">
      <c r="A1322" s="21" t="s">
        <v>85</v>
      </c>
      <c r="B1322" s="22">
        <v>44317</v>
      </c>
      <c r="C1322" s="25">
        <v>714.6</v>
      </c>
      <c r="D1322" s="29">
        <v>243</v>
      </c>
      <c r="E1322" s="34">
        <v>44946</v>
      </c>
      <c r="F1322" s="24" t="s">
        <v>97</v>
      </c>
      <c r="G1322" s="23" t="s">
        <v>76</v>
      </c>
      <c r="H1322" s="26">
        <v>59435.7</v>
      </c>
      <c r="I1322" s="27">
        <v>19137.86</v>
      </c>
    </row>
    <row r="1323" spans="1:9" ht="10.199999999999999" x14ac:dyDescent="0.2">
      <c r="A1323" s="21" t="s">
        <v>85</v>
      </c>
      <c r="B1323" s="22">
        <v>44317</v>
      </c>
      <c r="C1323" s="25">
        <v>222.8</v>
      </c>
      <c r="D1323" s="29">
        <v>244</v>
      </c>
      <c r="E1323" s="34">
        <v>44875</v>
      </c>
      <c r="F1323" s="24" t="s">
        <v>97</v>
      </c>
      <c r="G1323" s="23" t="s">
        <v>71</v>
      </c>
      <c r="H1323" s="26">
        <v>25833.35</v>
      </c>
      <c r="I1323" s="27">
        <v>5859.42</v>
      </c>
    </row>
    <row r="1324" spans="1:9" ht="10.199999999999999" x14ac:dyDescent="0.2">
      <c r="A1324" s="21" t="s">
        <v>85</v>
      </c>
      <c r="B1324" s="22">
        <v>44317</v>
      </c>
      <c r="C1324" s="25">
        <v>285.77</v>
      </c>
      <c r="D1324" s="29">
        <v>245</v>
      </c>
      <c r="E1324" s="34">
        <v>44390</v>
      </c>
      <c r="F1324" s="24" t="s">
        <v>97</v>
      </c>
      <c r="G1324" s="23" t="s">
        <v>71</v>
      </c>
      <c r="H1324" s="26">
        <v>19000</v>
      </c>
      <c r="I1324" s="27">
        <v>5308.66</v>
      </c>
    </row>
    <row r="1325" spans="1:9" ht="10.199999999999999" x14ac:dyDescent="0.2">
      <c r="A1325" s="21" t="s">
        <v>85</v>
      </c>
      <c r="B1325" s="22">
        <v>44317</v>
      </c>
      <c r="C1325" s="25">
        <v>352.62</v>
      </c>
      <c r="D1325" s="29">
        <v>246</v>
      </c>
      <c r="E1325" s="34">
        <v>44847</v>
      </c>
      <c r="F1325" s="24" t="s">
        <v>97</v>
      </c>
      <c r="G1325" s="23" t="s">
        <v>71</v>
      </c>
      <c r="H1325" s="26">
        <v>25000</v>
      </c>
      <c r="I1325" s="27">
        <v>8028.93</v>
      </c>
    </row>
    <row r="1326" spans="1:9" ht="10.199999999999999" x14ac:dyDescent="0.2">
      <c r="A1326" s="21" t="s">
        <v>85</v>
      </c>
      <c r="B1326" s="22">
        <v>44317</v>
      </c>
      <c r="C1326" s="25">
        <v>292.7</v>
      </c>
      <c r="D1326" s="29">
        <v>247</v>
      </c>
      <c r="E1326" s="34">
        <v>44501</v>
      </c>
      <c r="F1326" s="24" t="s">
        <v>97</v>
      </c>
      <c r="G1326" s="23" t="s">
        <v>72</v>
      </c>
      <c r="H1326" s="26">
        <v>10450</v>
      </c>
      <c r="I1326" s="27">
        <v>1189.3</v>
      </c>
    </row>
    <row r="1327" spans="1:9" ht="10.199999999999999" x14ac:dyDescent="0.2">
      <c r="A1327" s="21" t="s">
        <v>85</v>
      </c>
      <c r="B1327" s="22">
        <v>44317</v>
      </c>
      <c r="C1327" s="25">
        <v>550.1</v>
      </c>
      <c r="D1327" s="29">
        <v>249</v>
      </c>
      <c r="E1327" s="34">
        <v>44861</v>
      </c>
      <c r="F1327" s="24" t="s">
        <v>97</v>
      </c>
      <c r="G1327" s="23" t="s">
        <v>71</v>
      </c>
      <c r="H1327" s="26">
        <v>25582.85</v>
      </c>
      <c r="I1327" s="27">
        <v>8780.3799999999992</v>
      </c>
    </row>
    <row r="1328" spans="1:9" ht="10.199999999999999" x14ac:dyDescent="0.2">
      <c r="A1328" s="21" t="s">
        <v>85</v>
      </c>
      <c r="B1328" s="22">
        <v>44317</v>
      </c>
      <c r="C1328" s="25">
        <v>132.5</v>
      </c>
      <c r="D1328" s="29">
        <v>250</v>
      </c>
      <c r="E1328" s="34">
        <v>40866</v>
      </c>
      <c r="F1328" s="24" t="s">
        <v>97</v>
      </c>
      <c r="G1328" s="23" t="s">
        <v>71</v>
      </c>
      <c r="H1328" s="26">
        <v>5500</v>
      </c>
      <c r="I1328" s="27">
        <v>1019.13</v>
      </c>
    </row>
    <row r="1329" spans="1:9" ht="10.199999999999999" x14ac:dyDescent="0.2">
      <c r="A1329" s="21" t="s">
        <v>85</v>
      </c>
      <c r="B1329" s="22">
        <v>44317</v>
      </c>
      <c r="C1329" s="25">
        <v>284.2</v>
      </c>
      <c r="D1329" s="29">
        <v>251</v>
      </c>
      <c r="E1329" s="34">
        <v>43797</v>
      </c>
      <c r="F1329" s="24" t="s">
        <v>97</v>
      </c>
      <c r="G1329" s="23" t="s">
        <v>75</v>
      </c>
      <c r="H1329" s="26">
        <v>21486.65</v>
      </c>
      <c r="I1329" s="27">
        <v>6823.32</v>
      </c>
    </row>
    <row r="1330" spans="1:9" ht="10.199999999999999" x14ac:dyDescent="0.2">
      <c r="A1330" s="21" t="s">
        <v>85</v>
      </c>
      <c r="B1330" s="22">
        <v>44317</v>
      </c>
      <c r="C1330" s="25">
        <v>284</v>
      </c>
      <c r="D1330" s="29">
        <v>252</v>
      </c>
      <c r="E1330" s="34">
        <v>42046</v>
      </c>
      <c r="F1330" s="24" t="s">
        <v>97</v>
      </c>
      <c r="G1330" s="23" t="s">
        <v>77</v>
      </c>
      <c r="H1330" s="26">
        <v>28750</v>
      </c>
      <c r="I1330" s="27">
        <v>5265.33</v>
      </c>
    </row>
    <row r="1331" spans="1:9" ht="10.199999999999999" x14ac:dyDescent="0.2">
      <c r="A1331" s="21" t="s">
        <v>85</v>
      </c>
      <c r="B1331" s="22">
        <v>44317</v>
      </c>
      <c r="C1331" s="25">
        <v>250</v>
      </c>
      <c r="D1331" s="29">
        <v>253</v>
      </c>
      <c r="E1331" s="34">
        <v>42719</v>
      </c>
      <c r="F1331" s="24" t="s">
        <v>97</v>
      </c>
      <c r="G1331" s="23" t="s">
        <v>75</v>
      </c>
      <c r="H1331" s="26">
        <v>26500</v>
      </c>
      <c r="I1331" s="27">
        <v>7417.83</v>
      </c>
    </row>
    <row r="1332" spans="1:9" ht="10.199999999999999" x14ac:dyDescent="0.2">
      <c r="A1332" s="21" t="s">
        <v>85</v>
      </c>
      <c r="B1332" s="22">
        <v>44317</v>
      </c>
      <c r="C1332" s="25">
        <v>414</v>
      </c>
      <c r="D1332" s="29">
        <v>254</v>
      </c>
      <c r="E1332" s="34">
        <v>43052</v>
      </c>
      <c r="F1332" s="24" t="s">
        <v>113</v>
      </c>
      <c r="G1332" s="23" t="s">
        <v>74</v>
      </c>
      <c r="H1332" s="26">
        <v>95833.349999999991</v>
      </c>
      <c r="I1332" s="27">
        <v>17270.47</v>
      </c>
    </row>
    <row r="1333" spans="1:9" ht="10.199999999999999" x14ac:dyDescent="0.2">
      <c r="A1333" s="21" t="s">
        <v>85</v>
      </c>
      <c r="B1333" s="22">
        <v>44317</v>
      </c>
      <c r="C1333" s="25">
        <v>420.2</v>
      </c>
      <c r="D1333" s="29">
        <v>255</v>
      </c>
      <c r="E1333" s="34">
        <v>42491</v>
      </c>
      <c r="F1333" s="24" t="s">
        <v>97</v>
      </c>
      <c r="G1333" s="23" t="s">
        <v>71</v>
      </c>
      <c r="H1333" s="26">
        <v>17500</v>
      </c>
      <c r="I1333" s="27">
        <v>1566.6000000000001</v>
      </c>
    </row>
    <row r="1334" spans="1:9" ht="10.199999999999999" x14ac:dyDescent="0.2">
      <c r="A1334" s="21" t="s">
        <v>85</v>
      </c>
      <c r="B1334" s="22">
        <v>44317</v>
      </c>
      <c r="C1334" s="25">
        <v>168.4</v>
      </c>
      <c r="D1334" s="29">
        <v>257</v>
      </c>
      <c r="E1334" s="34">
        <v>40408</v>
      </c>
      <c r="F1334" s="24" t="s">
        <v>97</v>
      </c>
      <c r="G1334" s="23" t="s">
        <v>71</v>
      </c>
      <c r="H1334" s="26">
        <v>8904.0499999999993</v>
      </c>
      <c r="I1334" s="27">
        <v>1072.05</v>
      </c>
    </row>
    <row r="1335" spans="1:9" ht="10.199999999999999" x14ac:dyDescent="0.2">
      <c r="A1335" s="21" t="s">
        <v>85</v>
      </c>
      <c r="B1335" s="22">
        <v>44317</v>
      </c>
      <c r="C1335" s="25">
        <v>321</v>
      </c>
      <c r="D1335" s="29">
        <v>258</v>
      </c>
      <c r="E1335" s="34">
        <v>42962</v>
      </c>
      <c r="F1335" s="24" t="s">
        <v>110</v>
      </c>
      <c r="G1335" s="23" t="s">
        <v>72</v>
      </c>
      <c r="H1335" s="26"/>
      <c r="I1335" s="27">
        <v>1631</v>
      </c>
    </row>
    <row r="1336" spans="1:9" ht="10.199999999999999" x14ac:dyDescent="0.2">
      <c r="A1336" s="21" t="s">
        <v>85</v>
      </c>
      <c r="B1336" s="22">
        <v>44317</v>
      </c>
      <c r="C1336" s="25">
        <v>114.7</v>
      </c>
      <c r="D1336" s="29">
        <v>260</v>
      </c>
      <c r="E1336" s="34">
        <v>39692</v>
      </c>
      <c r="F1336" s="24" t="s">
        <v>97</v>
      </c>
      <c r="G1336" s="23" t="s">
        <v>71</v>
      </c>
      <c r="H1336" s="26">
        <v>8104.7000000000007</v>
      </c>
      <c r="I1336" s="27">
        <v>379.53999999999996</v>
      </c>
    </row>
    <row r="1337" spans="1:9" ht="10.199999999999999" x14ac:dyDescent="0.2">
      <c r="A1337" s="21" t="s">
        <v>85</v>
      </c>
      <c r="B1337" s="22">
        <v>44317</v>
      </c>
      <c r="C1337" s="25">
        <v>251</v>
      </c>
      <c r="D1337" s="29">
        <v>261</v>
      </c>
      <c r="E1337" s="34">
        <v>44446</v>
      </c>
      <c r="F1337" s="24" t="s">
        <v>97</v>
      </c>
      <c r="G1337" s="23" t="s">
        <v>71</v>
      </c>
      <c r="H1337" s="26">
        <v>25000</v>
      </c>
      <c r="I1337" s="27">
        <v>8889.2300000000014</v>
      </c>
    </row>
    <row r="1338" spans="1:9" ht="10.199999999999999" x14ac:dyDescent="0.2">
      <c r="A1338" s="21" t="s">
        <v>85</v>
      </c>
      <c r="B1338" s="22">
        <v>44317</v>
      </c>
      <c r="C1338" s="25">
        <v>282.45</v>
      </c>
      <c r="D1338" s="29">
        <v>262</v>
      </c>
      <c r="E1338" s="34">
        <v>41963</v>
      </c>
      <c r="F1338" s="24" t="s">
        <v>116</v>
      </c>
      <c r="G1338" s="23" t="s">
        <v>74</v>
      </c>
      <c r="H1338" s="26">
        <v>28333.35</v>
      </c>
      <c r="I1338" s="27">
        <v>9939.3000000000011</v>
      </c>
    </row>
    <row r="1339" spans="1:9" ht="10.199999999999999" x14ac:dyDescent="0.2">
      <c r="A1339" s="21" t="s">
        <v>85</v>
      </c>
      <c r="B1339" s="22">
        <v>44317</v>
      </c>
      <c r="C1339" s="25">
        <v>264</v>
      </c>
      <c r="D1339" s="29">
        <v>263</v>
      </c>
      <c r="E1339" s="34">
        <v>41552</v>
      </c>
      <c r="F1339" s="24" t="s">
        <v>97</v>
      </c>
      <c r="G1339" s="23" t="s">
        <v>74</v>
      </c>
      <c r="H1339" s="26">
        <v>26000</v>
      </c>
      <c r="I1339" s="27">
        <v>7532.49</v>
      </c>
    </row>
    <row r="1340" spans="1:9" ht="10.199999999999999" x14ac:dyDescent="0.2">
      <c r="A1340" s="21" t="s">
        <v>85</v>
      </c>
      <c r="B1340" s="22">
        <v>44317</v>
      </c>
      <c r="C1340" s="25">
        <v>243</v>
      </c>
      <c r="D1340" s="29">
        <v>264</v>
      </c>
      <c r="E1340" s="34">
        <v>41636</v>
      </c>
      <c r="F1340" s="24" t="s">
        <v>97</v>
      </c>
      <c r="G1340" s="23" t="s">
        <v>74</v>
      </c>
      <c r="H1340" s="26">
        <v>6700</v>
      </c>
      <c r="I1340" s="27">
        <v>545.37</v>
      </c>
    </row>
    <row r="1341" spans="1:9" ht="10.199999999999999" x14ac:dyDescent="0.2">
      <c r="A1341" s="21" t="s">
        <v>85</v>
      </c>
      <c r="B1341" s="22">
        <v>44317</v>
      </c>
      <c r="C1341" s="25">
        <v>182.25</v>
      </c>
      <c r="D1341" s="29">
        <v>265</v>
      </c>
      <c r="E1341" s="34">
        <v>41697</v>
      </c>
      <c r="F1341" s="24" t="s">
        <v>97</v>
      </c>
      <c r="G1341" s="23" t="s">
        <v>71</v>
      </c>
      <c r="H1341" s="26">
        <v>10500</v>
      </c>
      <c r="I1341" s="27">
        <v>2028.5300000000002</v>
      </c>
    </row>
    <row r="1342" spans="1:9" ht="10.199999999999999" x14ac:dyDescent="0.2">
      <c r="A1342" s="21" t="s">
        <v>85</v>
      </c>
      <c r="B1342" s="22">
        <v>44317</v>
      </c>
      <c r="C1342" s="25">
        <v>402.22</v>
      </c>
      <c r="D1342" s="29">
        <v>266</v>
      </c>
      <c r="E1342" s="34">
        <v>44979</v>
      </c>
      <c r="F1342" s="24" t="s">
        <v>97</v>
      </c>
      <c r="G1342" s="23" t="s">
        <v>71</v>
      </c>
      <c r="H1342" s="26">
        <v>17500</v>
      </c>
      <c r="I1342" s="27">
        <v>5733.77</v>
      </c>
    </row>
    <row r="1343" spans="1:9" ht="10.199999999999999" x14ac:dyDescent="0.2">
      <c r="A1343" s="21" t="s">
        <v>85</v>
      </c>
      <c r="B1343" s="22">
        <v>44317</v>
      </c>
      <c r="C1343" s="25">
        <v>307.2</v>
      </c>
      <c r="D1343" s="29">
        <v>267</v>
      </c>
      <c r="E1343" s="34">
        <v>42801</v>
      </c>
      <c r="F1343" s="24" t="s">
        <v>97</v>
      </c>
      <c r="G1343" s="23" t="s">
        <v>75</v>
      </c>
      <c r="H1343" s="26">
        <v>17000</v>
      </c>
      <c r="I1343" s="27">
        <v>4291.4900000000007</v>
      </c>
    </row>
    <row r="1344" spans="1:9" ht="10.199999999999999" x14ac:dyDescent="0.2">
      <c r="A1344" s="21" t="s">
        <v>85</v>
      </c>
      <c r="B1344" s="22">
        <v>44317</v>
      </c>
      <c r="C1344" s="25">
        <v>320.5</v>
      </c>
      <c r="D1344" s="29">
        <v>268</v>
      </c>
      <c r="E1344" s="34">
        <v>44007</v>
      </c>
      <c r="F1344" s="24" t="s">
        <v>97</v>
      </c>
      <c r="G1344" s="23" t="s">
        <v>71</v>
      </c>
      <c r="H1344" s="26">
        <v>11700</v>
      </c>
      <c r="I1344" s="27">
        <v>1065.82</v>
      </c>
    </row>
    <row r="1345" spans="1:9" ht="10.199999999999999" x14ac:dyDescent="0.2">
      <c r="A1345" s="21" t="s">
        <v>85</v>
      </c>
      <c r="B1345" s="22">
        <v>44317</v>
      </c>
      <c r="C1345" s="25">
        <v>262</v>
      </c>
      <c r="D1345" s="29">
        <v>269</v>
      </c>
      <c r="E1345" s="34">
        <v>44147</v>
      </c>
      <c r="F1345" s="24" t="s">
        <v>97</v>
      </c>
      <c r="G1345" s="23" t="s">
        <v>73</v>
      </c>
      <c r="H1345" s="26">
        <v>26250</v>
      </c>
      <c r="I1345" s="27">
        <v>8964.34</v>
      </c>
    </row>
    <row r="1346" spans="1:9" ht="10.199999999999999" x14ac:dyDescent="0.2">
      <c r="A1346" s="21" t="s">
        <v>85</v>
      </c>
      <c r="B1346" s="22">
        <v>44317</v>
      </c>
      <c r="C1346" s="25">
        <v>330.3</v>
      </c>
      <c r="D1346" s="29">
        <v>270</v>
      </c>
      <c r="E1346" s="34">
        <v>42799</v>
      </c>
      <c r="F1346" s="24" t="s">
        <v>97</v>
      </c>
      <c r="G1346" s="23" t="s">
        <v>71</v>
      </c>
      <c r="H1346" s="26">
        <v>24500</v>
      </c>
      <c r="I1346" s="27">
        <v>6396.5999999999995</v>
      </c>
    </row>
    <row r="1347" spans="1:9" ht="10.199999999999999" x14ac:dyDescent="0.2">
      <c r="A1347" s="21" t="s">
        <v>85</v>
      </c>
      <c r="B1347" s="22">
        <v>44317</v>
      </c>
      <c r="C1347" s="25">
        <v>234.6</v>
      </c>
      <c r="D1347" s="29">
        <v>271</v>
      </c>
      <c r="E1347" s="34">
        <v>43327</v>
      </c>
      <c r="F1347" s="24" t="s">
        <v>97</v>
      </c>
      <c r="G1347" s="23" t="s">
        <v>74</v>
      </c>
      <c r="H1347" s="26">
        <v>19450</v>
      </c>
      <c r="I1347" s="27">
        <v>7391.0199999999995</v>
      </c>
    </row>
    <row r="1348" spans="1:9" ht="10.199999999999999" x14ac:dyDescent="0.2">
      <c r="A1348" s="21" t="s">
        <v>85</v>
      </c>
      <c r="B1348" s="22">
        <v>44317</v>
      </c>
      <c r="C1348" s="25">
        <v>137</v>
      </c>
      <c r="D1348" s="29">
        <v>272</v>
      </c>
      <c r="E1348" s="34">
        <v>40393</v>
      </c>
      <c r="F1348" s="24" t="s">
        <v>97</v>
      </c>
      <c r="G1348" s="23" t="s">
        <v>77</v>
      </c>
      <c r="H1348" s="26">
        <v>8900</v>
      </c>
      <c r="I1348" s="27">
        <v>2145.5699999999997</v>
      </c>
    </row>
    <row r="1349" spans="1:9" ht="10.199999999999999" x14ac:dyDescent="0.2">
      <c r="A1349" s="21" t="s">
        <v>85</v>
      </c>
      <c r="B1349" s="22">
        <v>44317</v>
      </c>
      <c r="C1349" s="25">
        <v>254</v>
      </c>
      <c r="D1349" s="29">
        <v>273</v>
      </c>
      <c r="E1349" s="34">
        <v>44267</v>
      </c>
      <c r="F1349" s="24" t="s">
        <v>97</v>
      </c>
      <c r="G1349" s="23" t="s">
        <v>73</v>
      </c>
      <c r="H1349" s="26">
        <v>13750</v>
      </c>
      <c r="I1349" s="27">
        <v>3489.01</v>
      </c>
    </row>
    <row r="1350" spans="1:9" ht="10.199999999999999" x14ac:dyDescent="0.2">
      <c r="A1350" s="21" t="s">
        <v>85</v>
      </c>
      <c r="B1350" s="22">
        <v>44317</v>
      </c>
      <c r="C1350" s="25">
        <v>170</v>
      </c>
      <c r="D1350" s="29">
        <v>274</v>
      </c>
      <c r="E1350" s="34">
        <v>41356</v>
      </c>
      <c r="F1350" s="24" t="s">
        <v>97</v>
      </c>
      <c r="G1350" s="23" t="s">
        <v>74</v>
      </c>
      <c r="H1350" s="26">
        <v>7500</v>
      </c>
      <c r="I1350" s="27">
        <v>1020.1099999999999</v>
      </c>
    </row>
    <row r="1351" spans="1:9" ht="10.199999999999999" x14ac:dyDescent="0.2">
      <c r="A1351" s="21" t="s">
        <v>85</v>
      </c>
      <c r="B1351" s="22">
        <v>44317</v>
      </c>
      <c r="C1351" s="25">
        <v>192</v>
      </c>
      <c r="D1351" s="29">
        <v>275</v>
      </c>
      <c r="E1351" s="34">
        <v>41691</v>
      </c>
      <c r="F1351" s="24" t="s">
        <v>97</v>
      </c>
      <c r="G1351" s="23" t="s">
        <v>72</v>
      </c>
      <c r="H1351" s="26">
        <v>8750</v>
      </c>
      <c r="I1351" s="27">
        <v>2196.46</v>
      </c>
    </row>
    <row r="1352" spans="1:9" ht="10.199999999999999" x14ac:dyDescent="0.2">
      <c r="A1352" s="21" t="s">
        <v>85</v>
      </c>
      <c r="B1352" s="22">
        <v>44317</v>
      </c>
      <c r="C1352" s="25">
        <v>240</v>
      </c>
      <c r="D1352" s="29">
        <v>276</v>
      </c>
      <c r="E1352" s="34">
        <v>43164</v>
      </c>
      <c r="F1352" s="24" t="s">
        <v>97</v>
      </c>
      <c r="G1352" s="23" t="s">
        <v>73</v>
      </c>
      <c r="H1352" s="26">
        <v>20000</v>
      </c>
      <c r="I1352" s="27">
        <v>6299.37</v>
      </c>
    </row>
    <row r="1353" spans="1:9" ht="10.199999999999999" x14ac:dyDescent="0.2">
      <c r="A1353" s="21" t="s">
        <v>85</v>
      </c>
      <c r="B1353" s="22">
        <v>44317</v>
      </c>
      <c r="C1353" s="25">
        <v>346.7</v>
      </c>
      <c r="D1353" s="29">
        <v>277</v>
      </c>
      <c r="E1353" s="34">
        <v>43454</v>
      </c>
      <c r="F1353" s="24" t="s">
        <v>97</v>
      </c>
      <c r="G1353" s="23" t="s">
        <v>78</v>
      </c>
      <c r="H1353" s="26">
        <v>21500</v>
      </c>
      <c r="I1353" s="27">
        <v>7117.1100000000006</v>
      </c>
    </row>
    <row r="1354" spans="1:9" ht="10.199999999999999" x14ac:dyDescent="0.2">
      <c r="A1354" s="21" t="s">
        <v>85</v>
      </c>
      <c r="B1354" s="22">
        <v>44317</v>
      </c>
      <c r="C1354" s="25">
        <v>436</v>
      </c>
      <c r="D1354" s="29">
        <v>278</v>
      </c>
      <c r="E1354" s="34">
        <v>42886</v>
      </c>
      <c r="F1354" s="24" t="s">
        <v>97</v>
      </c>
      <c r="G1354" s="23" t="s">
        <v>75</v>
      </c>
      <c r="H1354" s="26">
        <v>35416.65</v>
      </c>
      <c r="I1354" s="27">
        <v>10140.620000000001</v>
      </c>
    </row>
    <row r="1355" spans="1:9" ht="10.199999999999999" x14ac:dyDescent="0.2">
      <c r="A1355" s="21" t="s">
        <v>85</v>
      </c>
      <c r="B1355" s="22">
        <v>44317</v>
      </c>
      <c r="C1355" s="25">
        <v>302.3</v>
      </c>
      <c r="D1355" s="29">
        <v>279</v>
      </c>
      <c r="E1355" s="34">
        <v>42677</v>
      </c>
      <c r="F1355" s="24" t="s">
        <v>97</v>
      </c>
      <c r="G1355" s="23" t="s">
        <v>71</v>
      </c>
      <c r="H1355" s="26">
        <v>15055.550000000001</v>
      </c>
      <c r="I1355" s="27">
        <v>3478.02</v>
      </c>
    </row>
    <row r="1356" spans="1:9" ht="10.199999999999999" x14ac:dyDescent="0.2">
      <c r="A1356" s="21" t="s">
        <v>85</v>
      </c>
      <c r="B1356" s="22">
        <v>44317</v>
      </c>
      <c r="C1356" s="25">
        <v>235.8</v>
      </c>
      <c r="D1356" s="29">
        <v>280</v>
      </c>
      <c r="E1356" s="34">
        <v>43161</v>
      </c>
      <c r="F1356" s="24" t="s">
        <v>97</v>
      </c>
      <c r="G1356" s="23" t="s">
        <v>72</v>
      </c>
      <c r="H1356" s="26">
        <v>28105.300000000003</v>
      </c>
      <c r="I1356" s="27">
        <v>9323.2300000000014</v>
      </c>
    </row>
    <row r="1357" spans="1:9" ht="10.199999999999999" x14ac:dyDescent="0.2">
      <c r="A1357" s="21" t="s">
        <v>85</v>
      </c>
      <c r="B1357" s="22">
        <v>44348</v>
      </c>
      <c r="C1357" s="25">
        <v>304.10000000000002</v>
      </c>
      <c r="D1357" s="29">
        <v>223</v>
      </c>
      <c r="E1357" s="34">
        <v>44148</v>
      </c>
      <c r="F1357" s="24" t="s">
        <v>97</v>
      </c>
      <c r="G1357" s="23" t="s">
        <v>71</v>
      </c>
      <c r="H1357" s="26">
        <v>13580</v>
      </c>
      <c r="I1357" s="27">
        <v>1540.5600000000002</v>
      </c>
    </row>
    <row r="1358" spans="1:9" ht="10.199999999999999" x14ac:dyDescent="0.2">
      <c r="A1358" s="21" t="s">
        <v>85</v>
      </c>
      <c r="B1358" s="22">
        <v>44348</v>
      </c>
      <c r="C1358" s="25">
        <v>384.75</v>
      </c>
      <c r="D1358" s="29">
        <v>224</v>
      </c>
      <c r="E1358" s="34">
        <v>42333</v>
      </c>
      <c r="F1358" s="24" t="s">
        <v>97</v>
      </c>
      <c r="G1358" s="23" t="s">
        <v>71</v>
      </c>
      <c r="H1358" s="26">
        <v>56583.35</v>
      </c>
      <c r="I1358" s="27">
        <v>15713.460000000001</v>
      </c>
    </row>
    <row r="1359" spans="1:9" ht="10.199999999999999" x14ac:dyDescent="0.2">
      <c r="A1359" s="21" t="s">
        <v>85</v>
      </c>
      <c r="B1359" s="22">
        <v>44348</v>
      </c>
      <c r="C1359" s="25">
        <v>251.42</v>
      </c>
      <c r="D1359" s="29">
        <v>225</v>
      </c>
      <c r="E1359" s="34">
        <v>44162</v>
      </c>
      <c r="F1359" s="24" t="s">
        <v>97</v>
      </c>
      <c r="G1359" s="23" t="s">
        <v>72</v>
      </c>
      <c r="H1359" s="26">
        <v>11640</v>
      </c>
      <c r="I1359" s="27">
        <v>2475.5499999999997</v>
      </c>
    </row>
    <row r="1360" spans="1:9" ht="10.199999999999999" x14ac:dyDescent="0.2">
      <c r="A1360" s="21" t="s">
        <v>85</v>
      </c>
      <c r="B1360" s="22">
        <v>44348</v>
      </c>
      <c r="C1360" s="25">
        <v>267</v>
      </c>
      <c r="D1360" s="29">
        <v>226</v>
      </c>
      <c r="E1360" s="34">
        <v>43257</v>
      </c>
      <c r="F1360" s="24" t="s">
        <v>97</v>
      </c>
      <c r="G1360" s="23" t="s">
        <v>75</v>
      </c>
      <c r="H1360" s="26">
        <v>14954.15</v>
      </c>
      <c r="I1360" s="27">
        <v>4184.7400000000007</v>
      </c>
    </row>
    <row r="1361" spans="1:9" ht="10.199999999999999" x14ac:dyDescent="0.2">
      <c r="A1361" s="21" t="s">
        <v>85</v>
      </c>
      <c r="B1361" s="22">
        <v>44348</v>
      </c>
      <c r="C1361" s="25">
        <v>323.2</v>
      </c>
      <c r="D1361" s="29">
        <v>227</v>
      </c>
      <c r="E1361" s="34">
        <v>42845</v>
      </c>
      <c r="F1361" s="24" t="s">
        <v>97</v>
      </c>
      <c r="G1361" s="23" t="s">
        <v>74</v>
      </c>
      <c r="H1361" s="26">
        <v>27483.35</v>
      </c>
      <c r="I1361" s="27">
        <v>6434.2599999999993</v>
      </c>
    </row>
    <row r="1362" spans="1:9" ht="10.199999999999999" x14ac:dyDescent="0.2">
      <c r="A1362" s="21" t="s">
        <v>85</v>
      </c>
      <c r="B1362" s="22">
        <v>44348</v>
      </c>
      <c r="C1362" s="25">
        <v>390</v>
      </c>
      <c r="D1362" s="29">
        <v>229</v>
      </c>
      <c r="E1362" s="34">
        <v>44992</v>
      </c>
      <c r="F1362" s="24" t="s">
        <v>97</v>
      </c>
      <c r="G1362" s="23" t="s">
        <v>75</v>
      </c>
      <c r="H1362" s="26">
        <v>14624.949999999999</v>
      </c>
      <c r="I1362" s="27">
        <v>4815.93</v>
      </c>
    </row>
    <row r="1363" spans="1:9" ht="10.199999999999999" x14ac:dyDescent="0.2">
      <c r="A1363" s="21" t="s">
        <v>85</v>
      </c>
      <c r="B1363" s="22">
        <v>44348</v>
      </c>
      <c r="C1363" s="25">
        <v>244.4</v>
      </c>
      <c r="D1363" s="29">
        <v>230</v>
      </c>
      <c r="E1363" s="34">
        <v>42322</v>
      </c>
      <c r="F1363" s="24" t="s">
        <v>97</v>
      </c>
      <c r="G1363" s="23" t="s">
        <v>72</v>
      </c>
      <c r="H1363" s="26">
        <v>12125</v>
      </c>
      <c r="I1363" s="27">
        <v>1913.94</v>
      </c>
    </row>
    <row r="1364" spans="1:9" ht="10.199999999999999" x14ac:dyDescent="0.2">
      <c r="A1364" s="21" t="s">
        <v>85</v>
      </c>
      <c r="B1364" s="22">
        <v>44348</v>
      </c>
      <c r="C1364" s="25">
        <v>242.6</v>
      </c>
      <c r="D1364" s="29">
        <v>231</v>
      </c>
      <c r="E1364" s="34">
        <v>42305</v>
      </c>
      <c r="F1364" s="24" t="s">
        <v>97</v>
      </c>
      <c r="G1364" s="23" t="s">
        <v>73</v>
      </c>
      <c r="H1364" s="26">
        <v>8083.35</v>
      </c>
      <c r="I1364" s="27">
        <v>1821.5400000000002</v>
      </c>
    </row>
    <row r="1365" spans="1:9" ht="10.199999999999999" x14ac:dyDescent="0.2">
      <c r="A1365" s="21" t="s">
        <v>85</v>
      </c>
      <c r="B1365" s="22">
        <v>44348</v>
      </c>
      <c r="C1365" s="25">
        <v>224.7</v>
      </c>
      <c r="D1365" s="29">
        <v>232</v>
      </c>
      <c r="E1365" s="34">
        <v>42061</v>
      </c>
      <c r="F1365" s="24" t="s">
        <v>97</v>
      </c>
      <c r="G1365" s="23" t="s">
        <v>77</v>
      </c>
      <c r="H1365" s="26">
        <v>9700</v>
      </c>
      <c r="I1365" s="27">
        <v>2662.73</v>
      </c>
    </row>
    <row r="1366" spans="1:9" ht="10.199999999999999" x14ac:dyDescent="0.2">
      <c r="A1366" s="21" t="s">
        <v>85</v>
      </c>
      <c r="B1366" s="22">
        <v>44348</v>
      </c>
      <c r="C1366" s="25">
        <v>242.8</v>
      </c>
      <c r="D1366" s="29">
        <v>233</v>
      </c>
      <c r="E1366" s="34">
        <v>43525</v>
      </c>
      <c r="F1366" s="24" t="s">
        <v>97</v>
      </c>
      <c r="G1366" s="23" t="s">
        <v>71</v>
      </c>
      <c r="H1366" s="26">
        <v>18085.7</v>
      </c>
      <c r="I1366" s="27">
        <v>4641</v>
      </c>
    </row>
    <row r="1367" spans="1:9" ht="10.199999999999999" x14ac:dyDescent="0.2">
      <c r="A1367" s="21" t="s">
        <v>85</v>
      </c>
      <c r="B1367" s="22">
        <v>44348</v>
      </c>
      <c r="C1367" s="25">
        <v>508</v>
      </c>
      <c r="D1367" s="29">
        <v>234</v>
      </c>
      <c r="E1367" s="34">
        <v>44875</v>
      </c>
      <c r="F1367" s="24" t="s">
        <v>97</v>
      </c>
      <c r="G1367" s="23" t="s">
        <v>73</v>
      </c>
      <c r="H1367" s="26">
        <v>24250</v>
      </c>
      <c r="I1367" s="27">
        <v>7841.68</v>
      </c>
    </row>
    <row r="1368" spans="1:9" ht="10.199999999999999" x14ac:dyDescent="0.2">
      <c r="A1368" s="21" t="s">
        <v>85</v>
      </c>
      <c r="B1368" s="22">
        <v>44348</v>
      </c>
      <c r="C1368" s="25">
        <v>321.7</v>
      </c>
      <c r="D1368" s="29">
        <v>235</v>
      </c>
      <c r="E1368" s="34">
        <v>42309</v>
      </c>
      <c r="F1368" s="24" t="s">
        <v>97</v>
      </c>
      <c r="G1368" s="23" t="s">
        <v>74</v>
      </c>
      <c r="H1368" s="26">
        <v>17783.349999999999</v>
      </c>
      <c r="I1368" s="27">
        <v>3246.67</v>
      </c>
    </row>
    <row r="1369" spans="1:9" ht="10.199999999999999" x14ac:dyDescent="0.2">
      <c r="A1369" s="21" t="s">
        <v>85</v>
      </c>
      <c r="B1369" s="22">
        <v>44348</v>
      </c>
      <c r="C1369" s="25">
        <v>219.8</v>
      </c>
      <c r="D1369" s="29">
        <v>236</v>
      </c>
      <c r="E1369" s="34">
        <v>43327</v>
      </c>
      <c r="F1369" s="24" t="s">
        <v>109</v>
      </c>
      <c r="G1369" s="23" t="s">
        <v>71</v>
      </c>
      <c r="H1369" s="26">
        <v>48500</v>
      </c>
      <c r="I1369" s="27">
        <v>10724.07</v>
      </c>
    </row>
    <row r="1370" spans="1:9" ht="10.199999999999999" x14ac:dyDescent="0.2">
      <c r="A1370" s="21" t="s">
        <v>85</v>
      </c>
      <c r="B1370" s="22">
        <v>44348</v>
      </c>
      <c r="C1370" s="25">
        <v>247</v>
      </c>
      <c r="D1370" s="29">
        <v>237</v>
      </c>
      <c r="E1370" s="34">
        <v>43188</v>
      </c>
      <c r="F1370" s="24" t="s">
        <v>97</v>
      </c>
      <c r="G1370" s="23" t="s">
        <v>77</v>
      </c>
      <c r="H1370" s="26">
        <v>19400</v>
      </c>
      <c r="I1370" s="27">
        <v>3554.6</v>
      </c>
    </row>
    <row r="1371" spans="1:9" ht="10.199999999999999" x14ac:dyDescent="0.2">
      <c r="A1371" s="21" t="s">
        <v>85</v>
      </c>
      <c r="B1371" s="22">
        <v>44348</v>
      </c>
      <c r="C1371" s="25">
        <v>397.3</v>
      </c>
      <c r="D1371" s="29">
        <v>239</v>
      </c>
      <c r="E1371" s="34">
        <v>44882</v>
      </c>
      <c r="F1371" s="24" t="s">
        <v>97</v>
      </c>
      <c r="G1371" s="23" t="s">
        <v>71</v>
      </c>
      <c r="H1371" s="26">
        <v>19400</v>
      </c>
      <c r="I1371" s="27">
        <v>3782.1699999999996</v>
      </c>
    </row>
    <row r="1372" spans="1:9" ht="10.199999999999999" x14ac:dyDescent="0.2">
      <c r="A1372" s="21" t="s">
        <v>85</v>
      </c>
      <c r="B1372" s="22">
        <v>44348</v>
      </c>
      <c r="C1372" s="25">
        <v>748.5</v>
      </c>
      <c r="D1372" s="29">
        <v>240</v>
      </c>
      <c r="E1372" s="34">
        <v>44880</v>
      </c>
      <c r="F1372" s="24" t="s">
        <v>97</v>
      </c>
      <c r="G1372" s="23" t="s">
        <v>71</v>
      </c>
      <c r="H1372" s="26">
        <v>68708.350000000006</v>
      </c>
      <c r="I1372" s="27">
        <v>6343.68</v>
      </c>
    </row>
    <row r="1373" spans="1:9" ht="10.199999999999999" x14ac:dyDescent="0.2">
      <c r="A1373" s="21" t="s">
        <v>85</v>
      </c>
      <c r="B1373" s="22">
        <v>44348</v>
      </c>
      <c r="C1373" s="25">
        <v>295.7</v>
      </c>
      <c r="D1373" s="29">
        <v>241</v>
      </c>
      <c r="E1373" s="34">
        <v>43669</v>
      </c>
      <c r="F1373" s="24" t="s">
        <v>97</v>
      </c>
      <c r="G1373" s="23" t="s">
        <v>74</v>
      </c>
      <c r="H1373" s="26">
        <v>19400</v>
      </c>
      <c r="I1373" s="27">
        <v>4058.5299999999997</v>
      </c>
    </row>
    <row r="1374" spans="1:9" ht="10.199999999999999" x14ac:dyDescent="0.2">
      <c r="A1374" s="21" t="s">
        <v>85</v>
      </c>
      <c r="B1374" s="22">
        <v>44348</v>
      </c>
      <c r="C1374" s="25">
        <v>714.6</v>
      </c>
      <c r="D1374" s="29">
        <v>243</v>
      </c>
      <c r="E1374" s="34">
        <v>44946</v>
      </c>
      <c r="F1374" s="24" t="s">
        <v>97</v>
      </c>
      <c r="G1374" s="23" t="s">
        <v>76</v>
      </c>
      <c r="H1374" s="26">
        <v>67779.100000000006</v>
      </c>
      <c r="I1374" s="27">
        <v>21470.82</v>
      </c>
    </row>
    <row r="1375" spans="1:9" ht="10.199999999999999" x14ac:dyDescent="0.2">
      <c r="A1375" s="21" t="s">
        <v>85</v>
      </c>
      <c r="B1375" s="22">
        <v>44348</v>
      </c>
      <c r="C1375" s="25">
        <v>222.8</v>
      </c>
      <c r="D1375" s="29">
        <v>244</v>
      </c>
      <c r="E1375" s="34">
        <v>44875</v>
      </c>
      <c r="F1375" s="24" t="s">
        <v>97</v>
      </c>
      <c r="G1375" s="23" t="s">
        <v>71</v>
      </c>
      <c r="H1375" s="26">
        <v>28291.65</v>
      </c>
      <c r="I1375" s="27">
        <v>6704.32</v>
      </c>
    </row>
    <row r="1376" spans="1:9" ht="10.199999999999999" x14ac:dyDescent="0.2">
      <c r="A1376" s="21" t="s">
        <v>85</v>
      </c>
      <c r="B1376" s="22">
        <v>44348</v>
      </c>
      <c r="C1376" s="25">
        <v>285.77</v>
      </c>
      <c r="D1376" s="29">
        <v>245</v>
      </c>
      <c r="E1376" s="34">
        <v>44390</v>
      </c>
      <c r="F1376" s="24" t="s">
        <v>97</v>
      </c>
      <c r="G1376" s="23" t="s">
        <v>71</v>
      </c>
      <c r="H1376" s="26">
        <v>20208.349999999999</v>
      </c>
      <c r="I1376" s="27">
        <v>5794.67</v>
      </c>
    </row>
    <row r="1377" spans="1:9" ht="10.199999999999999" x14ac:dyDescent="0.2">
      <c r="A1377" s="21" t="s">
        <v>85</v>
      </c>
      <c r="B1377" s="22">
        <v>44348</v>
      </c>
      <c r="C1377" s="25">
        <v>352.62</v>
      </c>
      <c r="D1377" s="29">
        <v>246</v>
      </c>
      <c r="E1377" s="34">
        <v>44847</v>
      </c>
      <c r="F1377" s="24" t="s">
        <v>97</v>
      </c>
      <c r="G1377" s="23" t="s">
        <v>71</v>
      </c>
      <c r="H1377" s="26">
        <v>27483.35</v>
      </c>
      <c r="I1377" s="27">
        <v>8934.66</v>
      </c>
    </row>
    <row r="1378" spans="1:9" ht="10.199999999999999" x14ac:dyDescent="0.2">
      <c r="A1378" s="21" t="s">
        <v>85</v>
      </c>
      <c r="B1378" s="22">
        <v>44348</v>
      </c>
      <c r="C1378" s="25">
        <v>292.7</v>
      </c>
      <c r="D1378" s="29">
        <v>247</v>
      </c>
      <c r="E1378" s="34">
        <v>44501</v>
      </c>
      <c r="F1378" s="24" t="s">
        <v>97</v>
      </c>
      <c r="G1378" s="23" t="s">
        <v>72</v>
      </c>
      <c r="H1378" s="26">
        <v>12610</v>
      </c>
      <c r="I1378" s="27">
        <v>2203.6</v>
      </c>
    </row>
    <row r="1379" spans="1:9" ht="10.199999999999999" x14ac:dyDescent="0.2">
      <c r="A1379" s="21" t="s">
        <v>85</v>
      </c>
      <c r="B1379" s="22">
        <v>44348</v>
      </c>
      <c r="C1379" s="25">
        <v>550.1</v>
      </c>
      <c r="D1379" s="29">
        <v>249</v>
      </c>
      <c r="E1379" s="34">
        <v>44861</v>
      </c>
      <c r="F1379" s="24" t="s">
        <v>97</v>
      </c>
      <c r="G1379" s="23" t="s">
        <v>71</v>
      </c>
      <c r="H1379" s="26">
        <v>29908.35</v>
      </c>
      <c r="I1379" s="27">
        <v>10008.39</v>
      </c>
    </row>
    <row r="1380" spans="1:9" ht="10.199999999999999" x14ac:dyDescent="0.2">
      <c r="A1380" s="21" t="s">
        <v>85</v>
      </c>
      <c r="B1380" s="22">
        <v>44348</v>
      </c>
      <c r="C1380" s="25">
        <v>132.5</v>
      </c>
      <c r="D1380" s="29">
        <v>250</v>
      </c>
      <c r="E1380" s="34">
        <v>40866</v>
      </c>
      <c r="F1380" s="24" t="s">
        <v>97</v>
      </c>
      <c r="G1380" s="23" t="s">
        <v>71</v>
      </c>
      <c r="H1380" s="26">
        <v>6466.65</v>
      </c>
      <c r="I1380" s="27">
        <v>1291.01</v>
      </c>
    </row>
    <row r="1381" spans="1:9" ht="10.199999999999999" x14ac:dyDescent="0.2">
      <c r="A1381" s="21" t="s">
        <v>85</v>
      </c>
      <c r="B1381" s="22">
        <v>44348</v>
      </c>
      <c r="C1381" s="25">
        <v>284.2</v>
      </c>
      <c r="D1381" s="29">
        <v>251</v>
      </c>
      <c r="E1381" s="34">
        <v>43797</v>
      </c>
      <c r="F1381" s="24" t="s">
        <v>97</v>
      </c>
      <c r="G1381" s="23" t="s">
        <v>75</v>
      </c>
      <c r="H1381" s="26">
        <v>23037.5</v>
      </c>
      <c r="I1381" s="27">
        <v>7096.04</v>
      </c>
    </row>
    <row r="1382" spans="1:9" ht="10.199999999999999" x14ac:dyDescent="0.2">
      <c r="A1382" s="21" t="s">
        <v>85</v>
      </c>
      <c r="B1382" s="22">
        <v>44348</v>
      </c>
      <c r="C1382" s="25">
        <v>284</v>
      </c>
      <c r="D1382" s="29">
        <v>252</v>
      </c>
      <c r="E1382" s="34">
        <v>42046</v>
      </c>
      <c r="F1382" s="24" t="s">
        <v>97</v>
      </c>
      <c r="G1382" s="23" t="s">
        <v>77</v>
      </c>
      <c r="H1382" s="26">
        <v>29504.15</v>
      </c>
      <c r="I1382" s="27">
        <v>5215.7700000000004</v>
      </c>
    </row>
    <row r="1383" spans="1:9" ht="10.199999999999999" x14ac:dyDescent="0.2">
      <c r="A1383" s="21" t="s">
        <v>85</v>
      </c>
      <c r="B1383" s="22">
        <v>44348</v>
      </c>
      <c r="C1383" s="25">
        <v>250</v>
      </c>
      <c r="D1383" s="29">
        <v>253</v>
      </c>
      <c r="E1383" s="34">
        <v>42719</v>
      </c>
      <c r="F1383" s="24" t="s">
        <v>97</v>
      </c>
      <c r="G1383" s="23" t="s">
        <v>75</v>
      </c>
      <c r="H1383" s="26">
        <v>29537.600000000002</v>
      </c>
      <c r="I1383" s="27">
        <v>8125.46</v>
      </c>
    </row>
    <row r="1384" spans="1:9" ht="10.199999999999999" x14ac:dyDescent="0.2">
      <c r="A1384" s="21" t="s">
        <v>85</v>
      </c>
      <c r="B1384" s="22">
        <v>44348</v>
      </c>
      <c r="C1384" s="25">
        <v>414</v>
      </c>
      <c r="D1384" s="29">
        <v>254</v>
      </c>
      <c r="E1384" s="34">
        <v>43052</v>
      </c>
      <c r="F1384" s="24" t="s">
        <v>113</v>
      </c>
      <c r="G1384" s="23" t="s">
        <v>74</v>
      </c>
      <c r="H1384" s="26">
        <v>19612.650000000001</v>
      </c>
      <c r="I1384" s="27">
        <v>3100.9300000000003</v>
      </c>
    </row>
    <row r="1385" spans="1:9" ht="10.199999999999999" x14ac:dyDescent="0.2">
      <c r="A1385" s="21" t="s">
        <v>85</v>
      </c>
      <c r="B1385" s="22">
        <v>44348</v>
      </c>
      <c r="C1385" s="25">
        <v>420.2</v>
      </c>
      <c r="D1385" s="29">
        <v>255</v>
      </c>
      <c r="E1385" s="34">
        <v>42491</v>
      </c>
      <c r="F1385" s="24" t="s">
        <v>97</v>
      </c>
      <c r="G1385" s="23" t="s">
        <v>71</v>
      </c>
      <c r="H1385" s="26">
        <v>21016.65</v>
      </c>
      <c r="I1385" s="27">
        <v>3280.41</v>
      </c>
    </row>
    <row r="1386" spans="1:9" ht="10.199999999999999" x14ac:dyDescent="0.2">
      <c r="A1386" s="21" t="s">
        <v>85</v>
      </c>
      <c r="B1386" s="22">
        <v>44348</v>
      </c>
      <c r="C1386" s="25">
        <v>168.4</v>
      </c>
      <c r="D1386" s="29">
        <v>257</v>
      </c>
      <c r="E1386" s="34">
        <v>40408</v>
      </c>
      <c r="F1386" s="24" t="s">
        <v>97</v>
      </c>
      <c r="G1386" s="23" t="s">
        <v>71</v>
      </c>
      <c r="H1386" s="26">
        <v>11720.85</v>
      </c>
      <c r="I1386" s="27">
        <v>1920.17</v>
      </c>
    </row>
    <row r="1387" spans="1:9" ht="10.199999999999999" x14ac:dyDescent="0.2">
      <c r="A1387" s="21" t="s">
        <v>85</v>
      </c>
      <c r="B1387" s="22">
        <v>44348</v>
      </c>
      <c r="C1387" s="25">
        <v>114.7</v>
      </c>
      <c r="D1387" s="29">
        <v>260</v>
      </c>
      <c r="E1387" s="34">
        <v>39692</v>
      </c>
      <c r="F1387" s="24" t="s">
        <v>97</v>
      </c>
      <c r="G1387" s="23" t="s">
        <v>71</v>
      </c>
      <c r="H1387" s="26">
        <v>10670</v>
      </c>
      <c r="I1387" s="27">
        <v>1379.5600000000002</v>
      </c>
    </row>
    <row r="1388" spans="1:9" ht="10.199999999999999" x14ac:dyDescent="0.2">
      <c r="A1388" s="21" t="s">
        <v>85</v>
      </c>
      <c r="B1388" s="22">
        <v>44348</v>
      </c>
      <c r="C1388" s="25">
        <v>251</v>
      </c>
      <c r="D1388" s="29">
        <v>261</v>
      </c>
      <c r="E1388" s="34">
        <v>44446</v>
      </c>
      <c r="F1388" s="24" t="s">
        <v>97</v>
      </c>
      <c r="G1388" s="23" t="s">
        <v>71</v>
      </c>
      <c r="H1388" s="26">
        <v>27000</v>
      </c>
      <c r="I1388" s="27">
        <v>9299.43</v>
      </c>
    </row>
    <row r="1389" spans="1:9" ht="10.199999999999999" x14ac:dyDescent="0.2">
      <c r="A1389" s="21" t="s">
        <v>85</v>
      </c>
      <c r="B1389" s="22">
        <v>44348</v>
      </c>
      <c r="C1389" s="25">
        <v>282.45</v>
      </c>
      <c r="D1389" s="29">
        <v>262</v>
      </c>
      <c r="E1389" s="34">
        <v>41963</v>
      </c>
      <c r="F1389" s="24" t="s">
        <v>116</v>
      </c>
      <c r="G1389" s="23" t="s">
        <v>74</v>
      </c>
      <c r="H1389" s="26">
        <v>31525</v>
      </c>
      <c r="I1389" s="27">
        <v>11463.550000000001</v>
      </c>
    </row>
    <row r="1390" spans="1:9" ht="10.199999999999999" x14ac:dyDescent="0.2">
      <c r="A1390" s="21" t="s">
        <v>85</v>
      </c>
      <c r="B1390" s="22">
        <v>44348</v>
      </c>
      <c r="C1390" s="25">
        <v>264</v>
      </c>
      <c r="D1390" s="29">
        <v>263</v>
      </c>
      <c r="E1390" s="34">
        <v>41552</v>
      </c>
      <c r="F1390" s="24" t="s">
        <v>97</v>
      </c>
      <c r="G1390" s="23" t="s">
        <v>74</v>
      </c>
      <c r="H1390" s="26">
        <v>28291.65</v>
      </c>
      <c r="I1390" s="27">
        <v>8423.4499999999989</v>
      </c>
    </row>
    <row r="1391" spans="1:9" ht="10.199999999999999" x14ac:dyDescent="0.2">
      <c r="A1391" s="21" t="s">
        <v>85</v>
      </c>
      <c r="B1391" s="22">
        <v>44348</v>
      </c>
      <c r="C1391" s="25">
        <v>243</v>
      </c>
      <c r="D1391" s="29">
        <v>264</v>
      </c>
      <c r="E1391" s="34">
        <v>41636</v>
      </c>
      <c r="F1391" s="24" t="s">
        <v>97</v>
      </c>
      <c r="G1391" s="23" t="s">
        <v>74</v>
      </c>
      <c r="H1391" s="26">
        <v>8269.25</v>
      </c>
      <c r="I1391" s="27">
        <v>844.69</v>
      </c>
    </row>
    <row r="1392" spans="1:9" ht="10.199999999999999" x14ac:dyDescent="0.2">
      <c r="A1392" s="21" t="s">
        <v>85</v>
      </c>
      <c r="B1392" s="22">
        <v>44348</v>
      </c>
      <c r="C1392" s="25">
        <v>182.25</v>
      </c>
      <c r="D1392" s="29">
        <v>265</v>
      </c>
      <c r="E1392" s="34">
        <v>41697</v>
      </c>
      <c r="F1392" s="24" t="s">
        <v>97</v>
      </c>
      <c r="G1392" s="23" t="s">
        <v>71</v>
      </c>
      <c r="H1392" s="26">
        <v>14065</v>
      </c>
      <c r="I1392" s="27">
        <v>2921.3799999999997</v>
      </c>
    </row>
    <row r="1393" spans="1:9" ht="10.199999999999999" x14ac:dyDescent="0.2">
      <c r="A1393" s="21" t="s">
        <v>85</v>
      </c>
      <c r="B1393" s="22">
        <v>44348</v>
      </c>
      <c r="C1393" s="25">
        <v>402.22</v>
      </c>
      <c r="D1393" s="29">
        <v>266</v>
      </c>
      <c r="E1393" s="34">
        <v>44979</v>
      </c>
      <c r="F1393" s="24" t="s">
        <v>97</v>
      </c>
      <c r="G1393" s="23" t="s">
        <v>71</v>
      </c>
      <c r="H1393" s="26">
        <v>20000</v>
      </c>
      <c r="I1393" s="27">
        <v>6376.44</v>
      </c>
    </row>
    <row r="1394" spans="1:9" ht="10.199999999999999" x14ac:dyDescent="0.2">
      <c r="A1394" s="21" t="s">
        <v>85</v>
      </c>
      <c r="B1394" s="22">
        <v>44348</v>
      </c>
      <c r="C1394" s="25">
        <v>307.2</v>
      </c>
      <c r="D1394" s="29">
        <v>267</v>
      </c>
      <c r="E1394" s="34">
        <v>42801</v>
      </c>
      <c r="F1394" s="24" t="s">
        <v>97</v>
      </c>
      <c r="G1394" s="23" t="s">
        <v>75</v>
      </c>
      <c r="H1394" s="26">
        <v>18187.5</v>
      </c>
      <c r="I1394" s="27">
        <v>4568.0600000000004</v>
      </c>
    </row>
    <row r="1395" spans="1:9" ht="10.199999999999999" x14ac:dyDescent="0.2">
      <c r="A1395" s="21" t="s">
        <v>85</v>
      </c>
      <c r="B1395" s="22">
        <v>44348</v>
      </c>
      <c r="C1395" s="25">
        <v>320.5</v>
      </c>
      <c r="D1395" s="29">
        <v>268</v>
      </c>
      <c r="E1395" s="34">
        <v>44007</v>
      </c>
      <c r="F1395" s="24" t="s">
        <v>97</v>
      </c>
      <c r="G1395" s="23" t="s">
        <v>71</v>
      </c>
      <c r="H1395" s="26">
        <v>15358.35</v>
      </c>
      <c r="I1395" s="27">
        <v>1555.82</v>
      </c>
    </row>
    <row r="1396" spans="1:9" ht="10.199999999999999" x14ac:dyDescent="0.2">
      <c r="A1396" s="21" t="s">
        <v>85</v>
      </c>
      <c r="B1396" s="22">
        <v>44348</v>
      </c>
      <c r="C1396" s="25">
        <v>262</v>
      </c>
      <c r="D1396" s="29">
        <v>269</v>
      </c>
      <c r="E1396" s="34">
        <v>44147</v>
      </c>
      <c r="F1396" s="24" t="s">
        <v>97</v>
      </c>
      <c r="G1396" s="23" t="s">
        <v>73</v>
      </c>
      <c r="H1396" s="26">
        <v>30312.5</v>
      </c>
      <c r="I1396" s="27">
        <v>10037.51</v>
      </c>
    </row>
    <row r="1397" spans="1:9" ht="10.199999999999999" x14ac:dyDescent="0.2">
      <c r="A1397" s="21" t="s">
        <v>85</v>
      </c>
      <c r="B1397" s="22">
        <v>44348</v>
      </c>
      <c r="C1397" s="25">
        <v>330.3</v>
      </c>
      <c r="D1397" s="29">
        <v>270</v>
      </c>
      <c r="E1397" s="34">
        <v>42799</v>
      </c>
      <c r="F1397" s="24" t="s">
        <v>97</v>
      </c>
      <c r="G1397" s="23" t="s">
        <v>71</v>
      </c>
      <c r="H1397" s="26">
        <v>27483.35</v>
      </c>
      <c r="I1397" s="27">
        <v>7687.6100000000006</v>
      </c>
    </row>
    <row r="1398" spans="1:9" ht="10.199999999999999" x14ac:dyDescent="0.2">
      <c r="A1398" s="21" t="s">
        <v>85</v>
      </c>
      <c r="B1398" s="22">
        <v>44348</v>
      </c>
      <c r="C1398" s="25">
        <v>234.6</v>
      </c>
      <c r="D1398" s="29">
        <v>271</v>
      </c>
      <c r="E1398" s="34">
        <v>43327</v>
      </c>
      <c r="F1398" s="24" t="s">
        <v>97</v>
      </c>
      <c r="G1398" s="23" t="s">
        <v>74</v>
      </c>
      <c r="H1398" s="26">
        <v>22229.15</v>
      </c>
      <c r="I1398" s="27">
        <v>8342.6</v>
      </c>
    </row>
    <row r="1399" spans="1:9" ht="10.199999999999999" x14ac:dyDescent="0.2">
      <c r="A1399" s="21" t="s">
        <v>85</v>
      </c>
      <c r="B1399" s="22">
        <v>44348</v>
      </c>
      <c r="C1399" s="25">
        <v>137</v>
      </c>
      <c r="D1399" s="29">
        <v>272</v>
      </c>
      <c r="E1399" s="34">
        <v>40393</v>
      </c>
      <c r="F1399" s="24" t="s">
        <v>97</v>
      </c>
      <c r="G1399" s="23" t="s">
        <v>77</v>
      </c>
      <c r="H1399" s="26">
        <v>8891.65</v>
      </c>
      <c r="I1399" s="27">
        <v>2147.46</v>
      </c>
    </row>
    <row r="1400" spans="1:9" ht="10.199999999999999" x14ac:dyDescent="0.2">
      <c r="A1400" s="21" t="s">
        <v>85</v>
      </c>
      <c r="B1400" s="22">
        <v>44348</v>
      </c>
      <c r="C1400" s="25">
        <v>254</v>
      </c>
      <c r="D1400" s="29">
        <v>273</v>
      </c>
      <c r="E1400" s="34">
        <v>44267</v>
      </c>
      <c r="F1400" s="24" t="s">
        <v>97</v>
      </c>
      <c r="G1400" s="23" t="s">
        <v>73</v>
      </c>
      <c r="H1400" s="26">
        <v>15358.35</v>
      </c>
      <c r="I1400" s="27">
        <v>3917.48</v>
      </c>
    </row>
    <row r="1401" spans="1:9" ht="10.199999999999999" x14ac:dyDescent="0.2">
      <c r="A1401" s="21" t="s">
        <v>85</v>
      </c>
      <c r="B1401" s="22">
        <v>44348</v>
      </c>
      <c r="C1401" s="25">
        <v>170</v>
      </c>
      <c r="D1401" s="29">
        <v>274</v>
      </c>
      <c r="E1401" s="34">
        <v>41356</v>
      </c>
      <c r="F1401" s="24" t="s">
        <v>97</v>
      </c>
      <c r="G1401" s="23" t="s">
        <v>74</v>
      </c>
      <c r="H1401" s="26">
        <v>8418.65</v>
      </c>
      <c r="I1401" s="27">
        <v>1233.1899999999998</v>
      </c>
    </row>
    <row r="1402" spans="1:9" ht="10.199999999999999" x14ac:dyDescent="0.2">
      <c r="A1402" s="21" t="s">
        <v>85</v>
      </c>
      <c r="B1402" s="22">
        <v>44348</v>
      </c>
      <c r="C1402" s="25">
        <v>192</v>
      </c>
      <c r="D1402" s="29">
        <v>275</v>
      </c>
      <c r="E1402" s="34">
        <v>41691</v>
      </c>
      <c r="F1402" s="24" t="s">
        <v>97</v>
      </c>
      <c r="G1402" s="23" t="s">
        <v>72</v>
      </c>
      <c r="H1402" s="26">
        <v>9700</v>
      </c>
      <c r="I1402" s="27">
        <v>2501.8700000000003</v>
      </c>
    </row>
    <row r="1403" spans="1:9" ht="10.199999999999999" x14ac:dyDescent="0.2">
      <c r="A1403" s="21" t="s">
        <v>85</v>
      </c>
      <c r="B1403" s="22">
        <v>44348</v>
      </c>
      <c r="C1403" s="25">
        <v>240</v>
      </c>
      <c r="D1403" s="29">
        <v>276</v>
      </c>
      <c r="E1403" s="34">
        <v>43164</v>
      </c>
      <c r="F1403" s="24" t="s">
        <v>97</v>
      </c>
      <c r="G1403" s="23" t="s">
        <v>73</v>
      </c>
      <c r="H1403" s="26">
        <v>20208.349999999999</v>
      </c>
      <c r="I1403" s="27">
        <v>6130.7400000000007</v>
      </c>
    </row>
    <row r="1404" spans="1:9" ht="10.199999999999999" x14ac:dyDescent="0.2">
      <c r="A1404" s="21" t="s">
        <v>85</v>
      </c>
      <c r="B1404" s="22">
        <v>44348</v>
      </c>
      <c r="C1404" s="25">
        <v>346.7</v>
      </c>
      <c r="D1404" s="29">
        <v>277</v>
      </c>
      <c r="E1404" s="34">
        <v>43454</v>
      </c>
      <c r="F1404" s="24" t="s">
        <v>97</v>
      </c>
      <c r="G1404" s="23" t="s">
        <v>78</v>
      </c>
      <c r="H1404" s="26">
        <v>24250</v>
      </c>
      <c r="I1404" s="27">
        <v>7989.3099999999995</v>
      </c>
    </row>
    <row r="1405" spans="1:9" ht="10.199999999999999" x14ac:dyDescent="0.2">
      <c r="A1405" s="21" t="s">
        <v>85</v>
      </c>
      <c r="B1405" s="22">
        <v>44348</v>
      </c>
      <c r="C1405" s="25">
        <v>436</v>
      </c>
      <c r="D1405" s="29">
        <v>278</v>
      </c>
      <c r="E1405" s="34">
        <v>42886</v>
      </c>
      <c r="F1405" s="24" t="s">
        <v>97</v>
      </c>
      <c r="G1405" s="23" t="s">
        <v>75</v>
      </c>
      <c r="H1405" s="26">
        <v>40416.65</v>
      </c>
      <c r="I1405" s="27">
        <v>11325.44</v>
      </c>
    </row>
    <row r="1406" spans="1:9" ht="10.199999999999999" x14ac:dyDescent="0.2">
      <c r="A1406" s="21" t="s">
        <v>85</v>
      </c>
      <c r="B1406" s="22">
        <v>44348</v>
      </c>
      <c r="C1406" s="25">
        <v>302.3</v>
      </c>
      <c r="D1406" s="29">
        <v>279</v>
      </c>
      <c r="E1406" s="34">
        <v>42677</v>
      </c>
      <c r="F1406" s="24" t="s">
        <v>97</v>
      </c>
      <c r="G1406" s="23" t="s">
        <v>71</v>
      </c>
      <c r="H1406" s="26">
        <v>18187.5</v>
      </c>
      <c r="I1406" s="27">
        <v>4483.71</v>
      </c>
    </row>
    <row r="1407" spans="1:9" ht="10.199999999999999" x14ac:dyDescent="0.2">
      <c r="A1407" s="21" t="s">
        <v>85</v>
      </c>
      <c r="B1407" s="22">
        <v>44348</v>
      </c>
      <c r="C1407" s="25">
        <v>235.8</v>
      </c>
      <c r="D1407" s="29">
        <v>280</v>
      </c>
      <c r="E1407" s="34">
        <v>43161</v>
      </c>
      <c r="F1407" s="24" t="s">
        <v>97</v>
      </c>
      <c r="G1407" s="23" t="s">
        <v>72</v>
      </c>
      <c r="H1407" s="26">
        <v>29743.3</v>
      </c>
      <c r="I1407" s="27">
        <v>9937.5500000000011</v>
      </c>
    </row>
    <row r="1408" spans="1:9" ht="10.199999999999999" x14ac:dyDescent="0.2">
      <c r="A1408" s="21" t="s">
        <v>85</v>
      </c>
      <c r="B1408" s="22">
        <v>44378</v>
      </c>
      <c r="C1408" s="25">
        <v>304.10000000000002</v>
      </c>
      <c r="D1408" s="29">
        <v>223</v>
      </c>
      <c r="E1408" s="34">
        <v>44148</v>
      </c>
      <c r="F1408" s="24" t="s">
        <v>97</v>
      </c>
      <c r="G1408" s="23" t="s">
        <v>71</v>
      </c>
      <c r="H1408" s="26">
        <v>12800</v>
      </c>
      <c r="I1408" s="27">
        <v>1657.74</v>
      </c>
    </row>
    <row r="1409" spans="1:9" ht="10.199999999999999" x14ac:dyDescent="0.2">
      <c r="A1409" s="21" t="s">
        <v>85</v>
      </c>
      <c r="B1409" s="22">
        <v>44378</v>
      </c>
      <c r="C1409" s="25">
        <v>384.75</v>
      </c>
      <c r="D1409" s="29">
        <v>224</v>
      </c>
      <c r="E1409" s="34">
        <v>42333</v>
      </c>
      <c r="F1409" s="24" t="s">
        <v>97</v>
      </c>
      <c r="G1409" s="23" t="s">
        <v>71</v>
      </c>
      <c r="H1409" s="26">
        <v>55000</v>
      </c>
      <c r="I1409" s="27">
        <v>17501.399999999998</v>
      </c>
    </row>
    <row r="1410" spans="1:9" ht="10.199999999999999" x14ac:dyDescent="0.2">
      <c r="A1410" s="21" t="s">
        <v>85</v>
      </c>
      <c r="B1410" s="22">
        <v>44378</v>
      </c>
      <c r="C1410" s="25">
        <v>251.42</v>
      </c>
      <c r="D1410" s="29">
        <v>225</v>
      </c>
      <c r="E1410" s="34">
        <v>44162</v>
      </c>
      <c r="F1410" s="24" t="s">
        <v>97</v>
      </c>
      <c r="G1410" s="23" t="s">
        <v>72</v>
      </c>
      <c r="H1410" s="26">
        <v>11000</v>
      </c>
      <c r="I1410" s="27">
        <v>2501.73</v>
      </c>
    </row>
    <row r="1411" spans="1:9" ht="10.199999999999999" x14ac:dyDescent="0.2">
      <c r="A1411" s="21" t="s">
        <v>85</v>
      </c>
      <c r="B1411" s="22">
        <v>44378</v>
      </c>
      <c r="C1411" s="25">
        <v>267</v>
      </c>
      <c r="D1411" s="29">
        <v>226</v>
      </c>
      <c r="E1411" s="34">
        <v>43257</v>
      </c>
      <c r="F1411" s="24" t="s">
        <v>97</v>
      </c>
      <c r="G1411" s="23" t="s">
        <v>75</v>
      </c>
      <c r="H1411" s="26">
        <v>15000</v>
      </c>
      <c r="I1411" s="27">
        <v>4868.6399999999994</v>
      </c>
    </row>
    <row r="1412" spans="1:9" ht="10.199999999999999" x14ac:dyDescent="0.2">
      <c r="A1412" s="21" t="s">
        <v>85</v>
      </c>
      <c r="B1412" s="22">
        <v>44378</v>
      </c>
      <c r="C1412" s="25">
        <v>323.2</v>
      </c>
      <c r="D1412" s="29">
        <v>227</v>
      </c>
      <c r="E1412" s="34">
        <v>42845</v>
      </c>
      <c r="F1412" s="24" t="s">
        <v>97</v>
      </c>
      <c r="G1412" s="23" t="s">
        <v>74</v>
      </c>
      <c r="H1412" s="26">
        <v>28000</v>
      </c>
      <c r="I1412" s="27">
        <v>7751.24</v>
      </c>
    </row>
    <row r="1413" spans="1:9" ht="10.199999999999999" x14ac:dyDescent="0.2">
      <c r="A1413" s="21" t="s">
        <v>85</v>
      </c>
      <c r="B1413" s="22">
        <v>44378</v>
      </c>
      <c r="C1413" s="25">
        <v>390</v>
      </c>
      <c r="D1413" s="29">
        <v>229</v>
      </c>
      <c r="E1413" s="34">
        <v>44992</v>
      </c>
      <c r="F1413" s="24" t="s">
        <v>97</v>
      </c>
      <c r="G1413" s="23" t="s">
        <v>75</v>
      </c>
      <c r="H1413" s="26">
        <v>13662.9</v>
      </c>
      <c r="I1413" s="27">
        <v>5417.93</v>
      </c>
    </row>
    <row r="1414" spans="1:9" ht="10.199999999999999" x14ac:dyDescent="0.2">
      <c r="A1414" s="21" t="s">
        <v>85</v>
      </c>
      <c r="B1414" s="22">
        <v>44378</v>
      </c>
      <c r="C1414" s="25">
        <v>244.4</v>
      </c>
      <c r="D1414" s="29">
        <v>230</v>
      </c>
      <c r="E1414" s="34">
        <v>42322</v>
      </c>
      <c r="F1414" s="24" t="s">
        <v>97</v>
      </c>
      <c r="G1414" s="23" t="s">
        <v>72</v>
      </c>
      <c r="H1414" s="26">
        <v>11500</v>
      </c>
      <c r="I1414" s="27">
        <v>2060.17</v>
      </c>
    </row>
    <row r="1415" spans="1:9" ht="10.199999999999999" x14ac:dyDescent="0.2">
      <c r="A1415" s="21" t="s">
        <v>85</v>
      </c>
      <c r="B1415" s="22">
        <v>44378</v>
      </c>
      <c r="C1415" s="25">
        <v>242.6</v>
      </c>
      <c r="D1415" s="29">
        <v>231</v>
      </c>
      <c r="E1415" s="34">
        <v>42305</v>
      </c>
      <c r="F1415" s="24" t="s">
        <v>97</v>
      </c>
      <c r="G1415" s="23" t="s">
        <v>73</v>
      </c>
      <c r="H1415" s="26">
        <v>8333.35</v>
      </c>
      <c r="I1415" s="27">
        <v>2283.6800000000003</v>
      </c>
    </row>
    <row r="1416" spans="1:9" ht="10.199999999999999" x14ac:dyDescent="0.2">
      <c r="A1416" s="21" t="s">
        <v>85</v>
      </c>
      <c r="B1416" s="22">
        <v>44378</v>
      </c>
      <c r="C1416" s="25">
        <v>224.7</v>
      </c>
      <c r="D1416" s="29">
        <v>232</v>
      </c>
      <c r="E1416" s="34">
        <v>42061</v>
      </c>
      <c r="F1416" s="24" t="s">
        <v>97</v>
      </c>
      <c r="G1416" s="23" t="s">
        <v>77</v>
      </c>
      <c r="H1416" s="26">
        <v>11000</v>
      </c>
      <c r="I1416" s="27">
        <v>3680.5999999999995</v>
      </c>
    </row>
    <row r="1417" spans="1:9" ht="10.199999999999999" x14ac:dyDescent="0.2">
      <c r="A1417" s="21" t="s">
        <v>85</v>
      </c>
      <c r="B1417" s="22">
        <v>44378</v>
      </c>
      <c r="C1417" s="25">
        <v>242.8</v>
      </c>
      <c r="D1417" s="29">
        <v>233</v>
      </c>
      <c r="E1417" s="34">
        <v>43525</v>
      </c>
      <c r="F1417" s="24" t="s">
        <v>97</v>
      </c>
      <c r="G1417" s="23" t="s">
        <v>71</v>
      </c>
      <c r="H1417" s="26">
        <v>15850.9</v>
      </c>
      <c r="I1417" s="27">
        <v>4423.3</v>
      </c>
    </row>
    <row r="1418" spans="1:9" ht="10.199999999999999" x14ac:dyDescent="0.2">
      <c r="A1418" s="21" t="s">
        <v>85</v>
      </c>
      <c r="B1418" s="22">
        <v>44378</v>
      </c>
      <c r="C1418" s="25">
        <v>508</v>
      </c>
      <c r="D1418" s="29">
        <v>234</v>
      </c>
      <c r="E1418" s="34">
        <v>44875</v>
      </c>
      <c r="F1418" s="24" t="s">
        <v>97</v>
      </c>
      <c r="G1418" s="23" t="s">
        <v>73</v>
      </c>
      <c r="H1418" s="26">
        <v>24166.65</v>
      </c>
      <c r="I1418" s="27">
        <v>8857.31</v>
      </c>
    </row>
    <row r="1419" spans="1:9" ht="10.199999999999999" x14ac:dyDescent="0.2">
      <c r="A1419" s="21" t="s">
        <v>85</v>
      </c>
      <c r="B1419" s="22">
        <v>44378</v>
      </c>
      <c r="C1419" s="25">
        <v>321.7</v>
      </c>
      <c r="D1419" s="29">
        <v>235</v>
      </c>
      <c r="E1419" s="34">
        <v>42309</v>
      </c>
      <c r="F1419" s="24" t="s">
        <v>97</v>
      </c>
      <c r="G1419" s="23" t="s">
        <v>74</v>
      </c>
      <c r="H1419" s="26">
        <v>17916.650000000001</v>
      </c>
      <c r="I1419" s="27">
        <v>4212.18</v>
      </c>
    </row>
    <row r="1420" spans="1:9" ht="10.199999999999999" x14ac:dyDescent="0.2">
      <c r="A1420" s="21" t="s">
        <v>85</v>
      </c>
      <c r="B1420" s="22">
        <v>44378</v>
      </c>
      <c r="C1420" s="25">
        <v>219.8</v>
      </c>
      <c r="D1420" s="29">
        <v>236</v>
      </c>
      <c r="E1420" s="34">
        <v>43327</v>
      </c>
      <c r="F1420" s="24" t="s">
        <v>109</v>
      </c>
      <c r="G1420" s="23" t="s">
        <v>71</v>
      </c>
      <c r="H1420" s="26">
        <v>50833.35</v>
      </c>
      <c r="I1420" s="27">
        <v>14856.94</v>
      </c>
    </row>
    <row r="1421" spans="1:9" ht="10.199999999999999" x14ac:dyDescent="0.2">
      <c r="A1421" s="21" t="s">
        <v>85</v>
      </c>
      <c r="B1421" s="22">
        <v>44378</v>
      </c>
      <c r="C1421" s="25">
        <v>247</v>
      </c>
      <c r="D1421" s="29">
        <v>237</v>
      </c>
      <c r="E1421" s="34">
        <v>43188</v>
      </c>
      <c r="F1421" s="24" t="s">
        <v>97</v>
      </c>
      <c r="G1421" s="23" t="s">
        <v>77</v>
      </c>
      <c r="H1421" s="26">
        <v>18333.349999999999</v>
      </c>
      <c r="I1421" s="27">
        <v>3777.13</v>
      </c>
    </row>
    <row r="1422" spans="1:9" ht="10.199999999999999" x14ac:dyDescent="0.2">
      <c r="A1422" s="21" t="s">
        <v>85</v>
      </c>
      <c r="B1422" s="22">
        <v>44378</v>
      </c>
      <c r="C1422" s="25">
        <v>397.3</v>
      </c>
      <c r="D1422" s="29">
        <v>239</v>
      </c>
      <c r="E1422" s="34">
        <v>44882</v>
      </c>
      <c r="F1422" s="24" t="s">
        <v>97</v>
      </c>
      <c r="G1422" s="23" t="s">
        <v>71</v>
      </c>
      <c r="H1422" s="26">
        <v>21250</v>
      </c>
      <c r="I1422" s="27">
        <v>5689.3899999999994</v>
      </c>
    </row>
    <row r="1423" spans="1:9" ht="10.199999999999999" x14ac:dyDescent="0.2">
      <c r="A1423" s="21" t="s">
        <v>85</v>
      </c>
      <c r="B1423" s="22">
        <v>44378</v>
      </c>
      <c r="C1423" s="25">
        <v>748.5</v>
      </c>
      <c r="D1423" s="29">
        <v>240</v>
      </c>
      <c r="E1423" s="34">
        <v>44880</v>
      </c>
      <c r="F1423" s="24" t="s">
        <v>97</v>
      </c>
      <c r="G1423" s="23" t="s">
        <v>71</v>
      </c>
      <c r="H1423" s="26">
        <v>66666.649999999994</v>
      </c>
      <c r="I1423" s="27">
        <v>8391.9499999999989</v>
      </c>
    </row>
    <row r="1424" spans="1:9" ht="10.199999999999999" x14ac:dyDescent="0.2">
      <c r="A1424" s="21" t="s">
        <v>85</v>
      </c>
      <c r="B1424" s="22">
        <v>44378</v>
      </c>
      <c r="C1424" s="25">
        <v>295.7</v>
      </c>
      <c r="D1424" s="29">
        <v>241</v>
      </c>
      <c r="E1424" s="34">
        <v>43669</v>
      </c>
      <c r="F1424" s="24" t="s">
        <v>97</v>
      </c>
      <c r="G1424" s="23" t="s">
        <v>74</v>
      </c>
      <c r="H1424" s="26">
        <v>18750</v>
      </c>
      <c r="I1424" s="27">
        <v>4704.84</v>
      </c>
    </row>
    <row r="1425" spans="1:9" ht="10.199999999999999" x14ac:dyDescent="0.2">
      <c r="A1425" s="21" t="s">
        <v>85</v>
      </c>
      <c r="B1425" s="22">
        <v>44378</v>
      </c>
      <c r="C1425" s="25">
        <v>714.6</v>
      </c>
      <c r="D1425" s="29">
        <v>243</v>
      </c>
      <c r="E1425" s="34">
        <v>44946</v>
      </c>
      <c r="F1425" s="24" t="s">
        <v>97</v>
      </c>
      <c r="G1425" s="23" t="s">
        <v>76</v>
      </c>
      <c r="H1425" s="26">
        <v>66099.5</v>
      </c>
      <c r="I1425" s="27">
        <v>23340.52</v>
      </c>
    </row>
    <row r="1426" spans="1:9" ht="10.199999999999999" x14ac:dyDescent="0.2">
      <c r="A1426" s="21" t="s">
        <v>85</v>
      </c>
      <c r="B1426" s="22">
        <v>44378</v>
      </c>
      <c r="C1426" s="25">
        <v>222.8</v>
      </c>
      <c r="D1426" s="29">
        <v>244</v>
      </c>
      <c r="E1426" s="34">
        <v>44875</v>
      </c>
      <c r="F1426" s="24" t="s">
        <v>97</v>
      </c>
      <c r="G1426" s="23" t="s">
        <v>71</v>
      </c>
      <c r="H1426" s="26">
        <v>29887.550000000003</v>
      </c>
      <c r="I1426" s="27">
        <v>8911.49</v>
      </c>
    </row>
    <row r="1427" spans="1:9" ht="10.199999999999999" x14ac:dyDescent="0.2">
      <c r="A1427" s="21" t="s">
        <v>85</v>
      </c>
      <c r="B1427" s="22">
        <v>44378</v>
      </c>
      <c r="C1427" s="25">
        <v>285.77</v>
      </c>
      <c r="D1427" s="29">
        <v>245</v>
      </c>
      <c r="E1427" s="34">
        <v>44390</v>
      </c>
      <c r="F1427" s="24" t="s">
        <v>97</v>
      </c>
      <c r="G1427" s="23" t="s">
        <v>71</v>
      </c>
      <c r="H1427" s="26">
        <v>18750</v>
      </c>
      <c r="I1427" s="27">
        <v>5706.12</v>
      </c>
    </row>
    <row r="1428" spans="1:9" ht="10.199999999999999" x14ac:dyDescent="0.2">
      <c r="A1428" s="21" t="s">
        <v>85</v>
      </c>
      <c r="B1428" s="22">
        <v>44378</v>
      </c>
      <c r="C1428" s="25">
        <v>352.62</v>
      </c>
      <c r="D1428" s="29">
        <v>246</v>
      </c>
      <c r="E1428" s="34">
        <v>44847</v>
      </c>
      <c r="F1428" s="24" t="s">
        <v>97</v>
      </c>
      <c r="G1428" s="23" t="s">
        <v>71</v>
      </c>
      <c r="H1428" s="26">
        <v>27752.75</v>
      </c>
      <c r="I1428" s="27">
        <v>10376.1</v>
      </c>
    </row>
    <row r="1429" spans="1:9" ht="10.199999999999999" x14ac:dyDescent="0.2">
      <c r="A1429" s="21" t="s">
        <v>85</v>
      </c>
      <c r="B1429" s="22">
        <v>44378</v>
      </c>
      <c r="C1429" s="25">
        <v>292.7</v>
      </c>
      <c r="D1429" s="29">
        <v>247</v>
      </c>
      <c r="E1429" s="34">
        <v>44501</v>
      </c>
      <c r="F1429" s="24" t="s">
        <v>97</v>
      </c>
      <c r="G1429" s="23" t="s">
        <v>72</v>
      </c>
      <c r="H1429" s="26">
        <v>12553.599999999999</v>
      </c>
      <c r="I1429" s="27">
        <v>2713.76</v>
      </c>
    </row>
    <row r="1430" spans="1:9" ht="10.199999999999999" x14ac:dyDescent="0.2">
      <c r="A1430" s="21" t="s">
        <v>85</v>
      </c>
      <c r="B1430" s="22">
        <v>44378</v>
      </c>
      <c r="C1430" s="25">
        <v>550.1</v>
      </c>
      <c r="D1430" s="29">
        <v>249</v>
      </c>
      <c r="E1430" s="34">
        <v>44861</v>
      </c>
      <c r="F1430" s="24" t="s">
        <v>97</v>
      </c>
      <c r="G1430" s="23" t="s">
        <v>71</v>
      </c>
      <c r="H1430" s="26">
        <v>29887.550000000003</v>
      </c>
      <c r="I1430" s="27">
        <v>11433.59</v>
      </c>
    </row>
    <row r="1431" spans="1:9" ht="10.199999999999999" x14ac:dyDescent="0.2">
      <c r="A1431" s="21" t="s">
        <v>85</v>
      </c>
      <c r="B1431" s="22">
        <v>44378</v>
      </c>
      <c r="C1431" s="25">
        <v>132.5</v>
      </c>
      <c r="D1431" s="29">
        <v>250</v>
      </c>
      <c r="E1431" s="34">
        <v>40866</v>
      </c>
      <c r="F1431" s="24" t="s">
        <v>97</v>
      </c>
      <c r="G1431" s="23" t="s">
        <v>71</v>
      </c>
      <c r="H1431" s="26">
        <v>7044.5</v>
      </c>
      <c r="I1431" s="27">
        <v>1782.2</v>
      </c>
    </row>
    <row r="1432" spans="1:9" ht="10.199999999999999" x14ac:dyDescent="0.2">
      <c r="A1432" s="21" t="s">
        <v>85</v>
      </c>
      <c r="B1432" s="22">
        <v>44378</v>
      </c>
      <c r="C1432" s="25">
        <v>284.2</v>
      </c>
      <c r="D1432" s="29">
        <v>251</v>
      </c>
      <c r="E1432" s="34">
        <v>43797</v>
      </c>
      <c r="F1432" s="24" t="s">
        <v>97</v>
      </c>
      <c r="G1432" s="23" t="s">
        <v>75</v>
      </c>
      <c r="H1432" s="26">
        <v>23333.35</v>
      </c>
      <c r="I1432" s="27">
        <v>8247.89</v>
      </c>
    </row>
    <row r="1433" spans="1:9" ht="10.199999999999999" x14ac:dyDescent="0.2">
      <c r="A1433" s="21" t="s">
        <v>85</v>
      </c>
      <c r="B1433" s="22">
        <v>44378</v>
      </c>
      <c r="C1433" s="25">
        <v>284</v>
      </c>
      <c r="D1433" s="29">
        <v>252</v>
      </c>
      <c r="E1433" s="34">
        <v>42046</v>
      </c>
      <c r="F1433" s="24" t="s">
        <v>97</v>
      </c>
      <c r="G1433" s="23" t="s">
        <v>77</v>
      </c>
      <c r="H1433" s="26">
        <v>29166.65</v>
      </c>
      <c r="I1433" s="27">
        <v>6382.95</v>
      </c>
    </row>
    <row r="1434" spans="1:9" ht="10.199999999999999" x14ac:dyDescent="0.2">
      <c r="A1434" s="21" t="s">
        <v>85</v>
      </c>
      <c r="B1434" s="22">
        <v>44378</v>
      </c>
      <c r="C1434" s="25">
        <v>250</v>
      </c>
      <c r="D1434" s="29">
        <v>253</v>
      </c>
      <c r="E1434" s="34">
        <v>42719</v>
      </c>
      <c r="F1434" s="24" t="s">
        <v>97</v>
      </c>
      <c r="G1434" s="23" t="s">
        <v>75</v>
      </c>
      <c r="H1434" s="26">
        <v>27500</v>
      </c>
      <c r="I1434" s="27">
        <v>8776.39</v>
      </c>
    </row>
    <row r="1435" spans="1:9" ht="10.199999999999999" x14ac:dyDescent="0.2">
      <c r="A1435" s="21" t="s">
        <v>85</v>
      </c>
      <c r="B1435" s="22">
        <v>44378</v>
      </c>
      <c r="C1435" s="25">
        <v>414</v>
      </c>
      <c r="D1435" s="29">
        <v>254</v>
      </c>
      <c r="E1435" s="34">
        <v>43052</v>
      </c>
      <c r="F1435" s="24" t="s">
        <v>113</v>
      </c>
      <c r="G1435" s="23" t="s">
        <v>74</v>
      </c>
      <c r="H1435" s="26"/>
      <c r="I1435" s="27">
        <v>210</v>
      </c>
    </row>
    <row r="1436" spans="1:9" ht="10.199999999999999" x14ac:dyDescent="0.2">
      <c r="A1436" s="21" t="s">
        <v>85</v>
      </c>
      <c r="B1436" s="22">
        <v>44378</v>
      </c>
      <c r="C1436" s="25">
        <v>420.2</v>
      </c>
      <c r="D1436" s="29">
        <v>255</v>
      </c>
      <c r="E1436" s="34">
        <v>42491</v>
      </c>
      <c r="F1436" s="24" t="s">
        <v>97</v>
      </c>
      <c r="G1436" s="23" t="s">
        <v>71</v>
      </c>
      <c r="H1436" s="26">
        <v>20664.400000000001</v>
      </c>
      <c r="I1436" s="27">
        <v>4097.3100000000004</v>
      </c>
    </row>
    <row r="1437" spans="1:9" ht="10.199999999999999" x14ac:dyDescent="0.2">
      <c r="A1437" s="21" t="s">
        <v>85</v>
      </c>
      <c r="B1437" s="22">
        <v>44378</v>
      </c>
      <c r="C1437" s="25">
        <v>168.4</v>
      </c>
      <c r="D1437" s="29">
        <v>257</v>
      </c>
      <c r="E1437" s="34">
        <v>40408</v>
      </c>
      <c r="F1437" s="24" t="s">
        <v>97</v>
      </c>
      <c r="G1437" s="23" t="s">
        <v>71</v>
      </c>
      <c r="H1437" s="26">
        <v>9800</v>
      </c>
      <c r="I1437" s="27">
        <v>1747.76</v>
      </c>
    </row>
    <row r="1438" spans="1:9" ht="10.199999999999999" x14ac:dyDescent="0.2">
      <c r="A1438" s="21" t="s">
        <v>85</v>
      </c>
      <c r="B1438" s="22">
        <v>44378</v>
      </c>
      <c r="C1438" s="25">
        <v>114.7</v>
      </c>
      <c r="D1438" s="29">
        <v>260</v>
      </c>
      <c r="E1438" s="34">
        <v>39692</v>
      </c>
      <c r="F1438" s="24" t="s">
        <v>97</v>
      </c>
      <c r="G1438" s="23" t="s">
        <v>71</v>
      </c>
      <c r="H1438" s="26">
        <v>9250</v>
      </c>
      <c r="I1438" s="27">
        <v>1238.58</v>
      </c>
    </row>
    <row r="1439" spans="1:9" ht="10.199999999999999" x14ac:dyDescent="0.2">
      <c r="A1439" s="21" t="s">
        <v>85</v>
      </c>
      <c r="B1439" s="22">
        <v>44378</v>
      </c>
      <c r="C1439" s="25">
        <v>251</v>
      </c>
      <c r="D1439" s="29">
        <v>261</v>
      </c>
      <c r="E1439" s="34">
        <v>44446</v>
      </c>
      <c r="F1439" s="24" t="s">
        <v>97</v>
      </c>
      <c r="G1439" s="23" t="s">
        <v>71</v>
      </c>
      <c r="H1439" s="26">
        <v>24000</v>
      </c>
      <c r="I1439" s="27">
        <v>9182.11</v>
      </c>
    </row>
    <row r="1440" spans="1:9" ht="10.199999999999999" x14ac:dyDescent="0.2">
      <c r="A1440" s="21" t="s">
        <v>85</v>
      </c>
      <c r="B1440" s="22">
        <v>44378</v>
      </c>
      <c r="C1440" s="25">
        <v>282.45</v>
      </c>
      <c r="D1440" s="29">
        <v>262</v>
      </c>
      <c r="E1440" s="34">
        <v>41963</v>
      </c>
      <c r="F1440" s="24" t="s">
        <v>116</v>
      </c>
      <c r="G1440" s="23" t="s">
        <v>74</v>
      </c>
      <c r="H1440" s="26">
        <v>32733.25</v>
      </c>
      <c r="I1440" s="27">
        <v>13621.37</v>
      </c>
    </row>
    <row r="1441" spans="1:9" ht="10.199999999999999" x14ac:dyDescent="0.2">
      <c r="A1441" s="21" t="s">
        <v>85</v>
      </c>
      <c r="B1441" s="22">
        <v>44378</v>
      </c>
      <c r="C1441" s="25">
        <v>264</v>
      </c>
      <c r="D1441" s="29">
        <v>263</v>
      </c>
      <c r="E1441" s="34">
        <v>41552</v>
      </c>
      <c r="F1441" s="24" t="s">
        <v>97</v>
      </c>
      <c r="G1441" s="23" t="s">
        <v>74</v>
      </c>
      <c r="H1441" s="26">
        <v>29000</v>
      </c>
      <c r="I1441" s="27">
        <v>10074.959999999999</v>
      </c>
    </row>
    <row r="1442" spans="1:9" ht="10.199999999999999" x14ac:dyDescent="0.2">
      <c r="A1442" s="21" t="s">
        <v>85</v>
      </c>
      <c r="B1442" s="22">
        <v>44378</v>
      </c>
      <c r="C1442" s="25">
        <v>243</v>
      </c>
      <c r="D1442" s="29">
        <v>264</v>
      </c>
      <c r="E1442" s="34">
        <v>41636</v>
      </c>
      <c r="F1442" s="24" t="s">
        <v>97</v>
      </c>
      <c r="G1442" s="23" t="s">
        <v>74</v>
      </c>
      <c r="H1442" s="26">
        <v>7600</v>
      </c>
      <c r="I1442" s="27">
        <v>1119.1599999999999</v>
      </c>
    </row>
    <row r="1443" spans="1:9" ht="10.199999999999999" x14ac:dyDescent="0.2">
      <c r="A1443" s="21" t="s">
        <v>85</v>
      </c>
      <c r="B1443" s="22">
        <v>44378</v>
      </c>
      <c r="C1443" s="25">
        <v>182.25</v>
      </c>
      <c r="D1443" s="29">
        <v>265</v>
      </c>
      <c r="E1443" s="34">
        <v>41697</v>
      </c>
      <c r="F1443" s="24" t="s">
        <v>97</v>
      </c>
      <c r="G1443" s="23" t="s">
        <v>71</v>
      </c>
      <c r="H1443" s="26">
        <v>13500</v>
      </c>
      <c r="I1443" s="27">
        <v>3373.51</v>
      </c>
    </row>
    <row r="1444" spans="1:9" ht="10.199999999999999" x14ac:dyDescent="0.2">
      <c r="A1444" s="21" t="s">
        <v>85</v>
      </c>
      <c r="B1444" s="22">
        <v>44378</v>
      </c>
      <c r="C1444" s="25">
        <v>402.22</v>
      </c>
      <c r="D1444" s="29">
        <v>266</v>
      </c>
      <c r="E1444" s="34">
        <v>44979</v>
      </c>
      <c r="F1444" s="24" t="s">
        <v>97</v>
      </c>
      <c r="G1444" s="23" t="s">
        <v>71</v>
      </c>
      <c r="H1444" s="26">
        <v>19213.45</v>
      </c>
      <c r="I1444" s="27">
        <v>7028.3499999999995</v>
      </c>
    </row>
    <row r="1445" spans="1:9" ht="10.199999999999999" x14ac:dyDescent="0.2">
      <c r="A1445" s="21" t="s">
        <v>85</v>
      </c>
      <c r="B1445" s="22">
        <v>44378</v>
      </c>
      <c r="C1445" s="25">
        <v>307.2</v>
      </c>
      <c r="D1445" s="29">
        <v>267</v>
      </c>
      <c r="E1445" s="34">
        <v>42801</v>
      </c>
      <c r="F1445" s="24" t="s">
        <v>97</v>
      </c>
      <c r="G1445" s="23" t="s">
        <v>75</v>
      </c>
      <c r="H1445" s="26">
        <v>18333.349999999999</v>
      </c>
      <c r="I1445" s="27">
        <v>5452.09</v>
      </c>
    </row>
    <row r="1446" spans="1:9" ht="10.199999999999999" x14ac:dyDescent="0.2">
      <c r="A1446" s="21" t="s">
        <v>85</v>
      </c>
      <c r="B1446" s="22">
        <v>44378</v>
      </c>
      <c r="C1446" s="25">
        <v>320.5</v>
      </c>
      <c r="D1446" s="29">
        <v>268</v>
      </c>
      <c r="E1446" s="34">
        <v>44007</v>
      </c>
      <c r="F1446" s="24" t="s">
        <v>97</v>
      </c>
      <c r="G1446" s="23" t="s">
        <v>71</v>
      </c>
      <c r="H1446" s="26">
        <v>16000</v>
      </c>
      <c r="I1446" s="27">
        <v>2388.2600000000002</v>
      </c>
    </row>
    <row r="1447" spans="1:9" ht="10.199999999999999" x14ac:dyDescent="0.2">
      <c r="A1447" s="21" t="s">
        <v>85</v>
      </c>
      <c r="B1447" s="22">
        <v>44378</v>
      </c>
      <c r="C1447" s="25">
        <v>262</v>
      </c>
      <c r="D1447" s="29">
        <v>269</v>
      </c>
      <c r="E1447" s="34">
        <v>44147</v>
      </c>
      <c r="F1447" s="24" t="s">
        <v>97</v>
      </c>
      <c r="G1447" s="23" t="s">
        <v>73</v>
      </c>
      <c r="H1447" s="26">
        <v>28000</v>
      </c>
      <c r="I1447" s="27">
        <v>10485.09</v>
      </c>
    </row>
    <row r="1448" spans="1:9" ht="10.199999999999999" x14ac:dyDescent="0.2">
      <c r="A1448" s="21" t="s">
        <v>85</v>
      </c>
      <c r="B1448" s="22">
        <v>44378</v>
      </c>
      <c r="C1448" s="25">
        <v>330.3</v>
      </c>
      <c r="D1448" s="29">
        <v>270</v>
      </c>
      <c r="E1448" s="34">
        <v>42799</v>
      </c>
      <c r="F1448" s="24" t="s">
        <v>97</v>
      </c>
      <c r="G1448" s="23" t="s">
        <v>71</v>
      </c>
      <c r="H1448" s="26">
        <v>26590</v>
      </c>
      <c r="I1448" s="27">
        <v>8462.58</v>
      </c>
    </row>
    <row r="1449" spans="1:9" ht="10.199999999999999" x14ac:dyDescent="0.2">
      <c r="A1449" s="21" t="s">
        <v>85</v>
      </c>
      <c r="B1449" s="22">
        <v>44378</v>
      </c>
      <c r="C1449" s="25">
        <v>234.6</v>
      </c>
      <c r="D1449" s="29">
        <v>271</v>
      </c>
      <c r="E1449" s="34">
        <v>43327</v>
      </c>
      <c r="F1449" s="24" t="s">
        <v>97</v>
      </c>
      <c r="G1449" s="23" t="s">
        <v>74</v>
      </c>
      <c r="H1449" s="26">
        <v>22083.35</v>
      </c>
      <c r="I1449" s="27">
        <v>9380.91</v>
      </c>
    </row>
    <row r="1450" spans="1:9" ht="10.199999999999999" x14ac:dyDescent="0.2">
      <c r="A1450" s="21" t="s">
        <v>85</v>
      </c>
      <c r="B1450" s="22">
        <v>44378</v>
      </c>
      <c r="C1450" s="25">
        <v>137</v>
      </c>
      <c r="D1450" s="29">
        <v>272</v>
      </c>
      <c r="E1450" s="34">
        <v>40393</v>
      </c>
      <c r="F1450" s="24" t="s">
        <v>97</v>
      </c>
      <c r="G1450" s="23" t="s">
        <v>77</v>
      </c>
      <c r="H1450" s="26">
        <v>8480.1</v>
      </c>
      <c r="I1450" s="27">
        <v>2286.1299999999997</v>
      </c>
    </row>
    <row r="1451" spans="1:9" ht="10.199999999999999" x14ac:dyDescent="0.2">
      <c r="A1451" s="21" t="s">
        <v>85</v>
      </c>
      <c r="B1451" s="22">
        <v>44378</v>
      </c>
      <c r="C1451" s="25">
        <v>254</v>
      </c>
      <c r="D1451" s="29">
        <v>273</v>
      </c>
      <c r="E1451" s="34">
        <v>44267</v>
      </c>
      <c r="F1451" s="24" t="s">
        <v>97</v>
      </c>
      <c r="G1451" s="23" t="s">
        <v>73</v>
      </c>
      <c r="H1451" s="26">
        <v>14585.4</v>
      </c>
      <c r="I1451" s="27">
        <v>4299.2599999999993</v>
      </c>
    </row>
    <row r="1452" spans="1:9" ht="10.199999999999999" x14ac:dyDescent="0.2">
      <c r="A1452" s="21" t="s">
        <v>85</v>
      </c>
      <c r="B1452" s="22">
        <v>44378</v>
      </c>
      <c r="C1452" s="25">
        <v>170</v>
      </c>
      <c r="D1452" s="29">
        <v>274</v>
      </c>
      <c r="E1452" s="34">
        <v>41356</v>
      </c>
      <c r="F1452" s="24" t="s">
        <v>97</v>
      </c>
      <c r="G1452" s="23" t="s">
        <v>74</v>
      </c>
      <c r="H1452" s="26">
        <v>8584.2999999999993</v>
      </c>
      <c r="I1452" s="27">
        <v>1684.3400000000001</v>
      </c>
    </row>
    <row r="1453" spans="1:9" ht="10.199999999999999" x14ac:dyDescent="0.2">
      <c r="A1453" s="21" t="s">
        <v>85</v>
      </c>
      <c r="B1453" s="22">
        <v>44378</v>
      </c>
      <c r="C1453" s="25">
        <v>192</v>
      </c>
      <c r="D1453" s="29">
        <v>275</v>
      </c>
      <c r="E1453" s="34">
        <v>41691</v>
      </c>
      <c r="F1453" s="24" t="s">
        <v>97</v>
      </c>
      <c r="G1453" s="23" t="s">
        <v>72</v>
      </c>
      <c r="H1453" s="26">
        <v>9758.0499999999993</v>
      </c>
      <c r="I1453" s="27">
        <v>2922.5699999999997</v>
      </c>
    </row>
    <row r="1454" spans="1:9" ht="10.199999999999999" x14ac:dyDescent="0.2">
      <c r="A1454" s="21" t="s">
        <v>85</v>
      </c>
      <c r="B1454" s="22">
        <v>44378</v>
      </c>
      <c r="C1454" s="25">
        <v>240</v>
      </c>
      <c r="D1454" s="29">
        <v>276</v>
      </c>
      <c r="E1454" s="34">
        <v>43164</v>
      </c>
      <c r="F1454" s="24" t="s">
        <v>97</v>
      </c>
      <c r="G1454" s="23" t="s">
        <v>73</v>
      </c>
      <c r="H1454" s="26">
        <v>20416.650000000001</v>
      </c>
      <c r="I1454" s="27">
        <v>7171.6399999999994</v>
      </c>
    </row>
    <row r="1455" spans="1:9" ht="10.199999999999999" x14ac:dyDescent="0.2">
      <c r="A1455" s="21" t="s">
        <v>85</v>
      </c>
      <c r="B1455" s="22">
        <v>44378</v>
      </c>
      <c r="C1455" s="25">
        <v>346.7</v>
      </c>
      <c r="D1455" s="29">
        <v>277</v>
      </c>
      <c r="E1455" s="34">
        <v>43454</v>
      </c>
      <c r="F1455" s="24" t="s">
        <v>97</v>
      </c>
      <c r="G1455" s="23" t="s">
        <v>78</v>
      </c>
      <c r="H1455" s="26">
        <v>24583.35</v>
      </c>
      <c r="I1455" s="27">
        <v>9211.3000000000011</v>
      </c>
    </row>
    <row r="1456" spans="1:9" ht="10.199999999999999" x14ac:dyDescent="0.2">
      <c r="A1456" s="21" t="s">
        <v>85</v>
      </c>
      <c r="B1456" s="22">
        <v>44378</v>
      </c>
      <c r="C1456" s="25">
        <v>436</v>
      </c>
      <c r="D1456" s="29">
        <v>278</v>
      </c>
      <c r="E1456" s="34">
        <v>42886</v>
      </c>
      <c r="F1456" s="24" t="s">
        <v>97</v>
      </c>
      <c r="G1456" s="23" t="s">
        <v>75</v>
      </c>
      <c r="H1456" s="26">
        <v>40833.35</v>
      </c>
      <c r="I1456" s="27">
        <v>13174.63</v>
      </c>
    </row>
    <row r="1457" spans="1:9" ht="10.199999999999999" x14ac:dyDescent="0.2">
      <c r="A1457" s="21" t="s">
        <v>85</v>
      </c>
      <c r="B1457" s="22">
        <v>44378</v>
      </c>
      <c r="C1457" s="25">
        <v>302.3</v>
      </c>
      <c r="D1457" s="29">
        <v>279</v>
      </c>
      <c r="E1457" s="34">
        <v>42677</v>
      </c>
      <c r="F1457" s="24" t="s">
        <v>97</v>
      </c>
      <c r="G1457" s="23" t="s">
        <v>71</v>
      </c>
      <c r="H1457" s="26">
        <v>17353.5</v>
      </c>
      <c r="I1457" s="27">
        <v>5064.1500000000005</v>
      </c>
    </row>
    <row r="1458" spans="1:9" ht="10.199999999999999" x14ac:dyDescent="0.2">
      <c r="A1458" s="21" t="s">
        <v>85</v>
      </c>
      <c r="B1458" s="22">
        <v>44378</v>
      </c>
      <c r="C1458" s="25">
        <v>235.8</v>
      </c>
      <c r="D1458" s="29">
        <v>280</v>
      </c>
      <c r="E1458" s="34">
        <v>43161</v>
      </c>
      <c r="F1458" s="24" t="s">
        <v>97</v>
      </c>
      <c r="G1458" s="23" t="s">
        <v>72</v>
      </c>
      <c r="H1458" s="26">
        <v>35991.199999999997</v>
      </c>
      <c r="I1458" s="27">
        <v>14508.48</v>
      </c>
    </row>
    <row r="1459" spans="1:9" ht="10.199999999999999" x14ac:dyDescent="0.2">
      <c r="A1459" s="21" t="s">
        <v>85</v>
      </c>
      <c r="B1459" s="22">
        <v>44409</v>
      </c>
      <c r="C1459" s="25">
        <v>304.10000000000002</v>
      </c>
      <c r="D1459" s="29">
        <v>223</v>
      </c>
      <c r="E1459" s="34">
        <v>44148</v>
      </c>
      <c r="F1459" s="24" t="s">
        <v>97</v>
      </c>
      <c r="G1459" s="23" t="s">
        <v>71</v>
      </c>
      <c r="H1459" s="26">
        <v>14500</v>
      </c>
      <c r="I1459" s="27">
        <v>3545.99</v>
      </c>
    </row>
    <row r="1460" spans="1:9" ht="10.199999999999999" x14ac:dyDescent="0.2">
      <c r="A1460" s="21" t="s">
        <v>85</v>
      </c>
      <c r="B1460" s="22">
        <v>44409</v>
      </c>
      <c r="C1460" s="25">
        <v>384.75</v>
      </c>
      <c r="D1460" s="29">
        <v>224</v>
      </c>
      <c r="E1460" s="34">
        <v>42333</v>
      </c>
      <c r="F1460" s="24" t="s">
        <v>97</v>
      </c>
      <c r="G1460" s="23" t="s">
        <v>71</v>
      </c>
      <c r="H1460" s="26">
        <v>66457.95</v>
      </c>
      <c r="I1460" s="27">
        <v>29911.489999999998</v>
      </c>
    </row>
    <row r="1461" spans="1:9" ht="10.199999999999999" x14ac:dyDescent="0.2">
      <c r="A1461" s="21" t="s">
        <v>85</v>
      </c>
      <c r="B1461" s="22">
        <v>44409</v>
      </c>
      <c r="C1461" s="25">
        <v>251.42</v>
      </c>
      <c r="D1461" s="29">
        <v>225</v>
      </c>
      <c r="E1461" s="34">
        <v>44162</v>
      </c>
      <c r="F1461" s="24" t="s">
        <v>97</v>
      </c>
      <c r="G1461" s="23" t="s">
        <v>72</v>
      </c>
      <c r="H1461" s="26">
        <v>11753</v>
      </c>
      <c r="I1461" s="27">
        <v>3567.06</v>
      </c>
    </row>
    <row r="1462" spans="1:9" ht="10.199999999999999" x14ac:dyDescent="0.2">
      <c r="A1462" s="21" t="s">
        <v>85</v>
      </c>
      <c r="B1462" s="22">
        <v>44409</v>
      </c>
      <c r="C1462" s="25">
        <v>267</v>
      </c>
      <c r="D1462" s="29">
        <v>226</v>
      </c>
      <c r="E1462" s="34">
        <v>43257</v>
      </c>
      <c r="F1462" s="24" t="s">
        <v>97</v>
      </c>
      <c r="G1462" s="23" t="s">
        <v>75</v>
      </c>
      <c r="H1462" s="26">
        <v>16666.650000000001</v>
      </c>
      <c r="I1462" s="27">
        <v>6858.81</v>
      </c>
    </row>
    <row r="1463" spans="1:9" ht="10.199999999999999" x14ac:dyDescent="0.2">
      <c r="A1463" s="21" t="s">
        <v>85</v>
      </c>
      <c r="B1463" s="22">
        <v>44409</v>
      </c>
      <c r="C1463" s="25">
        <v>323.2</v>
      </c>
      <c r="D1463" s="29">
        <v>227</v>
      </c>
      <c r="E1463" s="34">
        <v>42845</v>
      </c>
      <c r="F1463" s="24" t="s">
        <v>97</v>
      </c>
      <c r="G1463" s="23" t="s">
        <v>74</v>
      </c>
      <c r="H1463" s="26">
        <v>29500</v>
      </c>
      <c r="I1463" s="27">
        <v>10506.09</v>
      </c>
    </row>
    <row r="1464" spans="1:9" ht="10.199999999999999" x14ac:dyDescent="0.2">
      <c r="A1464" s="21" t="s">
        <v>85</v>
      </c>
      <c r="B1464" s="22">
        <v>44409</v>
      </c>
      <c r="C1464" s="25">
        <v>390</v>
      </c>
      <c r="D1464" s="29">
        <v>229</v>
      </c>
      <c r="E1464" s="34">
        <v>44992</v>
      </c>
      <c r="F1464" s="24" t="s">
        <v>97</v>
      </c>
      <c r="G1464" s="23" t="s">
        <v>75</v>
      </c>
      <c r="H1464" s="26">
        <v>15018.25</v>
      </c>
      <c r="I1464" s="27">
        <v>7192.1500000000005</v>
      </c>
    </row>
    <row r="1465" spans="1:9" ht="10.199999999999999" x14ac:dyDescent="0.2">
      <c r="A1465" s="21" t="s">
        <v>85</v>
      </c>
      <c r="B1465" s="22">
        <v>44409</v>
      </c>
      <c r="C1465" s="25">
        <v>244.4</v>
      </c>
      <c r="D1465" s="29">
        <v>230</v>
      </c>
      <c r="E1465" s="34">
        <v>42322</v>
      </c>
      <c r="F1465" s="24" t="s">
        <v>97</v>
      </c>
      <c r="G1465" s="23" t="s">
        <v>72</v>
      </c>
      <c r="H1465" s="26">
        <v>15000</v>
      </c>
      <c r="I1465" s="27">
        <v>4757.0600000000004</v>
      </c>
    </row>
    <row r="1466" spans="1:9" ht="10.199999999999999" x14ac:dyDescent="0.2">
      <c r="A1466" s="21" t="s">
        <v>85</v>
      </c>
      <c r="B1466" s="22">
        <v>44409</v>
      </c>
      <c r="C1466" s="25">
        <v>242.6</v>
      </c>
      <c r="D1466" s="29">
        <v>231</v>
      </c>
      <c r="E1466" s="34">
        <v>42305</v>
      </c>
      <c r="F1466" s="24" t="s">
        <v>97</v>
      </c>
      <c r="G1466" s="23" t="s">
        <v>73</v>
      </c>
      <c r="H1466" s="26">
        <v>9583.35</v>
      </c>
      <c r="I1466" s="27">
        <v>3400.25</v>
      </c>
    </row>
    <row r="1467" spans="1:9" ht="10.199999999999999" x14ac:dyDescent="0.2">
      <c r="A1467" s="21" t="s">
        <v>85</v>
      </c>
      <c r="B1467" s="22">
        <v>44409</v>
      </c>
      <c r="C1467" s="25">
        <v>224.7</v>
      </c>
      <c r="D1467" s="29">
        <v>232</v>
      </c>
      <c r="E1467" s="34">
        <v>42061</v>
      </c>
      <c r="F1467" s="24" t="s">
        <v>97</v>
      </c>
      <c r="G1467" s="23" t="s">
        <v>77</v>
      </c>
      <c r="H1467" s="26">
        <v>13250</v>
      </c>
      <c r="I1467" s="27">
        <v>5565.77</v>
      </c>
    </row>
    <row r="1468" spans="1:9" ht="10.199999999999999" x14ac:dyDescent="0.2">
      <c r="A1468" s="21" t="s">
        <v>85</v>
      </c>
      <c r="B1468" s="22">
        <v>44409</v>
      </c>
      <c r="C1468" s="25">
        <v>242.8</v>
      </c>
      <c r="D1468" s="29">
        <v>233</v>
      </c>
      <c r="E1468" s="34">
        <v>43525</v>
      </c>
      <c r="F1468" s="24" t="s">
        <v>97</v>
      </c>
      <c r="G1468" s="23" t="s">
        <v>71</v>
      </c>
      <c r="H1468" s="26">
        <v>16635.849999999999</v>
      </c>
      <c r="I1468" s="27">
        <v>6067.7400000000007</v>
      </c>
    </row>
    <row r="1469" spans="1:9" ht="10.199999999999999" x14ac:dyDescent="0.2">
      <c r="A1469" s="21" t="s">
        <v>85</v>
      </c>
      <c r="B1469" s="22">
        <v>44409</v>
      </c>
      <c r="C1469" s="25">
        <v>508</v>
      </c>
      <c r="D1469" s="29">
        <v>234</v>
      </c>
      <c r="E1469" s="34">
        <v>44875</v>
      </c>
      <c r="F1469" s="24" t="s">
        <v>97</v>
      </c>
      <c r="G1469" s="23" t="s">
        <v>73</v>
      </c>
      <c r="H1469" s="26">
        <v>25833.35</v>
      </c>
      <c r="I1469" s="27">
        <v>11364.01</v>
      </c>
    </row>
    <row r="1470" spans="1:9" ht="10.199999999999999" x14ac:dyDescent="0.2">
      <c r="A1470" s="21" t="s">
        <v>85</v>
      </c>
      <c r="B1470" s="22">
        <v>44409</v>
      </c>
      <c r="C1470" s="25">
        <v>321.7</v>
      </c>
      <c r="D1470" s="29">
        <v>235</v>
      </c>
      <c r="E1470" s="34">
        <v>42309</v>
      </c>
      <c r="F1470" s="24" t="s">
        <v>97</v>
      </c>
      <c r="G1470" s="23" t="s">
        <v>74</v>
      </c>
      <c r="H1470" s="26">
        <v>18333.349999999999</v>
      </c>
      <c r="I1470" s="27">
        <v>5832.8899999999994</v>
      </c>
    </row>
    <row r="1471" spans="1:9" ht="10.199999999999999" x14ac:dyDescent="0.2">
      <c r="A1471" s="21" t="s">
        <v>85</v>
      </c>
      <c r="B1471" s="22">
        <v>44409</v>
      </c>
      <c r="C1471" s="25">
        <v>219.8</v>
      </c>
      <c r="D1471" s="29">
        <v>236</v>
      </c>
      <c r="E1471" s="34">
        <v>43327</v>
      </c>
      <c r="F1471" s="24" t="s">
        <v>109</v>
      </c>
      <c r="G1471" s="23" t="s">
        <v>71</v>
      </c>
      <c r="H1471" s="26">
        <v>20210.7</v>
      </c>
      <c r="I1471" s="27">
        <v>4449.4799999999996</v>
      </c>
    </row>
    <row r="1472" spans="1:9" ht="10.199999999999999" x14ac:dyDescent="0.2">
      <c r="A1472" s="21" t="s">
        <v>85</v>
      </c>
      <c r="B1472" s="22">
        <v>44409</v>
      </c>
      <c r="C1472" s="25">
        <v>247</v>
      </c>
      <c r="D1472" s="29">
        <v>237</v>
      </c>
      <c r="E1472" s="34">
        <v>43188</v>
      </c>
      <c r="F1472" s="24" t="s">
        <v>97</v>
      </c>
      <c r="G1472" s="23" t="s">
        <v>77</v>
      </c>
      <c r="H1472" s="26">
        <v>24000</v>
      </c>
      <c r="I1472" s="27">
        <v>9067.59</v>
      </c>
    </row>
    <row r="1473" spans="1:9" ht="10.199999999999999" x14ac:dyDescent="0.2">
      <c r="A1473" s="21" t="s">
        <v>85</v>
      </c>
      <c r="B1473" s="22">
        <v>44409</v>
      </c>
      <c r="C1473" s="25">
        <v>397.3</v>
      </c>
      <c r="D1473" s="29">
        <v>239</v>
      </c>
      <c r="E1473" s="34">
        <v>44882</v>
      </c>
      <c r="F1473" s="24" t="s">
        <v>97</v>
      </c>
      <c r="G1473" s="23" t="s">
        <v>71</v>
      </c>
      <c r="H1473" s="26">
        <v>21666.65</v>
      </c>
      <c r="I1473" s="27">
        <v>7501.76</v>
      </c>
    </row>
    <row r="1474" spans="1:9" ht="10.199999999999999" x14ac:dyDescent="0.2">
      <c r="A1474" s="21" t="s">
        <v>85</v>
      </c>
      <c r="B1474" s="22">
        <v>44409</v>
      </c>
      <c r="C1474" s="25">
        <v>748.5</v>
      </c>
      <c r="D1474" s="29">
        <v>240</v>
      </c>
      <c r="E1474" s="34">
        <v>44880</v>
      </c>
      <c r="F1474" s="24" t="s">
        <v>97</v>
      </c>
      <c r="G1474" s="23" t="s">
        <v>71</v>
      </c>
      <c r="H1474" s="26">
        <v>69583.350000000006</v>
      </c>
      <c r="I1474" s="27">
        <v>15558.199999999999</v>
      </c>
    </row>
    <row r="1475" spans="1:9" ht="10.199999999999999" x14ac:dyDescent="0.2">
      <c r="A1475" s="21" t="s">
        <v>85</v>
      </c>
      <c r="B1475" s="22">
        <v>44409</v>
      </c>
      <c r="C1475" s="25">
        <v>295.7</v>
      </c>
      <c r="D1475" s="29">
        <v>241</v>
      </c>
      <c r="E1475" s="34">
        <v>43669</v>
      </c>
      <c r="F1475" s="24" t="s">
        <v>97</v>
      </c>
      <c r="G1475" s="23" t="s">
        <v>74</v>
      </c>
      <c r="H1475" s="26">
        <v>20833.349999999999</v>
      </c>
      <c r="I1475" s="27">
        <v>7427.07</v>
      </c>
    </row>
    <row r="1476" spans="1:9" ht="10.199999999999999" x14ac:dyDescent="0.2">
      <c r="A1476" s="21" t="s">
        <v>85</v>
      </c>
      <c r="B1476" s="22">
        <v>44409</v>
      </c>
      <c r="C1476" s="25">
        <v>714.6</v>
      </c>
      <c r="D1476" s="29">
        <v>243</v>
      </c>
      <c r="E1476" s="34">
        <v>44946</v>
      </c>
      <c r="F1476" s="24" t="s">
        <v>97</v>
      </c>
      <c r="G1476" s="23" t="s">
        <v>76</v>
      </c>
      <c r="H1476" s="26">
        <v>71654.95</v>
      </c>
      <c r="I1476" s="27">
        <v>31069.57</v>
      </c>
    </row>
    <row r="1477" spans="1:9" ht="10.199999999999999" x14ac:dyDescent="0.2">
      <c r="A1477" s="21" t="s">
        <v>85</v>
      </c>
      <c r="B1477" s="22">
        <v>44409</v>
      </c>
      <c r="C1477" s="25">
        <v>222.8</v>
      </c>
      <c r="D1477" s="29">
        <v>244</v>
      </c>
      <c r="E1477" s="34">
        <v>44875</v>
      </c>
      <c r="F1477" s="24" t="s">
        <v>97</v>
      </c>
      <c r="G1477" s="23" t="s">
        <v>71</v>
      </c>
      <c r="H1477" s="26">
        <v>30833.35</v>
      </c>
      <c r="I1477" s="27">
        <v>11588.85</v>
      </c>
    </row>
    <row r="1478" spans="1:9" ht="10.199999999999999" x14ac:dyDescent="0.2">
      <c r="A1478" s="21" t="s">
        <v>85</v>
      </c>
      <c r="B1478" s="22">
        <v>44409</v>
      </c>
      <c r="C1478" s="25">
        <v>285.77</v>
      </c>
      <c r="D1478" s="29">
        <v>245</v>
      </c>
      <c r="E1478" s="34">
        <v>44390</v>
      </c>
      <c r="F1478" s="24" t="s">
        <v>97</v>
      </c>
      <c r="G1478" s="23" t="s">
        <v>71</v>
      </c>
      <c r="H1478" s="26">
        <v>20833.349999999999</v>
      </c>
      <c r="I1478" s="27">
        <v>8653.9599999999991</v>
      </c>
    </row>
    <row r="1479" spans="1:9" ht="10.199999999999999" x14ac:dyDescent="0.2">
      <c r="A1479" s="21" t="s">
        <v>85</v>
      </c>
      <c r="B1479" s="22">
        <v>44409</v>
      </c>
      <c r="C1479" s="25">
        <v>352.62</v>
      </c>
      <c r="D1479" s="29">
        <v>246</v>
      </c>
      <c r="E1479" s="34">
        <v>44847</v>
      </c>
      <c r="F1479" s="24" t="s">
        <v>97</v>
      </c>
      <c r="G1479" s="23" t="s">
        <v>71</v>
      </c>
      <c r="H1479" s="26">
        <v>28333.35</v>
      </c>
      <c r="I1479" s="27">
        <v>12917.1</v>
      </c>
    </row>
    <row r="1480" spans="1:9" ht="10.199999999999999" x14ac:dyDescent="0.2">
      <c r="A1480" s="21" t="s">
        <v>85</v>
      </c>
      <c r="B1480" s="22">
        <v>44409</v>
      </c>
      <c r="C1480" s="25">
        <v>292.7</v>
      </c>
      <c r="D1480" s="29">
        <v>247</v>
      </c>
      <c r="E1480" s="34">
        <v>44501</v>
      </c>
      <c r="F1480" s="24" t="s">
        <v>97</v>
      </c>
      <c r="G1480" s="23" t="s">
        <v>72</v>
      </c>
      <c r="H1480" s="26">
        <v>13750</v>
      </c>
      <c r="I1480" s="27">
        <v>3591.63</v>
      </c>
    </row>
    <row r="1481" spans="1:9" ht="10.199999999999999" x14ac:dyDescent="0.2">
      <c r="A1481" s="21" t="s">
        <v>85</v>
      </c>
      <c r="B1481" s="22">
        <v>44409</v>
      </c>
      <c r="C1481" s="25">
        <v>550.1</v>
      </c>
      <c r="D1481" s="29">
        <v>249</v>
      </c>
      <c r="E1481" s="34">
        <v>44861</v>
      </c>
      <c r="F1481" s="24" t="s">
        <v>97</v>
      </c>
      <c r="G1481" s="23" t="s">
        <v>71</v>
      </c>
      <c r="H1481" s="26">
        <v>32083.35</v>
      </c>
      <c r="I1481" s="27">
        <v>14729.399999999998</v>
      </c>
    </row>
    <row r="1482" spans="1:9" ht="10.199999999999999" x14ac:dyDescent="0.2">
      <c r="A1482" s="21" t="s">
        <v>85</v>
      </c>
      <c r="B1482" s="22">
        <v>44409</v>
      </c>
      <c r="C1482" s="25">
        <v>132.5</v>
      </c>
      <c r="D1482" s="29">
        <v>250</v>
      </c>
      <c r="E1482" s="34">
        <v>40866</v>
      </c>
      <c r="F1482" s="24" t="s">
        <v>97</v>
      </c>
      <c r="G1482" s="23" t="s">
        <v>71</v>
      </c>
      <c r="H1482" s="26">
        <v>6247.55</v>
      </c>
      <c r="I1482" s="27">
        <v>966.1400000000001</v>
      </c>
    </row>
    <row r="1483" spans="1:9" ht="10.199999999999999" x14ac:dyDescent="0.2">
      <c r="A1483" s="21" t="s">
        <v>85</v>
      </c>
      <c r="B1483" s="22">
        <v>44409</v>
      </c>
      <c r="C1483" s="25">
        <v>284.2</v>
      </c>
      <c r="D1483" s="29">
        <v>251</v>
      </c>
      <c r="E1483" s="34">
        <v>43797</v>
      </c>
      <c r="F1483" s="24" t="s">
        <v>97</v>
      </c>
      <c r="G1483" s="23" t="s">
        <v>75</v>
      </c>
      <c r="H1483" s="26">
        <v>21666.65</v>
      </c>
      <c r="I1483" s="27">
        <v>9191</v>
      </c>
    </row>
    <row r="1484" spans="1:9" ht="10.199999999999999" x14ac:dyDescent="0.2">
      <c r="A1484" s="21" t="s">
        <v>85</v>
      </c>
      <c r="B1484" s="22">
        <v>44409</v>
      </c>
      <c r="C1484" s="25">
        <v>284</v>
      </c>
      <c r="D1484" s="29">
        <v>252</v>
      </c>
      <c r="E1484" s="34">
        <v>42046</v>
      </c>
      <c r="F1484" s="24" t="s">
        <v>97</v>
      </c>
      <c r="G1484" s="23" t="s">
        <v>77</v>
      </c>
      <c r="H1484" s="26">
        <v>34000</v>
      </c>
      <c r="I1484" s="27">
        <v>10829.63</v>
      </c>
    </row>
    <row r="1485" spans="1:9" ht="10.199999999999999" x14ac:dyDescent="0.2">
      <c r="A1485" s="21" t="s">
        <v>85</v>
      </c>
      <c r="B1485" s="22">
        <v>44409</v>
      </c>
      <c r="C1485" s="25">
        <v>250</v>
      </c>
      <c r="D1485" s="29">
        <v>253</v>
      </c>
      <c r="E1485" s="34">
        <v>42719</v>
      </c>
      <c r="F1485" s="24" t="s">
        <v>97</v>
      </c>
      <c r="G1485" s="23" t="s">
        <v>75</v>
      </c>
      <c r="H1485" s="26">
        <v>30956.550000000003</v>
      </c>
      <c r="I1485" s="27">
        <v>12581.87</v>
      </c>
    </row>
    <row r="1486" spans="1:9" ht="10.199999999999999" x14ac:dyDescent="0.2">
      <c r="A1486" s="21" t="s">
        <v>85</v>
      </c>
      <c r="B1486" s="22">
        <v>44409</v>
      </c>
      <c r="C1486" s="25">
        <v>420.2</v>
      </c>
      <c r="D1486" s="29">
        <v>255</v>
      </c>
      <c r="E1486" s="34">
        <v>42491</v>
      </c>
      <c r="F1486" s="24" t="s">
        <v>97</v>
      </c>
      <c r="G1486" s="23" t="s">
        <v>71</v>
      </c>
      <c r="H1486" s="26">
        <v>22916.65</v>
      </c>
      <c r="I1486" s="27">
        <v>6801.41</v>
      </c>
    </row>
    <row r="1487" spans="1:9" ht="10.199999999999999" x14ac:dyDescent="0.2">
      <c r="A1487" s="21" t="s">
        <v>85</v>
      </c>
      <c r="B1487" s="22">
        <v>44409</v>
      </c>
      <c r="C1487" s="25">
        <v>168.4</v>
      </c>
      <c r="D1487" s="29">
        <v>257</v>
      </c>
      <c r="E1487" s="34">
        <v>40408</v>
      </c>
      <c r="F1487" s="24" t="s">
        <v>97</v>
      </c>
      <c r="G1487" s="23" t="s">
        <v>71</v>
      </c>
      <c r="H1487" s="26">
        <v>10000</v>
      </c>
      <c r="I1487" s="27">
        <v>2655.94</v>
      </c>
    </row>
    <row r="1488" spans="1:9" ht="10.199999999999999" x14ac:dyDescent="0.2">
      <c r="A1488" s="21" t="s">
        <v>85</v>
      </c>
      <c r="B1488" s="22">
        <v>44409</v>
      </c>
      <c r="C1488" s="25">
        <v>114.7</v>
      </c>
      <c r="D1488" s="29">
        <v>260</v>
      </c>
      <c r="E1488" s="34">
        <v>39692</v>
      </c>
      <c r="F1488" s="24" t="s">
        <v>97</v>
      </c>
      <c r="G1488" s="23" t="s">
        <v>71</v>
      </c>
      <c r="H1488" s="26">
        <v>9500</v>
      </c>
      <c r="I1488" s="27">
        <v>2122.4699999999998</v>
      </c>
    </row>
    <row r="1489" spans="1:9" ht="10.199999999999999" x14ac:dyDescent="0.2">
      <c r="A1489" s="21" t="s">
        <v>85</v>
      </c>
      <c r="B1489" s="22">
        <v>44409</v>
      </c>
      <c r="C1489" s="25">
        <v>251</v>
      </c>
      <c r="D1489" s="29">
        <v>261</v>
      </c>
      <c r="E1489" s="34">
        <v>44446</v>
      </c>
      <c r="F1489" s="24" t="s">
        <v>97</v>
      </c>
      <c r="G1489" s="23" t="s">
        <v>71</v>
      </c>
      <c r="H1489" s="26">
        <v>27500</v>
      </c>
      <c r="I1489" s="27">
        <v>13274.17</v>
      </c>
    </row>
    <row r="1490" spans="1:9" ht="10.199999999999999" x14ac:dyDescent="0.2">
      <c r="A1490" s="21" t="s">
        <v>85</v>
      </c>
      <c r="B1490" s="22">
        <v>44409</v>
      </c>
      <c r="C1490" s="25">
        <v>282.45</v>
      </c>
      <c r="D1490" s="29">
        <v>262</v>
      </c>
      <c r="E1490" s="34">
        <v>41963</v>
      </c>
      <c r="F1490" s="24" t="s">
        <v>116</v>
      </c>
      <c r="G1490" s="23" t="s">
        <v>74</v>
      </c>
      <c r="H1490" s="26">
        <v>8058.9</v>
      </c>
      <c r="I1490" s="27">
        <v>3468.92</v>
      </c>
    </row>
    <row r="1491" spans="1:9" ht="10.199999999999999" x14ac:dyDescent="0.2">
      <c r="A1491" s="21" t="s">
        <v>85</v>
      </c>
      <c r="B1491" s="22">
        <v>44409</v>
      </c>
      <c r="C1491" s="25">
        <v>264</v>
      </c>
      <c r="D1491" s="29">
        <v>263</v>
      </c>
      <c r="E1491" s="34">
        <v>41552</v>
      </c>
      <c r="F1491" s="24" t="s">
        <v>97</v>
      </c>
      <c r="G1491" s="23" t="s">
        <v>74</v>
      </c>
      <c r="H1491" s="26">
        <v>30961.599999999999</v>
      </c>
      <c r="I1491" s="27">
        <v>13533.59</v>
      </c>
    </row>
    <row r="1492" spans="1:9" ht="10.199999999999999" x14ac:dyDescent="0.2">
      <c r="A1492" s="21" t="s">
        <v>85</v>
      </c>
      <c r="B1492" s="22">
        <v>44409</v>
      </c>
      <c r="C1492" s="25">
        <v>243</v>
      </c>
      <c r="D1492" s="29">
        <v>264</v>
      </c>
      <c r="E1492" s="34">
        <v>41636</v>
      </c>
      <c r="F1492" s="24" t="s">
        <v>97</v>
      </c>
      <c r="G1492" s="23" t="s">
        <v>74</v>
      </c>
      <c r="H1492" s="26">
        <v>7900</v>
      </c>
      <c r="I1492" s="27">
        <v>1723.68</v>
      </c>
    </row>
    <row r="1493" spans="1:9" ht="10.199999999999999" x14ac:dyDescent="0.2">
      <c r="A1493" s="21" t="s">
        <v>85</v>
      </c>
      <c r="B1493" s="22">
        <v>44409</v>
      </c>
      <c r="C1493" s="25">
        <v>182.25</v>
      </c>
      <c r="D1493" s="29">
        <v>265</v>
      </c>
      <c r="E1493" s="34">
        <v>41697</v>
      </c>
      <c r="F1493" s="24" t="s">
        <v>97</v>
      </c>
      <c r="G1493" s="23" t="s">
        <v>71</v>
      </c>
      <c r="H1493" s="26">
        <v>12400</v>
      </c>
      <c r="I1493" s="27">
        <v>4067.5600000000004</v>
      </c>
    </row>
    <row r="1494" spans="1:9" ht="10.199999999999999" x14ac:dyDescent="0.2">
      <c r="A1494" s="21" t="s">
        <v>85</v>
      </c>
      <c r="B1494" s="22">
        <v>44409</v>
      </c>
      <c r="C1494" s="25">
        <v>402.22</v>
      </c>
      <c r="D1494" s="29">
        <v>266</v>
      </c>
      <c r="E1494" s="34">
        <v>44979</v>
      </c>
      <c r="F1494" s="24" t="s">
        <v>97</v>
      </c>
      <c r="G1494" s="23" t="s">
        <v>71</v>
      </c>
      <c r="H1494" s="26">
        <v>21119.45</v>
      </c>
      <c r="I1494" s="27">
        <v>9340.17</v>
      </c>
    </row>
    <row r="1495" spans="1:9" ht="10.199999999999999" x14ac:dyDescent="0.2">
      <c r="A1495" s="21" t="s">
        <v>85</v>
      </c>
      <c r="B1495" s="22">
        <v>44409</v>
      </c>
      <c r="C1495" s="25">
        <v>307.2</v>
      </c>
      <c r="D1495" s="29">
        <v>267</v>
      </c>
      <c r="E1495" s="34">
        <v>42801</v>
      </c>
      <c r="F1495" s="24" t="s">
        <v>97</v>
      </c>
      <c r="G1495" s="23" t="s">
        <v>75</v>
      </c>
      <c r="H1495" s="26">
        <v>18750</v>
      </c>
      <c r="I1495" s="27">
        <v>7003.78</v>
      </c>
    </row>
    <row r="1496" spans="1:9" ht="10.199999999999999" x14ac:dyDescent="0.2">
      <c r="A1496" s="21" t="s">
        <v>85</v>
      </c>
      <c r="B1496" s="22">
        <v>44409</v>
      </c>
      <c r="C1496" s="25">
        <v>320.5</v>
      </c>
      <c r="D1496" s="29">
        <v>268</v>
      </c>
      <c r="E1496" s="34">
        <v>44007</v>
      </c>
      <c r="F1496" s="24" t="s">
        <v>97</v>
      </c>
      <c r="G1496" s="23" t="s">
        <v>71</v>
      </c>
      <c r="H1496" s="26">
        <v>16666.650000000001</v>
      </c>
      <c r="I1496" s="27">
        <v>3780.21</v>
      </c>
    </row>
    <row r="1497" spans="1:9" ht="10.199999999999999" x14ac:dyDescent="0.2">
      <c r="A1497" s="21" t="s">
        <v>85</v>
      </c>
      <c r="B1497" s="22">
        <v>44409</v>
      </c>
      <c r="C1497" s="25">
        <v>262</v>
      </c>
      <c r="D1497" s="29">
        <v>269</v>
      </c>
      <c r="E1497" s="34">
        <v>44147</v>
      </c>
      <c r="F1497" s="24" t="s">
        <v>97</v>
      </c>
      <c r="G1497" s="23" t="s">
        <v>73</v>
      </c>
      <c r="H1497" s="26">
        <v>29930</v>
      </c>
      <c r="I1497" s="27">
        <v>13775.720000000001</v>
      </c>
    </row>
    <row r="1498" spans="1:9" ht="10.199999999999999" x14ac:dyDescent="0.2">
      <c r="A1498" s="21" t="s">
        <v>85</v>
      </c>
      <c r="B1498" s="22">
        <v>44409</v>
      </c>
      <c r="C1498" s="25">
        <v>330.3</v>
      </c>
      <c r="D1498" s="29">
        <v>270</v>
      </c>
      <c r="E1498" s="34">
        <v>42799</v>
      </c>
      <c r="F1498" s="24" t="s">
        <v>97</v>
      </c>
      <c r="G1498" s="23" t="s">
        <v>71</v>
      </c>
      <c r="H1498" s="26">
        <v>24000</v>
      </c>
      <c r="I1498" s="27">
        <v>8896.2300000000014</v>
      </c>
    </row>
    <row r="1499" spans="1:9" ht="10.199999999999999" x14ac:dyDescent="0.2">
      <c r="A1499" s="21" t="s">
        <v>85</v>
      </c>
      <c r="B1499" s="22">
        <v>44409</v>
      </c>
      <c r="C1499" s="25">
        <v>234.6</v>
      </c>
      <c r="D1499" s="29">
        <v>271</v>
      </c>
      <c r="E1499" s="34">
        <v>43327</v>
      </c>
      <c r="F1499" s="24" t="s">
        <v>97</v>
      </c>
      <c r="G1499" s="23" t="s">
        <v>74</v>
      </c>
      <c r="H1499" s="26">
        <v>22500</v>
      </c>
      <c r="I1499" s="27">
        <v>11423.58</v>
      </c>
    </row>
    <row r="1500" spans="1:9" ht="10.199999999999999" x14ac:dyDescent="0.2">
      <c r="A1500" s="21" t="s">
        <v>85</v>
      </c>
      <c r="B1500" s="22">
        <v>44409</v>
      </c>
      <c r="C1500" s="25">
        <v>137</v>
      </c>
      <c r="D1500" s="29">
        <v>272</v>
      </c>
      <c r="E1500" s="34">
        <v>40393</v>
      </c>
      <c r="F1500" s="24" t="s">
        <v>97</v>
      </c>
      <c r="G1500" s="23" t="s">
        <v>77</v>
      </c>
      <c r="H1500" s="26">
        <v>9800</v>
      </c>
      <c r="I1500" s="27">
        <v>3513.02</v>
      </c>
    </row>
    <row r="1501" spans="1:9" ht="10.199999999999999" x14ac:dyDescent="0.2">
      <c r="A1501" s="21" t="s">
        <v>85</v>
      </c>
      <c r="B1501" s="22">
        <v>44409</v>
      </c>
      <c r="C1501" s="25">
        <v>254</v>
      </c>
      <c r="D1501" s="29">
        <v>273</v>
      </c>
      <c r="E1501" s="34">
        <v>44267</v>
      </c>
      <c r="F1501" s="24" t="s">
        <v>97</v>
      </c>
      <c r="G1501" s="23" t="s">
        <v>73</v>
      </c>
      <c r="H1501" s="26">
        <v>18750</v>
      </c>
      <c r="I1501" s="27">
        <v>6975.78</v>
      </c>
    </row>
    <row r="1502" spans="1:9" ht="10.199999999999999" x14ac:dyDescent="0.2">
      <c r="A1502" s="21" t="s">
        <v>85</v>
      </c>
      <c r="B1502" s="22">
        <v>44409</v>
      </c>
      <c r="C1502" s="25">
        <v>170</v>
      </c>
      <c r="D1502" s="29">
        <v>274</v>
      </c>
      <c r="E1502" s="34">
        <v>41356</v>
      </c>
      <c r="F1502" s="24" t="s">
        <v>97</v>
      </c>
      <c r="G1502" s="23" t="s">
        <v>74</v>
      </c>
      <c r="H1502" s="26">
        <v>8100</v>
      </c>
      <c r="I1502" s="27">
        <v>2206.89</v>
      </c>
    </row>
    <row r="1503" spans="1:9" ht="10.199999999999999" x14ac:dyDescent="0.2">
      <c r="A1503" s="21" t="s">
        <v>85</v>
      </c>
      <c r="B1503" s="22">
        <v>44409</v>
      </c>
      <c r="C1503" s="25">
        <v>192</v>
      </c>
      <c r="D1503" s="29">
        <v>275</v>
      </c>
      <c r="E1503" s="34">
        <v>41691</v>
      </c>
      <c r="F1503" s="24" t="s">
        <v>97</v>
      </c>
      <c r="G1503" s="23" t="s">
        <v>72</v>
      </c>
      <c r="H1503" s="26">
        <v>10000</v>
      </c>
      <c r="I1503" s="27">
        <v>3730.23</v>
      </c>
    </row>
    <row r="1504" spans="1:9" ht="10.199999999999999" x14ac:dyDescent="0.2">
      <c r="A1504" s="21" t="s">
        <v>85</v>
      </c>
      <c r="B1504" s="22">
        <v>44409</v>
      </c>
      <c r="C1504" s="25">
        <v>240</v>
      </c>
      <c r="D1504" s="29">
        <v>276</v>
      </c>
      <c r="E1504" s="34">
        <v>43164</v>
      </c>
      <c r="F1504" s="24" t="s">
        <v>97</v>
      </c>
      <c r="G1504" s="23" t="s">
        <v>73</v>
      </c>
      <c r="H1504" s="26">
        <v>28000</v>
      </c>
      <c r="I1504" s="27">
        <v>12537.84</v>
      </c>
    </row>
    <row r="1505" spans="1:9" ht="10.199999999999999" x14ac:dyDescent="0.2">
      <c r="A1505" s="21" t="s">
        <v>85</v>
      </c>
      <c r="B1505" s="22">
        <v>44409</v>
      </c>
      <c r="C1505" s="25">
        <v>346.7</v>
      </c>
      <c r="D1505" s="29">
        <v>277</v>
      </c>
      <c r="E1505" s="34">
        <v>43454</v>
      </c>
      <c r="F1505" s="24" t="s">
        <v>97</v>
      </c>
      <c r="G1505" s="23" t="s">
        <v>78</v>
      </c>
      <c r="H1505" s="26">
        <v>27083.35</v>
      </c>
      <c r="I1505" s="27">
        <v>12491.43</v>
      </c>
    </row>
    <row r="1506" spans="1:9" ht="10.199999999999999" x14ac:dyDescent="0.2">
      <c r="A1506" s="21" t="s">
        <v>85</v>
      </c>
      <c r="B1506" s="22">
        <v>44409</v>
      </c>
      <c r="C1506" s="25">
        <v>436</v>
      </c>
      <c r="D1506" s="29">
        <v>278</v>
      </c>
      <c r="E1506" s="34">
        <v>42886</v>
      </c>
      <c r="F1506" s="24" t="s">
        <v>97</v>
      </c>
      <c r="G1506" s="23" t="s">
        <v>75</v>
      </c>
      <c r="H1506" s="26">
        <v>43750</v>
      </c>
      <c r="I1506" s="27">
        <v>17806.88</v>
      </c>
    </row>
    <row r="1507" spans="1:9" ht="10.199999999999999" x14ac:dyDescent="0.2">
      <c r="A1507" s="21" t="s">
        <v>85</v>
      </c>
      <c r="B1507" s="22">
        <v>44409</v>
      </c>
      <c r="C1507" s="25">
        <v>302.3</v>
      </c>
      <c r="D1507" s="29">
        <v>279</v>
      </c>
      <c r="E1507" s="34">
        <v>42677</v>
      </c>
      <c r="F1507" s="24" t="s">
        <v>97</v>
      </c>
      <c r="G1507" s="23" t="s">
        <v>71</v>
      </c>
      <c r="H1507" s="26">
        <v>20000</v>
      </c>
      <c r="I1507" s="27">
        <v>7564.2699999999995</v>
      </c>
    </row>
    <row r="1508" spans="1:9" ht="10.199999999999999" x14ac:dyDescent="0.2">
      <c r="A1508" s="21" t="s">
        <v>85</v>
      </c>
      <c r="B1508" s="22">
        <v>44409</v>
      </c>
      <c r="C1508" s="25">
        <v>235.8</v>
      </c>
      <c r="D1508" s="29">
        <v>280</v>
      </c>
      <c r="E1508" s="34">
        <v>43161</v>
      </c>
      <c r="F1508" s="24" t="s">
        <v>97</v>
      </c>
      <c r="G1508" s="23" t="s">
        <v>72</v>
      </c>
      <c r="H1508" s="26">
        <v>44901.549999999996</v>
      </c>
      <c r="I1508" s="27">
        <v>22633.73</v>
      </c>
    </row>
    <row r="1509" spans="1:9" ht="10.199999999999999" x14ac:dyDescent="0.2">
      <c r="A1509" s="21" t="s">
        <v>85</v>
      </c>
      <c r="B1509" s="22">
        <v>44440</v>
      </c>
      <c r="C1509" s="25">
        <v>304.10000000000002</v>
      </c>
      <c r="D1509" s="29">
        <v>223</v>
      </c>
      <c r="E1509" s="34">
        <v>44148</v>
      </c>
      <c r="F1509" s="24" t="s">
        <v>97</v>
      </c>
      <c r="G1509" s="23" t="s">
        <v>71</v>
      </c>
      <c r="H1509" s="26">
        <v>12393.45</v>
      </c>
      <c r="I1509" s="27">
        <v>2023</v>
      </c>
    </row>
    <row r="1510" spans="1:9" ht="10.199999999999999" x14ac:dyDescent="0.2">
      <c r="A1510" s="21" t="s">
        <v>85</v>
      </c>
      <c r="B1510" s="22">
        <v>44440</v>
      </c>
      <c r="C1510" s="25">
        <v>384.75</v>
      </c>
      <c r="D1510" s="29">
        <v>224</v>
      </c>
      <c r="E1510" s="34">
        <v>42333</v>
      </c>
      <c r="F1510" s="24" t="s">
        <v>97</v>
      </c>
      <c r="G1510" s="23" t="s">
        <v>71</v>
      </c>
      <c r="H1510" s="26">
        <v>59412.5</v>
      </c>
      <c r="I1510" s="27">
        <v>26038.600000000002</v>
      </c>
    </row>
    <row r="1511" spans="1:9" ht="10.199999999999999" x14ac:dyDescent="0.2">
      <c r="A1511" s="21" t="s">
        <v>85</v>
      </c>
      <c r="B1511" s="22">
        <v>44440</v>
      </c>
      <c r="C1511" s="25">
        <v>251.42</v>
      </c>
      <c r="D1511" s="29">
        <v>225</v>
      </c>
      <c r="E1511" s="34">
        <v>44162</v>
      </c>
      <c r="F1511" s="24" t="s">
        <v>97</v>
      </c>
      <c r="G1511" s="23" t="s">
        <v>72</v>
      </c>
      <c r="H1511" s="26">
        <v>9902.1</v>
      </c>
      <c r="I1511" s="27">
        <v>2492.56</v>
      </c>
    </row>
    <row r="1512" spans="1:9" ht="10.199999999999999" x14ac:dyDescent="0.2">
      <c r="A1512" s="21" t="s">
        <v>85</v>
      </c>
      <c r="B1512" s="22">
        <v>44440</v>
      </c>
      <c r="C1512" s="25">
        <v>267</v>
      </c>
      <c r="D1512" s="29">
        <v>226</v>
      </c>
      <c r="E1512" s="34">
        <v>43257</v>
      </c>
      <c r="F1512" s="24" t="s">
        <v>97</v>
      </c>
      <c r="G1512" s="23" t="s">
        <v>75</v>
      </c>
      <c r="H1512" s="26">
        <v>15843.35</v>
      </c>
      <c r="I1512" s="27">
        <v>6246.45</v>
      </c>
    </row>
    <row r="1513" spans="1:9" ht="10.199999999999999" x14ac:dyDescent="0.2">
      <c r="A1513" s="21" t="s">
        <v>85</v>
      </c>
      <c r="B1513" s="22">
        <v>44440</v>
      </c>
      <c r="C1513" s="25">
        <v>323.2</v>
      </c>
      <c r="D1513" s="29">
        <v>227</v>
      </c>
      <c r="E1513" s="34">
        <v>42845</v>
      </c>
      <c r="F1513" s="24" t="s">
        <v>97</v>
      </c>
      <c r="G1513" s="23" t="s">
        <v>74</v>
      </c>
      <c r="H1513" s="26">
        <v>26616.799999999999</v>
      </c>
      <c r="I1513" s="27">
        <v>9277.3799999999992</v>
      </c>
    </row>
    <row r="1514" spans="1:9" ht="10.199999999999999" x14ac:dyDescent="0.2">
      <c r="A1514" s="21" t="s">
        <v>85</v>
      </c>
      <c r="B1514" s="22">
        <v>44440</v>
      </c>
      <c r="C1514" s="25">
        <v>390</v>
      </c>
      <c r="D1514" s="29">
        <v>229</v>
      </c>
      <c r="E1514" s="34">
        <v>44992</v>
      </c>
      <c r="F1514" s="24" t="s">
        <v>97</v>
      </c>
      <c r="G1514" s="23" t="s">
        <v>75</v>
      </c>
      <c r="H1514" s="26">
        <v>14708.099999999999</v>
      </c>
      <c r="I1514" s="27">
        <v>6261.9900000000007</v>
      </c>
    </row>
    <row r="1515" spans="1:9" ht="10.199999999999999" x14ac:dyDescent="0.2">
      <c r="A1515" s="21" t="s">
        <v>85</v>
      </c>
      <c r="B1515" s="22">
        <v>44440</v>
      </c>
      <c r="C1515" s="25">
        <v>244.4</v>
      </c>
      <c r="D1515" s="29">
        <v>230</v>
      </c>
      <c r="E1515" s="34">
        <v>42322</v>
      </c>
      <c r="F1515" s="24" t="s">
        <v>97</v>
      </c>
      <c r="G1515" s="23" t="s">
        <v>72</v>
      </c>
      <c r="H1515" s="26">
        <v>8833.3000000000011</v>
      </c>
      <c r="I1515" s="27">
        <v>1017.24</v>
      </c>
    </row>
    <row r="1516" spans="1:9" ht="10.199999999999999" x14ac:dyDescent="0.2">
      <c r="A1516" s="21" t="s">
        <v>85</v>
      </c>
      <c r="B1516" s="22">
        <v>44440</v>
      </c>
      <c r="C1516" s="25">
        <v>242.6</v>
      </c>
      <c r="D1516" s="29">
        <v>231</v>
      </c>
      <c r="E1516" s="34">
        <v>42305</v>
      </c>
      <c r="F1516" s="24" t="s">
        <v>97</v>
      </c>
      <c r="G1516" s="23" t="s">
        <v>73</v>
      </c>
      <c r="H1516" s="26">
        <v>10298.150000000001</v>
      </c>
      <c r="I1516" s="27">
        <v>3455.76</v>
      </c>
    </row>
    <row r="1517" spans="1:9" ht="10.199999999999999" x14ac:dyDescent="0.2">
      <c r="A1517" s="21" t="s">
        <v>85</v>
      </c>
      <c r="B1517" s="22">
        <v>44440</v>
      </c>
      <c r="C1517" s="25">
        <v>224.7</v>
      </c>
      <c r="D1517" s="29">
        <v>232</v>
      </c>
      <c r="E1517" s="34">
        <v>42061</v>
      </c>
      <c r="F1517" s="24" t="s">
        <v>97</v>
      </c>
      <c r="G1517" s="23" t="s">
        <v>77</v>
      </c>
      <c r="H1517" s="26">
        <v>11549.8</v>
      </c>
      <c r="I1517" s="27">
        <v>4539.43</v>
      </c>
    </row>
    <row r="1518" spans="1:9" ht="10.199999999999999" x14ac:dyDescent="0.2">
      <c r="A1518" s="21" t="s">
        <v>85</v>
      </c>
      <c r="B1518" s="22">
        <v>44440</v>
      </c>
      <c r="C1518" s="25">
        <v>242.8</v>
      </c>
      <c r="D1518" s="29">
        <v>233</v>
      </c>
      <c r="E1518" s="34">
        <v>43525</v>
      </c>
      <c r="F1518" s="24" t="s">
        <v>97</v>
      </c>
      <c r="G1518" s="23" t="s">
        <v>71</v>
      </c>
      <c r="H1518" s="26">
        <v>12728.050000000001</v>
      </c>
      <c r="I1518" s="27">
        <v>3529.54</v>
      </c>
    </row>
    <row r="1519" spans="1:9" ht="10.199999999999999" x14ac:dyDescent="0.2">
      <c r="A1519" s="21" t="s">
        <v>85</v>
      </c>
      <c r="B1519" s="22">
        <v>44440</v>
      </c>
      <c r="C1519" s="25">
        <v>508</v>
      </c>
      <c r="D1519" s="29">
        <v>234</v>
      </c>
      <c r="E1519" s="34">
        <v>44875</v>
      </c>
      <c r="F1519" s="24" t="s">
        <v>97</v>
      </c>
      <c r="G1519" s="23" t="s">
        <v>73</v>
      </c>
      <c r="H1519" s="26">
        <v>25745.4</v>
      </c>
      <c r="I1519" s="27">
        <v>10917.76</v>
      </c>
    </row>
    <row r="1520" spans="1:9" ht="10.199999999999999" x14ac:dyDescent="0.2">
      <c r="A1520" s="21" t="s">
        <v>85</v>
      </c>
      <c r="B1520" s="22">
        <v>44440</v>
      </c>
      <c r="C1520" s="25">
        <v>321.7</v>
      </c>
      <c r="D1520" s="29">
        <v>235</v>
      </c>
      <c r="E1520" s="34">
        <v>42309</v>
      </c>
      <c r="F1520" s="24" t="s">
        <v>97</v>
      </c>
      <c r="G1520" s="23" t="s">
        <v>74</v>
      </c>
      <c r="H1520" s="26">
        <v>17823.75</v>
      </c>
      <c r="I1520" s="27">
        <v>5424.3</v>
      </c>
    </row>
    <row r="1521" spans="1:9" ht="10.199999999999999" x14ac:dyDescent="0.2">
      <c r="A1521" s="21" t="s">
        <v>85</v>
      </c>
      <c r="B1521" s="22">
        <v>44440</v>
      </c>
      <c r="C1521" s="25">
        <v>219.8</v>
      </c>
      <c r="D1521" s="29">
        <v>236</v>
      </c>
      <c r="E1521" s="34">
        <v>43327</v>
      </c>
      <c r="F1521" s="24" t="s">
        <v>109</v>
      </c>
      <c r="G1521" s="23" t="s">
        <v>71</v>
      </c>
      <c r="H1521" s="26"/>
      <c r="I1521" s="27">
        <v>3892</v>
      </c>
    </row>
    <row r="1522" spans="1:9" ht="10.199999999999999" x14ac:dyDescent="0.2">
      <c r="A1522" s="21" t="s">
        <v>85</v>
      </c>
      <c r="B1522" s="22">
        <v>44440</v>
      </c>
      <c r="C1522" s="25">
        <v>247</v>
      </c>
      <c r="D1522" s="29">
        <v>237</v>
      </c>
      <c r="E1522" s="34">
        <v>43188</v>
      </c>
      <c r="F1522" s="24" t="s">
        <v>97</v>
      </c>
      <c r="G1522" s="23" t="s">
        <v>77</v>
      </c>
      <c r="H1522" s="26">
        <v>21388.5</v>
      </c>
      <c r="I1522" s="27">
        <v>7226.4499999999989</v>
      </c>
    </row>
    <row r="1523" spans="1:9" ht="10.199999999999999" x14ac:dyDescent="0.2">
      <c r="A1523" s="21" t="s">
        <v>85</v>
      </c>
      <c r="B1523" s="22">
        <v>44440</v>
      </c>
      <c r="C1523" s="25">
        <v>397.3</v>
      </c>
      <c r="D1523" s="29">
        <v>239</v>
      </c>
      <c r="E1523" s="34">
        <v>44882</v>
      </c>
      <c r="F1523" s="24" t="s">
        <v>97</v>
      </c>
      <c r="G1523" s="23" t="s">
        <v>71</v>
      </c>
      <c r="H1523" s="26">
        <v>20992.399999999998</v>
      </c>
      <c r="I1523" s="27">
        <v>6811.84</v>
      </c>
    </row>
    <row r="1524" spans="1:9" ht="10.199999999999999" x14ac:dyDescent="0.2">
      <c r="A1524" s="21" t="s">
        <v>85</v>
      </c>
      <c r="B1524" s="22">
        <v>44440</v>
      </c>
      <c r="C1524" s="25">
        <v>748.5</v>
      </c>
      <c r="D1524" s="29">
        <v>240</v>
      </c>
      <c r="E1524" s="34">
        <v>44880</v>
      </c>
      <c r="F1524" s="24" t="s">
        <v>97</v>
      </c>
      <c r="G1524" s="23" t="s">
        <v>71</v>
      </c>
      <c r="H1524" s="26">
        <v>67334.149999999994</v>
      </c>
      <c r="I1524" s="27">
        <v>13538.56</v>
      </c>
    </row>
    <row r="1525" spans="1:9" ht="10.199999999999999" x14ac:dyDescent="0.2">
      <c r="A1525" s="21" t="s">
        <v>85</v>
      </c>
      <c r="B1525" s="22">
        <v>44440</v>
      </c>
      <c r="C1525" s="25">
        <v>295.7</v>
      </c>
      <c r="D1525" s="29">
        <v>241</v>
      </c>
      <c r="E1525" s="34">
        <v>43669</v>
      </c>
      <c r="F1525" s="24" t="s">
        <v>97</v>
      </c>
      <c r="G1525" s="23" t="s">
        <v>74</v>
      </c>
      <c r="H1525" s="26">
        <v>18615.899999999998</v>
      </c>
      <c r="I1525" s="27">
        <v>5953.57</v>
      </c>
    </row>
    <row r="1526" spans="1:9" ht="10.199999999999999" x14ac:dyDescent="0.2">
      <c r="A1526" s="21" t="s">
        <v>85</v>
      </c>
      <c r="B1526" s="22">
        <v>44440</v>
      </c>
      <c r="C1526" s="25">
        <v>714.6</v>
      </c>
      <c r="D1526" s="29">
        <v>243</v>
      </c>
      <c r="E1526" s="34">
        <v>44946</v>
      </c>
      <c r="F1526" s="24" t="s">
        <v>97</v>
      </c>
      <c r="G1526" s="23" t="s">
        <v>76</v>
      </c>
      <c r="H1526" s="26">
        <v>66467.650000000009</v>
      </c>
      <c r="I1526" s="27">
        <v>27712.58</v>
      </c>
    </row>
    <row r="1527" spans="1:9" ht="10.199999999999999" x14ac:dyDescent="0.2">
      <c r="A1527" s="21" t="s">
        <v>85</v>
      </c>
      <c r="B1527" s="22">
        <v>44440</v>
      </c>
      <c r="C1527" s="25">
        <v>222.8</v>
      </c>
      <c r="D1527" s="29">
        <v>244</v>
      </c>
      <c r="E1527" s="34">
        <v>44875</v>
      </c>
      <c r="F1527" s="24" t="s">
        <v>97</v>
      </c>
      <c r="G1527" s="23" t="s">
        <v>71</v>
      </c>
      <c r="H1527" s="26">
        <v>30102.350000000002</v>
      </c>
      <c r="I1527" s="27">
        <v>11186.35</v>
      </c>
    </row>
    <row r="1528" spans="1:9" ht="10.199999999999999" x14ac:dyDescent="0.2">
      <c r="A1528" s="21" t="s">
        <v>85</v>
      </c>
      <c r="B1528" s="22">
        <v>44440</v>
      </c>
      <c r="C1528" s="25">
        <v>285.77</v>
      </c>
      <c r="D1528" s="29">
        <v>245</v>
      </c>
      <c r="E1528" s="34">
        <v>44390</v>
      </c>
      <c r="F1528" s="24" t="s">
        <v>97</v>
      </c>
      <c r="G1528" s="23" t="s">
        <v>71</v>
      </c>
      <c r="H1528" s="26">
        <v>20200.25</v>
      </c>
      <c r="I1528" s="27">
        <v>8145.76</v>
      </c>
    </row>
    <row r="1529" spans="1:9" ht="10.199999999999999" x14ac:dyDescent="0.2">
      <c r="A1529" s="21" t="s">
        <v>85</v>
      </c>
      <c r="B1529" s="22">
        <v>44440</v>
      </c>
      <c r="C1529" s="25">
        <v>352.62</v>
      </c>
      <c r="D1529" s="29">
        <v>246</v>
      </c>
      <c r="E1529" s="34">
        <v>44847</v>
      </c>
      <c r="F1529" s="24" t="s">
        <v>97</v>
      </c>
      <c r="G1529" s="23" t="s">
        <v>71</v>
      </c>
      <c r="H1529" s="26">
        <v>27725.85</v>
      </c>
      <c r="I1529" s="27">
        <v>12450.69</v>
      </c>
    </row>
    <row r="1530" spans="1:9" ht="10.199999999999999" x14ac:dyDescent="0.2">
      <c r="A1530" s="21" t="s">
        <v>85</v>
      </c>
      <c r="B1530" s="22">
        <v>44440</v>
      </c>
      <c r="C1530" s="25">
        <v>292.7</v>
      </c>
      <c r="D1530" s="29">
        <v>247</v>
      </c>
      <c r="E1530" s="34">
        <v>44501</v>
      </c>
      <c r="F1530" s="24" t="s">
        <v>97</v>
      </c>
      <c r="G1530" s="23" t="s">
        <v>72</v>
      </c>
      <c r="H1530" s="26">
        <v>13862.9</v>
      </c>
      <c r="I1530" s="27">
        <v>3426.29</v>
      </c>
    </row>
    <row r="1531" spans="1:9" ht="10.199999999999999" x14ac:dyDescent="0.2">
      <c r="A1531" s="21" t="s">
        <v>85</v>
      </c>
      <c r="B1531" s="22">
        <v>44440</v>
      </c>
      <c r="C1531" s="25">
        <v>550.1</v>
      </c>
      <c r="D1531" s="29">
        <v>249</v>
      </c>
      <c r="E1531" s="34">
        <v>44861</v>
      </c>
      <c r="F1531" s="24" t="s">
        <v>97</v>
      </c>
      <c r="G1531" s="23" t="s">
        <v>71</v>
      </c>
      <c r="H1531" s="26">
        <v>30894.5</v>
      </c>
      <c r="I1531" s="27">
        <v>13919.15</v>
      </c>
    </row>
    <row r="1532" spans="1:9" ht="10.199999999999999" x14ac:dyDescent="0.2">
      <c r="A1532" s="21" t="s">
        <v>85</v>
      </c>
      <c r="B1532" s="22">
        <v>44440</v>
      </c>
      <c r="C1532" s="25">
        <v>132.5</v>
      </c>
      <c r="D1532" s="29">
        <v>250</v>
      </c>
      <c r="E1532" s="34">
        <v>40866</v>
      </c>
      <c r="F1532" s="24" t="s">
        <v>97</v>
      </c>
      <c r="G1532" s="23" t="s">
        <v>71</v>
      </c>
      <c r="H1532" s="26">
        <v>4976.3500000000004</v>
      </c>
      <c r="I1532" s="27">
        <v>205.03</v>
      </c>
    </row>
    <row r="1533" spans="1:9" ht="10.199999999999999" x14ac:dyDescent="0.2">
      <c r="A1533" s="21" t="s">
        <v>85</v>
      </c>
      <c r="B1533" s="22">
        <v>44440</v>
      </c>
      <c r="C1533" s="25">
        <v>284.2</v>
      </c>
      <c r="D1533" s="29">
        <v>251</v>
      </c>
      <c r="E1533" s="34">
        <v>43797</v>
      </c>
      <c r="F1533" s="24" t="s">
        <v>97</v>
      </c>
      <c r="G1533" s="23" t="s">
        <v>75</v>
      </c>
      <c r="H1533" s="26">
        <v>22438.95</v>
      </c>
      <c r="I1533" s="27">
        <v>9438.8700000000008</v>
      </c>
    </row>
    <row r="1534" spans="1:9" ht="10.199999999999999" x14ac:dyDescent="0.2">
      <c r="A1534" s="21" t="s">
        <v>85</v>
      </c>
      <c r="B1534" s="22">
        <v>44440</v>
      </c>
      <c r="C1534" s="25">
        <v>284</v>
      </c>
      <c r="D1534" s="29">
        <v>252</v>
      </c>
      <c r="E1534" s="34">
        <v>42046</v>
      </c>
      <c r="F1534" s="24" t="s">
        <v>97</v>
      </c>
      <c r="G1534" s="23" t="s">
        <v>77</v>
      </c>
      <c r="H1534" s="26">
        <v>31686.65</v>
      </c>
      <c r="I1534" s="27">
        <v>9749.11</v>
      </c>
    </row>
    <row r="1535" spans="1:9" ht="10.199999999999999" x14ac:dyDescent="0.2">
      <c r="A1535" s="21" t="s">
        <v>85</v>
      </c>
      <c r="B1535" s="22">
        <v>44440</v>
      </c>
      <c r="C1535" s="25">
        <v>250</v>
      </c>
      <c r="D1535" s="29">
        <v>253</v>
      </c>
      <c r="E1535" s="34">
        <v>42719</v>
      </c>
      <c r="F1535" s="24" t="s">
        <v>97</v>
      </c>
      <c r="G1535" s="23" t="s">
        <v>75</v>
      </c>
      <c r="H1535" s="26">
        <v>30000</v>
      </c>
      <c r="I1535" s="27">
        <v>12152</v>
      </c>
    </row>
    <row r="1536" spans="1:9" ht="10.199999999999999" x14ac:dyDescent="0.2">
      <c r="A1536" s="21" t="s">
        <v>85</v>
      </c>
      <c r="B1536" s="22">
        <v>44440</v>
      </c>
      <c r="C1536" s="25">
        <v>420.2</v>
      </c>
      <c r="D1536" s="29">
        <v>255</v>
      </c>
      <c r="E1536" s="34">
        <v>42491</v>
      </c>
      <c r="F1536" s="24" t="s">
        <v>97</v>
      </c>
      <c r="G1536" s="23" t="s">
        <v>71</v>
      </c>
      <c r="H1536" s="26">
        <v>21388.5</v>
      </c>
      <c r="I1536" s="27">
        <v>5904.0099999999993</v>
      </c>
    </row>
    <row r="1537" spans="1:9" ht="10.199999999999999" x14ac:dyDescent="0.2">
      <c r="A1537" s="21" t="s">
        <v>85</v>
      </c>
      <c r="B1537" s="22">
        <v>44440</v>
      </c>
      <c r="C1537" s="25">
        <v>168.4</v>
      </c>
      <c r="D1537" s="29">
        <v>257</v>
      </c>
      <c r="E1537" s="34">
        <v>40408</v>
      </c>
      <c r="F1537" s="24" t="s">
        <v>97</v>
      </c>
      <c r="G1537" s="23" t="s">
        <v>71</v>
      </c>
      <c r="H1537" s="26">
        <v>9936.2000000000007</v>
      </c>
      <c r="I1537" s="27">
        <v>2519.58</v>
      </c>
    </row>
    <row r="1538" spans="1:9" ht="10.199999999999999" x14ac:dyDescent="0.2">
      <c r="A1538" s="21" t="s">
        <v>85</v>
      </c>
      <c r="B1538" s="22">
        <v>44440</v>
      </c>
      <c r="C1538" s="25">
        <v>114.7</v>
      </c>
      <c r="D1538" s="29">
        <v>260</v>
      </c>
      <c r="E1538" s="34">
        <v>39692</v>
      </c>
      <c r="F1538" s="24" t="s">
        <v>97</v>
      </c>
      <c r="G1538" s="23" t="s">
        <v>71</v>
      </c>
      <c r="H1538" s="26">
        <v>9506</v>
      </c>
      <c r="I1538" s="27">
        <v>2038.9599999999998</v>
      </c>
    </row>
    <row r="1539" spans="1:9" ht="10.199999999999999" x14ac:dyDescent="0.2">
      <c r="A1539" s="21" t="s">
        <v>85</v>
      </c>
      <c r="B1539" s="22">
        <v>44440</v>
      </c>
      <c r="C1539" s="25">
        <v>251</v>
      </c>
      <c r="D1539" s="29">
        <v>261</v>
      </c>
      <c r="E1539" s="34">
        <v>44446</v>
      </c>
      <c r="F1539" s="24" t="s">
        <v>97</v>
      </c>
      <c r="G1539" s="23" t="s">
        <v>71</v>
      </c>
      <c r="H1539" s="26">
        <v>27000</v>
      </c>
      <c r="I1539" s="27">
        <v>13057.730000000001</v>
      </c>
    </row>
    <row r="1540" spans="1:9" ht="10.199999999999999" x14ac:dyDescent="0.2">
      <c r="A1540" s="21" t="s">
        <v>85</v>
      </c>
      <c r="B1540" s="22">
        <v>44440</v>
      </c>
      <c r="C1540" s="25">
        <v>264</v>
      </c>
      <c r="D1540" s="29">
        <v>263</v>
      </c>
      <c r="E1540" s="34">
        <v>41552</v>
      </c>
      <c r="F1540" s="24" t="s">
        <v>97</v>
      </c>
      <c r="G1540" s="23" t="s">
        <v>74</v>
      </c>
      <c r="H1540" s="26">
        <v>27805.050000000003</v>
      </c>
      <c r="I1540" s="27">
        <v>11877.18</v>
      </c>
    </row>
    <row r="1541" spans="1:9" ht="10.199999999999999" x14ac:dyDescent="0.2">
      <c r="A1541" s="21" t="s">
        <v>85</v>
      </c>
      <c r="B1541" s="22">
        <v>44440</v>
      </c>
      <c r="C1541" s="25">
        <v>243</v>
      </c>
      <c r="D1541" s="29">
        <v>264</v>
      </c>
      <c r="E1541" s="34">
        <v>41636</v>
      </c>
      <c r="F1541" s="24" t="s">
        <v>97</v>
      </c>
      <c r="G1541" s="23" t="s">
        <v>74</v>
      </c>
      <c r="H1541" s="26">
        <v>8745.5</v>
      </c>
      <c r="I1541" s="27">
        <v>1823.1499999999999</v>
      </c>
    </row>
    <row r="1542" spans="1:9" ht="10.199999999999999" x14ac:dyDescent="0.2">
      <c r="A1542" s="21" t="s">
        <v>85</v>
      </c>
      <c r="B1542" s="22">
        <v>44440</v>
      </c>
      <c r="C1542" s="25">
        <v>182.25</v>
      </c>
      <c r="D1542" s="29">
        <v>265</v>
      </c>
      <c r="E1542" s="34">
        <v>41697</v>
      </c>
      <c r="F1542" s="24" t="s">
        <v>97</v>
      </c>
      <c r="G1542" s="23" t="s">
        <v>71</v>
      </c>
      <c r="H1542" s="26">
        <v>12785.550000000001</v>
      </c>
      <c r="I1542" s="27">
        <v>4141.2700000000004</v>
      </c>
    </row>
    <row r="1543" spans="1:9" ht="10.199999999999999" x14ac:dyDescent="0.2">
      <c r="A1543" s="21" t="s">
        <v>85</v>
      </c>
      <c r="B1543" s="22">
        <v>44440</v>
      </c>
      <c r="C1543" s="25">
        <v>402.22</v>
      </c>
      <c r="D1543" s="29">
        <v>266</v>
      </c>
      <c r="E1543" s="34">
        <v>44979</v>
      </c>
      <c r="F1543" s="24" t="s">
        <v>97</v>
      </c>
      <c r="G1543" s="23" t="s">
        <v>71</v>
      </c>
      <c r="H1543" s="26">
        <v>21250</v>
      </c>
      <c r="I1543" s="27">
        <v>9219.7699999999986</v>
      </c>
    </row>
    <row r="1544" spans="1:9" ht="10.199999999999999" x14ac:dyDescent="0.2">
      <c r="A1544" s="21" t="s">
        <v>85</v>
      </c>
      <c r="B1544" s="22">
        <v>44440</v>
      </c>
      <c r="C1544" s="25">
        <v>307.2</v>
      </c>
      <c r="D1544" s="29">
        <v>267</v>
      </c>
      <c r="E1544" s="34">
        <v>42801</v>
      </c>
      <c r="F1544" s="24" t="s">
        <v>97</v>
      </c>
      <c r="G1544" s="23" t="s">
        <v>75</v>
      </c>
      <c r="H1544" s="26">
        <v>18916.95</v>
      </c>
      <c r="I1544" s="27">
        <v>6891.43</v>
      </c>
    </row>
    <row r="1545" spans="1:9" ht="10.199999999999999" x14ac:dyDescent="0.2">
      <c r="A1545" s="21" t="s">
        <v>85</v>
      </c>
      <c r="B1545" s="22">
        <v>44440</v>
      </c>
      <c r="C1545" s="25">
        <v>320.5</v>
      </c>
      <c r="D1545" s="29">
        <v>268</v>
      </c>
      <c r="E1545" s="34">
        <v>44007</v>
      </c>
      <c r="F1545" s="24" t="s">
        <v>97</v>
      </c>
      <c r="G1545" s="23" t="s">
        <v>71</v>
      </c>
      <c r="H1545" s="26">
        <v>16239.400000000001</v>
      </c>
      <c r="I1545" s="27">
        <v>3435.81</v>
      </c>
    </row>
    <row r="1546" spans="1:9" ht="10.199999999999999" x14ac:dyDescent="0.2">
      <c r="A1546" s="21" t="s">
        <v>85</v>
      </c>
      <c r="B1546" s="22">
        <v>44440</v>
      </c>
      <c r="C1546" s="25">
        <v>262</v>
      </c>
      <c r="D1546" s="29">
        <v>269</v>
      </c>
      <c r="E1546" s="34">
        <v>44147</v>
      </c>
      <c r="F1546" s="24" t="s">
        <v>97</v>
      </c>
      <c r="G1546" s="23" t="s">
        <v>73</v>
      </c>
      <c r="H1546" s="26">
        <v>28993.3</v>
      </c>
      <c r="I1546" s="27">
        <v>13321.42</v>
      </c>
    </row>
    <row r="1547" spans="1:9" ht="10.199999999999999" x14ac:dyDescent="0.2">
      <c r="A1547" s="21" t="s">
        <v>85</v>
      </c>
      <c r="B1547" s="22">
        <v>44440</v>
      </c>
      <c r="C1547" s="25">
        <v>330.3</v>
      </c>
      <c r="D1547" s="29">
        <v>270</v>
      </c>
      <c r="E1547" s="34">
        <v>42799</v>
      </c>
      <c r="F1547" s="24" t="s">
        <v>97</v>
      </c>
      <c r="G1547" s="23" t="s">
        <v>71</v>
      </c>
      <c r="H1547" s="26">
        <v>24953.25</v>
      </c>
      <c r="I1547" s="27">
        <v>9440.76</v>
      </c>
    </row>
    <row r="1548" spans="1:9" ht="10.199999999999999" x14ac:dyDescent="0.2">
      <c r="A1548" s="21" t="s">
        <v>85</v>
      </c>
      <c r="B1548" s="22">
        <v>44440</v>
      </c>
      <c r="C1548" s="25">
        <v>234.6</v>
      </c>
      <c r="D1548" s="29">
        <v>271</v>
      </c>
      <c r="E1548" s="34">
        <v>43327</v>
      </c>
      <c r="F1548" s="24" t="s">
        <v>97</v>
      </c>
      <c r="G1548" s="23" t="s">
        <v>74</v>
      </c>
      <c r="H1548" s="26">
        <v>21388.5</v>
      </c>
      <c r="I1548" s="27">
        <v>10758.16</v>
      </c>
    </row>
    <row r="1549" spans="1:9" ht="10.199999999999999" x14ac:dyDescent="0.2">
      <c r="A1549" s="21" t="s">
        <v>85</v>
      </c>
      <c r="B1549" s="22">
        <v>44440</v>
      </c>
      <c r="C1549" s="25">
        <v>137</v>
      </c>
      <c r="D1549" s="29">
        <v>272</v>
      </c>
      <c r="E1549" s="34">
        <v>40393</v>
      </c>
      <c r="F1549" s="24" t="s">
        <v>97</v>
      </c>
      <c r="G1549" s="23" t="s">
        <v>77</v>
      </c>
      <c r="H1549" s="26">
        <v>7376.5499999999993</v>
      </c>
      <c r="I1549" s="27">
        <v>2313.9899999999998</v>
      </c>
    </row>
    <row r="1550" spans="1:9" ht="10.199999999999999" x14ac:dyDescent="0.2">
      <c r="A1550" s="21" t="s">
        <v>85</v>
      </c>
      <c r="B1550" s="22">
        <v>44440</v>
      </c>
      <c r="C1550" s="25">
        <v>254</v>
      </c>
      <c r="D1550" s="29">
        <v>273</v>
      </c>
      <c r="E1550" s="34">
        <v>44267</v>
      </c>
      <c r="F1550" s="24" t="s">
        <v>97</v>
      </c>
      <c r="G1550" s="23" t="s">
        <v>73</v>
      </c>
      <c r="H1550" s="26">
        <v>16635.5</v>
      </c>
      <c r="I1550" s="27">
        <v>6115.2</v>
      </c>
    </row>
    <row r="1551" spans="1:9" ht="10.199999999999999" x14ac:dyDescent="0.2">
      <c r="A1551" s="21" t="s">
        <v>85</v>
      </c>
      <c r="B1551" s="22">
        <v>44440</v>
      </c>
      <c r="C1551" s="25">
        <v>170</v>
      </c>
      <c r="D1551" s="29">
        <v>274</v>
      </c>
      <c r="E1551" s="34">
        <v>41356</v>
      </c>
      <c r="F1551" s="24" t="s">
        <v>97</v>
      </c>
      <c r="G1551" s="23" t="s">
        <v>74</v>
      </c>
      <c r="H1551" s="26">
        <v>9173.3000000000011</v>
      </c>
      <c r="I1551" s="27">
        <v>2499.4899999999998</v>
      </c>
    </row>
    <row r="1552" spans="1:9" ht="10.199999999999999" x14ac:dyDescent="0.2">
      <c r="A1552" s="21" t="s">
        <v>85</v>
      </c>
      <c r="B1552" s="22">
        <v>44440</v>
      </c>
      <c r="C1552" s="25">
        <v>192</v>
      </c>
      <c r="D1552" s="29">
        <v>275</v>
      </c>
      <c r="E1552" s="34">
        <v>41691</v>
      </c>
      <c r="F1552" s="24" t="s">
        <v>97</v>
      </c>
      <c r="G1552" s="23" t="s">
        <v>72</v>
      </c>
      <c r="H1552" s="26">
        <v>9109.9</v>
      </c>
      <c r="I1552" s="27">
        <v>3134.53</v>
      </c>
    </row>
    <row r="1553" spans="1:9" ht="10.199999999999999" x14ac:dyDescent="0.2">
      <c r="A1553" s="21" t="s">
        <v>85</v>
      </c>
      <c r="B1553" s="22">
        <v>44440</v>
      </c>
      <c r="C1553" s="25">
        <v>240</v>
      </c>
      <c r="D1553" s="29">
        <v>276</v>
      </c>
      <c r="E1553" s="34">
        <v>43164</v>
      </c>
      <c r="F1553" s="24" t="s">
        <v>97</v>
      </c>
      <c r="G1553" s="23" t="s">
        <v>73</v>
      </c>
      <c r="H1553" s="26">
        <v>19822.7</v>
      </c>
      <c r="I1553" s="27">
        <v>8440.74</v>
      </c>
    </row>
    <row r="1554" spans="1:9" ht="10.199999999999999" x14ac:dyDescent="0.2">
      <c r="A1554" s="21" t="s">
        <v>85</v>
      </c>
      <c r="B1554" s="22">
        <v>44440</v>
      </c>
      <c r="C1554" s="25">
        <v>346.7</v>
      </c>
      <c r="D1554" s="29">
        <v>277</v>
      </c>
      <c r="E1554" s="34">
        <v>43454</v>
      </c>
      <c r="F1554" s="24" t="s">
        <v>97</v>
      </c>
      <c r="G1554" s="23" t="s">
        <v>78</v>
      </c>
      <c r="H1554" s="26">
        <v>24965.35</v>
      </c>
      <c r="I1554" s="27">
        <v>11163.04</v>
      </c>
    </row>
    <row r="1555" spans="1:9" ht="10.199999999999999" x14ac:dyDescent="0.2">
      <c r="A1555" s="21" t="s">
        <v>85</v>
      </c>
      <c r="B1555" s="22">
        <v>44440</v>
      </c>
      <c r="C1555" s="25">
        <v>436</v>
      </c>
      <c r="D1555" s="29">
        <v>278</v>
      </c>
      <c r="E1555" s="34">
        <v>42886</v>
      </c>
      <c r="F1555" s="24" t="s">
        <v>97</v>
      </c>
      <c r="G1555" s="23" t="s">
        <v>75</v>
      </c>
      <c r="H1555" s="26">
        <v>40400.5</v>
      </c>
      <c r="I1555" s="27">
        <v>16112.529999999999</v>
      </c>
    </row>
    <row r="1556" spans="1:9" ht="10.199999999999999" x14ac:dyDescent="0.2">
      <c r="A1556" s="21" t="s">
        <v>85</v>
      </c>
      <c r="B1556" s="22">
        <v>44440</v>
      </c>
      <c r="C1556" s="25">
        <v>302.3</v>
      </c>
      <c r="D1556" s="29">
        <v>279</v>
      </c>
      <c r="E1556" s="34">
        <v>42677</v>
      </c>
      <c r="F1556" s="24" t="s">
        <v>97</v>
      </c>
      <c r="G1556" s="23" t="s">
        <v>71</v>
      </c>
      <c r="H1556" s="26">
        <v>19012</v>
      </c>
      <c r="I1556" s="27">
        <v>6989.1500000000005</v>
      </c>
    </row>
    <row r="1557" spans="1:9" ht="10.199999999999999" x14ac:dyDescent="0.2">
      <c r="A1557" s="21" t="s">
        <v>85</v>
      </c>
      <c r="B1557" s="22">
        <v>44440</v>
      </c>
      <c r="C1557" s="25">
        <v>235.8</v>
      </c>
      <c r="D1557" s="29">
        <v>280</v>
      </c>
      <c r="E1557" s="34">
        <v>43161</v>
      </c>
      <c r="F1557" s="24" t="s">
        <v>97</v>
      </c>
      <c r="G1557" s="23" t="s">
        <v>72</v>
      </c>
      <c r="H1557" s="26">
        <v>33892.300000000003</v>
      </c>
      <c r="I1557" s="27">
        <v>16498.86</v>
      </c>
    </row>
    <row r="1558" spans="1:9" ht="10.199999999999999" x14ac:dyDescent="0.2">
      <c r="A1558" s="21" t="s">
        <v>85</v>
      </c>
      <c r="B1558" s="22">
        <v>44470</v>
      </c>
      <c r="C1558" s="25">
        <v>304.10000000000002</v>
      </c>
      <c r="D1558" s="29">
        <v>223</v>
      </c>
      <c r="E1558" s="34">
        <v>44148</v>
      </c>
      <c r="F1558" s="24" t="s">
        <v>97</v>
      </c>
      <c r="G1558" s="23" t="s">
        <v>71</v>
      </c>
      <c r="H1558" s="26">
        <v>14400</v>
      </c>
      <c r="I1558" s="27">
        <v>3810.0299999999997</v>
      </c>
    </row>
    <row r="1559" spans="1:9" ht="10.199999999999999" x14ac:dyDescent="0.2">
      <c r="A1559" s="21" t="s">
        <v>85</v>
      </c>
      <c r="B1559" s="22">
        <v>44470</v>
      </c>
      <c r="C1559" s="25">
        <v>384.75</v>
      </c>
      <c r="D1559" s="29">
        <v>224</v>
      </c>
      <c r="E1559" s="34">
        <v>42333</v>
      </c>
      <c r="F1559" s="24" t="s">
        <v>97</v>
      </c>
      <c r="G1559" s="23" t="s">
        <v>71</v>
      </c>
      <c r="H1559" s="26">
        <v>55201.599999999999</v>
      </c>
      <c r="I1559" s="27">
        <v>23512.720000000001</v>
      </c>
    </row>
    <row r="1560" spans="1:9" ht="10.199999999999999" x14ac:dyDescent="0.2">
      <c r="A1560" s="21" t="s">
        <v>85</v>
      </c>
      <c r="B1560" s="22">
        <v>44470</v>
      </c>
      <c r="C1560" s="25">
        <v>251.42</v>
      </c>
      <c r="D1560" s="29">
        <v>225</v>
      </c>
      <c r="E1560" s="34">
        <v>44162</v>
      </c>
      <c r="F1560" s="24" t="s">
        <v>97</v>
      </c>
      <c r="G1560" s="23" t="s">
        <v>72</v>
      </c>
      <c r="H1560" s="26">
        <v>11200</v>
      </c>
      <c r="I1560" s="27">
        <v>3783.0800000000004</v>
      </c>
    </row>
    <row r="1561" spans="1:9" ht="10.199999999999999" x14ac:dyDescent="0.2">
      <c r="A1561" s="21" t="s">
        <v>85</v>
      </c>
      <c r="B1561" s="22">
        <v>44470</v>
      </c>
      <c r="C1561" s="25">
        <v>267</v>
      </c>
      <c r="D1561" s="29">
        <v>226</v>
      </c>
      <c r="E1561" s="34">
        <v>43257</v>
      </c>
      <c r="F1561" s="24" t="s">
        <v>97</v>
      </c>
      <c r="G1561" s="23" t="s">
        <v>75</v>
      </c>
      <c r="H1561" s="26">
        <v>16800</v>
      </c>
      <c r="I1561" s="27">
        <v>7336.7699999999995</v>
      </c>
    </row>
    <row r="1562" spans="1:9" ht="10.199999999999999" x14ac:dyDescent="0.2">
      <c r="A1562" s="21" t="s">
        <v>85</v>
      </c>
      <c r="B1562" s="22">
        <v>44470</v>
      </c>
      <c r="C1562" s="25">
        <v>323.2</v>
      </c>
      <c r="D1562" s="29">
        <v>227</v>
      </c>
      <c r="E1562" s="34">
        <v>42845</v>
      </c>
      <c r="F1562" s="24" t="s">
        <v>97</v>
      </c>
      <c r="G1562" s="23" t="s">
        <v>74</v>
      </c>
      <c r="H1562" s="26">
        <v>29760</v>
      </c>
      <c r="I1562" s="27">
        <v>11166.19</v>
      </c>
    </row>
    <row r="1563" spans="1:9" ht="10.199999999999999" x14ac:dyDescent="0.2">
      <c r="A1563" s="21" t="s">
        <v>85</v>
      </c>
      <c r="B1563" s="22">
        <v>44470</v>
      </c>
      <c r="C1563" s="25">
        <v>390</v>
      </c>
      <c r="D1563" s="29">
        <v>229</v>
      </c>
      <c r="E1563" s="34">
        <v>44992</v>
      </c>
      <c r="F1563" s="24" t="s">
        <v>97</v>
      </c>
      <c r="G1563" s="23" t="s">
        <v>75</v>
      </c>
      <c r="H1563" s="26">
        <v>14698.45</v>
      </c>
      <c r="I1563" s="27">
        <v>7459.6200000000008</v>
      </c>
    </row>
    <row r="1564" spans="1:9" ht="10.199999999999999" x14ac:dyDescent="0.2">
      <c r="A1564" s="21" t="s">
        <v>85</v>
      </c>
      <c r="B1564" s="22">
        <v>44470</v>
      </c>
      <c r="C1564" s="25">
        <v>244.4</v>
      </c>
      <c r="D1564" s="29">
        <v>230</v>
      </c>
      <c r="E1564" s="34">
        <v>42322</v>
      </c>
      <c r="F1564" s="24" t="s">
        <v>97</v>
      </c>
      <c r="G1564" s="23" t="s">
        <v>72</v>
      </c>
      <c r="H1564" s="26">
        <v>13013.800000000001</v>
      </c>
      <c r="I1564" s="27">
        <v>3924.5499999999997</v>
      </c>
    </row>
    <row r="1565" spans="1:9" ht="10.199999999999999" x14ac:dyDescent="0.2">
      <c r="A1565" s="21" t="s">
        <v>85</v>
      </c>
      <c r="B1565" s="22">
        <v>44470</v>
      </c>
      <c r="C1565" s="25">
        <v>242.6</v>
      </c>
      <c r="D1565" s="29">
        <v>231</v>
      </c>
      <c r="E1565" s="34">
        <v>42305</v>
      </c>
      <c r="F1565" s="24" t="s">
        <v>97</v>
      </c>
      <c r="G1565" s="23" t="s">
        <v>73</v>
      </c>
      <c r="H1565" s="26">
        <v>10416</v>
      </c>
      <c r="I1565" s="27">
        <v>4020.52</v>
      </c>
    </row>
    <row r="1566" spans="1:9" ht="10.199999999999999" x14ac:dyDescent="0.2">
      <c r="A1566" s="21" t="s">
        <v>85</v>
      </c>
      <c r="B1566" s="22">
        <v>44470</v>
      </c>
      <c r="C1566" s="25">
        <v>224.7</v>
      </c>
      <c r="D1566" s="29">
        <v>232</v>
      </c>
      <c r="E1566" s="34">
        <v>42061</v>
      </c>
      <c r="F1566" s="24" t="s">
        <v>97</v>
      </c>
      <c r="G1566" s="23" t="s">
        <v>77</v>
      </c>
      <c r="H1566" s="26">
        <v>11274.1</v>
      </c>
      <c r="I1566" s="27">
        <v>4941.16</v>
      </c>
    </row>
    <row r="1567" spans="1:9" ht="10.199999999999999" x14ac:dyDescent="0.2">
      <c r="A1567" s="21" t="s">
        <v>85</v>
      </c>
      <c r="B1567" s="22">
        <v>44470</v>
      </c>
      <c r="C1567" s="25">
        <v>242.8</v>
      </c>
      <c r="D1567" s="29">
        <v>233</v>
      </c>
      <c r="E1567" s="34">
        <v>43525</v>
      </c>
      <c r="F1567" s="24" t="s">
        <v>97</v>
      </c>
      <c r="G1567" s="23" t="s">
        <v>71</v>
      </c>
      <c r="H1567" s="26">
        <v>17601.600000000002</v>
      </c>
      <c r="I1567" s="27">
        <v>6991.18</v>
      </c>
    </row>
    <row r="1568" spans="1:9" ht="10.199999999999999" x14ac:dyDescent="0.2">
      <c r="A1568" s="21" t="s">
        <v>85</v>
      </c>
      <c r="B1568" s="22">
        <v>44470</v>
      </c>
      <c r="C1568" s="25">
        <v>508</v>
      </c>
      <c r="D1568" s="29">
        <v>234</v>
      </c>
      <c r="E1568" s="34">
        <v>44875</v>
      </c>
      <c r="F1568" s="24" t="s">
        <v>97</v>
      </c>
      <c r="G1568" s="23" t="s">
        <v>73</v>
      </c>
      <c r="H1568" s="26">
        <v>26000</v>
      </c>
      <c r="I1568" s="27">
        <v>12219.83</v>
      </c>
    </row>
    <row r="1569" spans="1:9" ht="10.199999999999999" x14ac:dyDescent="0.2">
      <c r="A1569" s="21" t="s">
        <v>85</v>
      </c>
      <c r="B1569" s="22">
        <v>44470</v>
      </c>
      <c r="C1569" s="25">
        <v>321.7</v>
      </c>
      <c r="D1569" s="29">
        <v>235</v>
      </c>
      <c r="E1569" s="34">
        <v>42309</v>
      </c>
      <c r="F1569" s="24" t="s">
        <v>97</v>
      </c>
      <c r="G1569" s="23" t="s">
        <v>74</v>
      </c>
      <c r="H1569" s="26">
        <v>18800</v>
      </c>
      <c r="I1569" s="27">
        <v>6598.2</v>
      </c>
    </row>
    <row r="1570" spans="1:9" ht="10.199999999999999" x14ac:dyDescent="0.2">
      <c r="A1570" s="21" t="s">
        <v>85</v>
      </c>
      <c r="B1570" s="22">
        <v>44470</v>
      </c>
      <c r="C1570" s="25">
        <v>247</v>
      </c>
      <c r="D1570" s="29">
        <v>237</v>
      </c>
      <c r="E1570" s="34">
        <v>43188</v>
      </c>
      <c r="F1570" s="24" t="s">
        <v>97</v>
      </c>
      <c r="G1570" s="23" t="s">
        <v>77</v>
      </c>
      <c r="H1570" s="26">
        <v>21600</v>
      </c>
      <c r="I1570" s="27">
        <v>7927.5</v>
      </c>
    </row>
    <row r="1571" spans="1:9" ht="10.199999999999999" x14ac:dyDescent="0.2">
      <c r="A1571" s="21" t="s">
        <v>85</v>
      </c>
      <c r="B1571" s="22">
        <v>44470</v>
      </c>
      <c r="C1571" s="25">
        <v>397.3</v>
      </c>
      <c r="D1571" s="29">
        <v>239</v>
      </c>
      <c r="E1571" s="34">
        <v>44882</v>
      </c>
      <c r="F1571" s="24" t="s">
        <v>97</v>
      </c>
      <c r="G1571" s="23" t="s">
        <v>71</v>
      </c>
      <c r="H1571" s="26">
        <v>21600</v>
      </c>
      <c r="I1571" s="27">
        <v>8053.99</v>
      </c>
    </row>
    <row r="1572" spans="1:9" ht="10.199999999999999" x14ac:dyDescent="0.2">
      <c r="A1572" s="21" t="s">
        <v>85</v>
      </c>
      <c r="B1572" s="22">
        <v>44470</v>
      </c>
      <c r="C1572" s="25">
        <v>748.5</v>
      </c>
      <c r="D1572" s="29">
        <v>240</v>
      </c>
      <c r="E1572" s="34">
        <v>44880</v>
      </c>
      <c r="F1572" s="24" t="s">
        <v>97</v>
      </c>
      <c r="G1572" s="23" t="s">
        <v>71</v>
      </c>
      <c r="H1572" s="26">
        <v>67600</v>
      </c>
      <c r="I1572" s="27">
        <v>15156.820000000002</v>
      </c>
    </row>
    <row r="1573" spans="1:9" ht="10.199999999999999" x14ac:dyDescent="0.2">
      <c r="A1573" s="21" t="s">
        <v>85</v>
      </c>
      <c r="B1573" s="22">
        <v>44470</v>
      </c>
      <c r="C1573" s="25">
        <v>295.7</v>
      </c>
      <c r="D1573" s="29">
        <v>241</v>
      </c>
      <c r="E1573" s="34">
        <v>43669</v>
      </c>
      <c r="F1573" s="24" t="s">
        <v>97</v>
      </c>
      <c r="G1573" s="23" t="s">
        <v>74</v>
      </c>
      <c r="H1573" s="26">
        <v>19200</v>
      </c>
      <c r="I1573" s="27">
        <v>6842.6399999999994</v>
      </c>
    </row>
    <row r="1574" spans="1:9" ht="10.199999999999999" x14ac:dyDescent="0.2">
      <c r="A1574" s="21" t="s">
        <v>85</v>
      </c>
      <c r="B1574" s="22">
        <v>44470</v>
      </c>
      <c r="C1574" s="25">
        <v>714.6</v>
      </c>
      <c r="D1574" s="29">
        <v>243</v>
      </c>
      <c r="E1574" s="34">
        <v>44946</v>
      </c>
      <c r="F1574" s="24" t="s">
        <v>97</v>
      </c>
      <c r="G1574" s="23" t="s">
        <v>76</v>
      </c>
      <c r="H1574" s="26">
        <v>67513</v>
      </c>
      <c r="I1574" s="27">
        <v>30940.140000000003</v>
      </c>
    </row>
    <row r="1575" spans="1:9" ht="10.199999999999999" x14ac:dyDescent="0.2">
      <c r="A1575" s="21" t="s">
        <v>85</v>
      </c>
      <c r="B1575" s="22">
        <v>44470</v>
      </c>
      <c r="C1575" s="25">
        <v>222.8</v>
      </c>
      <c r="D1575" s="29">
        <v>244</v>
      </c>
      <c r="E1575" s="34">
        <v>44875</v>
      </c>
      <c r="F1575" s="24" t="s">
        <v>97</v>
      </c>
      <c r="G1575" s="23" t="s">
        <v>71</v>
      </c>
      <c r="H1575" s="26">
        <v>30000</v>
      </c>
      <c r="I1575" s="27">
        <v>11588.64</v>
      </c>
    </row>
    <row r="1576" spans="1:9" ht="10.199999999999999" x14ac:dyDescent="0.2">
      <c r="A1576" s="21" t="s">
        <v>85</v>
      </c>
      <c r="B1576" s="22">
        <v>44470</v>
      </c>
      <c r="C1576" s="25">
        <v>285.77</v>
      </c>
      <c r="D1576" s="29">
        <v>245</v>
      </c>
      <c r="E1576" s="34">
        <v>44390</v>
      </c>
      <c r="F1576" s="24" t="s">
        <v>97</v>
      </c>
      <c r="G1576" s="23" t="s">
        <v>71</v>
      </c>
      <c r="H1576" s="26">
        <v>20800</v>
      </c>
      <c r="I1576" s="27">
        <v>9132.69</v>
      </c>
    </row>
    <row r="1577" spans="1:9" ht="10.199999999999999" x14ac:dyDescent="0.2">
      <c r="A1577" s="21" t="s">
        <v>85</v>
      </c>
      <c r="B1577" s="22">
        <v>44470</v>
      </c>
      <c r="C1577" s="25">
        <v>352.62</v>
      </c>
      <c r="D1577" s="29">
        <v>246</v>
      </c>
      <c r="E1577" s="34">
        <v>44847</v>
      </c>
      <c r="F1577" s="24" t="s">
        <v>97</v>
      </c>
      <c r="G1577" s="23" t="s">
        <v>71</v>
      </c>
      <c r="H1577" s="26">
        <v>28400</v>
      </c>
      <c r="I1577" s="27">
        <v>13324.71</v>
      </c>
    </row>
    <row r="1578" spans="1:9" ht="10.199999999999999" x14ac:dyDescent="0.2">
      <c r="A1578" s="21" t="s">
        <v>85</v>
      </c>
      <c r="B1578" s="22">
        <v>44470</v>
      </c>
      <c r="C1578" s="25">
        <v>292.7</v>
      </c>
      <c r="D1578" s="29">
        <v>247</v>
      </c>
      <c r="E1578" s="34">
        <v>44501</v>
      </c>
      <c r="F1578" s="24" t="s">
        <v>97</v>
      </c>
      <c r="G1578" s="23" t="s">
        <v>72</v>
      </c>
      <c r="H1578" s="26">
        <v>14000</v>
      </c>
      <c r="I1578" s="27">
        <v>4159.47</v>
      </c>
    </row>
    <row r="1579" spans="1:9" ht="10.199999999999999" x14ac:dyDescent="0.2">
      <c r="A1579" s="21" t="s">
        <v>85</v>
      </c>
      <c r="B1579" s="22">
        <v>44470</v>
      </c>
      <c r="C1579" s="25">
        <v>550.1</v>
      </c>
      <c r="D1579" s="29">
        <v>249</v>
      </c>
      <c r="E1579" s="34">
        <v>44861</v>
      </c>
      <c r="F1579" s="24" t="s">
        <v>97</v>
      </c>
      <c r="G1579" s="23" t="s">
        <v>71</v>
      </c>
      <c r="H1579" s="26">
        <v>31600</v>
      </c>
      <c r="I1579" s="27">
        <v>15260.84</v>
      </c>
    </row>
    <row r="1580" spans="1:9" ht="10.199999999999999" x14ac:dyDescent="0.2">
      <c r="A1580" s="21" t="s">
        <v>85</v>
      </c>
      <c r="B1580" s="22">
        <v>44470</v>
      </c>
      <c r="C1580" s="25">
        <v>132.5</v>
      </c>
      <c r="D1580" s="29">
        <v>250</v>
      </c>
      <c r="E1580" s="34">
        <v>40866</v>
      </c>
      <c r="F1580" s="24" t="s">
        <v>97</v>
      </c>
      <c r="G1580" s="23" t="s">
        <v>71</v>
      </c>
      <c r="H1580" s="26">
        <v>7008</v>
      </c>
      <c r="I1580" s="27">
        <v>1523.13</v>
      </c>
    </row>
    <row r="1581" spans="1:9" ht="10.199999999999999" x14ac:dyDescent="0.2">
      <c r="A1581" s="21" t="s">
        <v>85</v>
      </c>
      <c r="B1581" s="22">
        <v>44470</v>
      </c>
      <c r="C1581" s="25">
        <v>284.2</v>
      </c>
      <c r="D1581" s="29">
        <v>251</v>
      </c>
      <c r="E1581" s="34">
        <v>43797</v>
      </c>
      <c r="F1581" s="24" t="s">
        <v>97</v>
      </c>
      <c r="G1581" s="23" t="s">
        <v>75</v>
      </c>
      <c r="H1581" s="26">
        <v>18324.849999999999</v>
      </c>
      <c r="I1581" s="27">
        <v>7977.4800000000005</v>
      </c>
    </row>
    <row r="1582" spans="1:9" ht="10.199999999999999" x14ac:dyDescent="0.2">
      <c r="A1582" s="21" t="s">
        <v>85</v>
      </c>
      <c r="B1582" s="22">
        <v>44470</v>
      </c>
      <c r="C1582" s="25">
        <v>284</v>
      </c>
      <c r="D1582" s="29">
        <v>252</v>
      </c>
      <c r="E1582" s="34">
        <v>42046</v>
      </c>
      <c r="F1582" s="24" t="s">
        <v>97</v>
      </c>
      <c r="G1582" s="23" t="s">
        <v>77</v>
      </c>
      <c r="H1582" s="26">
        <v>32000</v>
      </c>
      <c r="I1582" s="27">
        <v>10466.540000000001</v>
      </c>
    </row>
    <row r="1583" spans="1:9" ht="10.199999999999999" x14ac:dyDescent="0.2">
      <c r="A1583" s="21" t="s">
        <v>85</v>
      </c>
      <c r="B1583" s="22">
        <v>44470</v>
      </c>
      <c r="C1583" s="25">
        <v>250</v>
      </c>
      <c r="D1583" s="29">
        <v>253</v>
      </c>
      <c r="E1583" s="34">
        <v>42719</v>
      </c>
      <c r="F1583" s="24" t="s">
        <v>97</v>
      </c>
      <c r="G1583" s="23" t="s">
        <v>75</v>
      </c>
      <c r="H1583" s="26">
        <v>29000</v>
      </c>
      <c r="I1583" s="27">
        <v>12278.14</v>
      </c>
    </row>
    <row r="1584" spans="1:9" ht="10.199999999999999" x14ac:dyDescent="0.2">
      <c r="A1584" s="21" t="s">
        <v>85</v>
      </c>
      <c r="B1584" s="22">
        <v>44470</v>
      </c>
      <c r="C1584" s="25">
        <v>420.2</v>
      </c>
      <c r="D1584" s="29">
        <v>255</v>
      </c>
      <c r="E1584" s="34">
        <v>42491</v>
      </c>
      <c r="F1584" s="24" t="s">
        <v>97</v>
      </c>
      <c r="G1584" s="23" t="s">
        <v>71</v>
      </c>
      <c r="H1584" s="26">
        <v>22400</v>
      </c>
      <c r="I1584" s="27">
        <v>7152.32</v>
      </c>
    </row>
    <row r="1585" spans="1:9" ht="10.199999999999999" x14ac:dyDescent="0.2">
      <c r="A1585" s="21" t="s">
        <v>85</v>
      </c>
      <c r="B1585" s="22">
        <v>44470</v>
      </c>
      <c r="C1585" s="25">
        <v>168.4</v>
      </c>
      <c r="D1585" s="29">
        <v>257</v>
      </c>
      <c r="E1585" s="34">
        <v>40408</v>
      </c>
      <c r="F1585" s="24" t="s">
        <v>97</v>
      </c>
      <c r="G1585" s="23" t="s">
        <v>71</v>
      </c>
      <c r="H1585" s="26">
        <v>9600</v>
      </c>
      <c r="I1585" s="27">
        <v>2676.3799999999997</v>
      </c>
    </row>
    <row r="1586" spans="1:9" ht="10.199999999999999" x14ac:dyDescent="0.2">
      <c r="A1586" s="21" t="s">
        <v>85</v>
      </c>
      <c r="B1586" s="22">
        <v>44470</v>
      </c>
      <c r="C1586" s="25">
        <v>114.7</v>
      </c>
      <c r="D1586" s="29">
        <v>260</v>
      </c>
      <c r="E1586" s="34">
        <v>39692</v>
      </c>
      <c r="F1586" s="24" t="s">
        <v>97</v>
      </c>
      <c r="G1586" s="23" t="s">
        <v>71</v>
      </c>
      <c r="H1586" s="26">
        <v>9120</v>
      </c>
      <c r="I1586" s="27">
        <v>2169.16</v>
      </c>
    </row>
    <row r="1587" spans="1:9" ht="10.199999999999999" x14ac:dyDescent="0.2">
      <c r="A1587" s="21" t="s">
        <v>85</v>
      </c>
      <c r="B1587" s="22">
        <v>44470</v>
      </c>
      <c r="C1587" s="25">
        <v>251</v>
      </c>
      <c r="D1587" s="29">
        <v>261</v>
      </c>
      <c r="E1587" s="34">
        <v>44446</v>
      </c>
      <c r="F1587" s="24" t="s">
        <v>97</v>
      </c>
      <c r="G1587" s="23" t="s">
        <v>71</v>
      </c>
      <c r="H1587" s="26">
        <v>26500</v>
      </c>
      <c r="I1587" s="27">
        <v>13156.64</v>
      </c>
    </row>
    <row r="1588" spans="1:9" ht="10.199999999999999" x14ac:dyDescent="0.2">
      <c r="A1588" s="21" t="s">
        <v>85</v>
      </c>
      <c r="B1588" s="22">
        <v>44470</v>
      </c>
      <c r="C1588" s="25">
        <v>264</v>
      </c>
      <c r="D1588" s="29">
        <v>263</v>
      </c>
      <c r="E1588" s="34">
        <v>41552</v>
      </c>
      <c r="F1588" s="24" t="s">
        <v>97</v>
      </c>
      <c r="G1588" s="23" t="s">
        <v>74</v>
      </c>
      <c r="H1588" s="26">
        <v>27647.649999999998</v>
      </c>
      <c r="I1588" s="27">
        <v>12215.21</v>
      </c>
    </row>
    <row r="1589" spans="1:9" ht="10.199999999999999" x14ac:dyDescent="0.2">
      <c r="A1589" s="21" t="s">
        <v>85</v>
      </c>
      <c r="B1589" s="22">
        <v>44470</v>
      </c>
      <c r="C1589" s="25">
        <v>243</v>
      </c>
      <c r="D1589" s="29">
        <v>264</v>
      </c>
      <c r="E1589" s="34">
        <v>41636</v>
      </c>
      <c r="F1589" s="24" t="s">
        <v>97</v>
      </c>
      <c r="G1589" s="23" t="s">
        <v>74</v>
      </c>
      <c r="H1589" s="26">
        <v>10080</v>
      </c>
      <c r="I1589" s="27">
        <v>2650.83</v>
      </c>
    </row>
    <row r="1590" spans="1:9" ht="10.199999999999999" x14ac:dyDescent="0.2">
      <c r="A1590" s="21" t="s">
        <v>85</v>
      </c>
      <c r="B1590" s="22">
        <v>44470</v>
      </c>
      <c r="C1590" s="25">
        <v>182.25</v>
      </c>
      <c r="D1590" s="29">
        <v>265</v>
      </c>
      <c r="E1590" s="34">
        <v>41697</v>
      </c>
      <c r="F1590" s="24" t="s">
        <v>97</v>
      </c>
      <c r="G1590" s="23" t="s">
        <v>71</v>
      </c>
      <c r="H1590" s="26">
        <v>11136</v>
      </c>
      <c r="I1590" s="27">
        <v>3794.5600000000004</v>
      </c>
    </row>
    <row r="1591" spans="1:9" ht="10.199999999999999" x14ac:dyDescent="0.2">
      <c r="A1591" s="21" t="s">
        <v>85</v>
      </c>
      <c r="B1591" s="22">
        <v>44470</v>
      </c>
      <c r="C1591" s="25">
        <v>402.22</v>
      </c>
      <c r="D1591" s="29">
        <v>266</v>
      </c>
      <c r="E1591" s="34">
        <v>44979</v>
      </c>
      <c r="F1591" s="24" t="s">
        <v>97</v>
      </c>
      <c r="G1591" s="23" t="s">
        <v>71</v>
      </c>
      <c r="H1591" s="26">
        <v>20833.349999999999</v>
      </c>
      <c r="I1591" s="27">
        <v>9729.51</v>
      </c>
    </row>
    <row r="1592" spans="1:9" ht="10.199999999999999" x14ac:dyDescent="0.2">
      <c r="A1592" s="21" t="s">
        <v>85</v>
      </c>
      <c r="B1592" s="22">
        <v>44470</v>
      </c>
      <c r="C1592" s="25">
        <v>307.2</v>
      </c>
      <c r="D1592" s="29">
        <v>267</v>
      </c>
      <c r="E1592" s="34">
        <v>42801</v>
      </c>
      <c r="F1592" s="24" t="s">
        <v>97</v>
      </c>
      <c r="G1592" s="23" t="s">
        <v>75</v>
      </c>
      <c r="H1592" s="26">
        <v>19143.349999999999</v>
      </c>
      <c r="I1592" s="27">
        <v>7663.8799999999992</v>
      </c>
    </row>
    <row r="1593" spans="1:9" ht="10.199999999999999" x14ac:dyDescent="0.2">
      <c r="A1593" s="21" t="s">
        <v>85</v>
      </c>
      <c r="B1593" s="22">
        <v>44470</v>
      </c>
      <c r="C1593" s="25">
        <v>320.5</v>
      </c>
      <c r="D1593" s="29">
        <v>268</v>
      </c>
      <c r="E1593" s="34">
        <v>44007</v>
      </c>
      <c r="F1593" s="24" t="s">
        <v>97</v>
      </c>
      <c r="G1593" s="23" t="s">
        <v>71</v>
      </c>
      <c r="H1593" s="26">
        <v>16000</v>
      </c>
      <c r="I1593" s="27">
        <v>4013.66</v>
      </c>
    </row>
    <row r="1594" spans="1:9" ht="10.199999999999999" x14ac:dyDescent="0.2">
      <c r="A1594" s="21" t="s">
        <v>85</v>
      </c>
      <c r="B1594" s="22">
        <v>44470</v>
      </c>
      <c r="C1594" s="25">
        <v>262</v>
      </c>
      <c r="D1594" s="29">
        <v>269</v>
      </c>
      <c r="E1594" s="34">
        <v>44147</v>
      </c>
      <c r="F1594" s="24" t="s">
        <v>97</v>
      </c>
      <c r="G1594" s="23" t="s">
        <v>73</v>
      </c>
      <c r="H1594" s="26">
        <v>26880</v>
      </c>
      <c r="I1594" s="27">
        <v>12883.64</v>
      </c>
    </row>
    <row r="1595" spans="1:9" ht="10.199999999999999" x14ac:dyDescent="0.2">
      <c r="A1595" s="21" t="s">
        <v>85</v>
      </c>
      <c r="B1595" s="22">
        <v>44470</v>
      </c>
      <c r="C1595" s="25">
        <v>330.3</v>
      </c>
      <c r="D1595" s="29">
        <v>270</v>
      </c>
      <c r="E1595" s="34">
        <v>42799</v>
      </c>
      <c r="F1595" s="24" t="s">
        <v>97</v>
      </c>
      <c r="G1595" s="23" t="s">
        <v>71</v>
      </c>
      <c r="H1595" s="26">
        <v>28000</v>
      </c>
      <c r="I1595" s="27">
        <v>12100.76</v>
      </c>
    </row>
    <row r="1596" spans="1:9" ht="10.199999999999999" x14ac:dyDescent="0.2">
      <c r="A1596" s="21" t="s">
        <v>85</v>
      </c>
      <c r="B1596" s="22">
        <v>44470</v>
      </c>
      <c r="C1596" s="25">
        <v>234.6</v>
      </c>
      <c r="D1596" s="29">
        <v>271</v>
      </c>
      <c r="E1596" s="34">
        <v>43327</v>
      </c>
      <c r="F1596" s="24" t="s">
        <v>97</v>
      </c>
      <c r="G1596" s="23" t="s">
        <v>74</v>
      </c>
      <c r="H1596" s="26">
        <v>21200</v>
      </c>
      <c r="I1596" s="27">
        <v>11185.300000000001</v>
      </c>
    </row>
    <row r="1597" spans="1:9" ht="10.199999999999999" x14ac:dyDescent="0.2">
      <c r="A1597" s="21" t="s">
        <v>85</v>
      </c>
      <c r="B1597" s="22">
        <v>44470</v>
      </c>
      <c r="C1597" s="25">
        <v>137</v>
      </c>
      <c r="D1597" s="29">
        <v>272</v>
      </c>
      <c r="E1597" s="34">
        <v>40393</v>
      </c>
      <c r="F1597" s="24" t="s">
        <v>97</v>
      </c>
      <c r="G1597" s="23" t="s">
        <v>77</v>
      </c>
      <c r="H1597" s="26">
        <v>9706.5499999999993</v>
      </c>
      <c r="I1597" s="27">
        <v>3721.13</v>
      </c>
    </row>
    <row r="1598" spans="1:9" ht="10.199999999999999" x14ac:dyDescent="0.2">
      <c r="A1598" s="21" t="s">
        <v>85</v>
      </c>
      <c r="B1598" s="22">
        <v>44470</v>
      </c>
      <c r="C1598" s="25">
        <v>254</v>
      </c>
      <c r="D1598" s="29">
        <v>273</v>
      </c>
      <c r="E1598" s="34">
        <v>44267</v>
      </c>
      <c r="F1598" s="24" t="s">
        <v>97</v>
      </c>
      <c r="G1598" s="23" t="s">
        <v>73</v>
      </c>
      <c r="H1598" s="26">
        <v>17200</v>
      </c>
      <c r="I1598" s="27">
        <v>6742.82</v>
      </c>
    </row>
    <row r="1599" spans="1:9" ht="10.199999999999999" x14ac:dyDescent="0.2">
      <c r="A1599" s="21" t="s">
        <v>85</v>
      </c>
      <c r="B1599" s="22">
        <v>44470</v>
      </c>
      <c r="C1599" s="25">
        <v>170</v>
      </c>
      <c r="D1599" s="29">
        <v>274</v>
      </c>
      <c r="E1599" s="34">
        <v>41356</v>
      </c>
      <c r="F1599" s="24" t="s">
        <v>97</v>
      </c>
      <c r="G1599" s="23" t="s">
        <v>74</v>
      </c>
      <c r="H1599" s="26">
        <v>10160</v>
      </c>
      <c r="I1599" s="27">
        <v>3143.0699999999997</v>
      </c>
    </row>
    <row r="1600" spans="1:9" ht="10.199999999999999" x14ac:dyDescent="0.2">
      <c r="A1600" s="21" t="s">
        <v>85</v>
      </c>
      <c r="B1600" s="22">
        <v>44470</v>
      </c>
      <c r="C1600" s="25">
        <v>192</v>
      </c>
      <c r="D1600" s="29">
        <v>275</v>
      </c>
      <c r="E1600" s="34">
        <v>41691</v>
      </c>
      <c r="F1600" s="24" t="s">
        <v>97</v>
      </c>
      <c r="G1600" s="23" t="s">
        <v>72</v>
      </c>
      <c r="H1600" s="26">
        <v>8800</v>
      </c>
      <c r="I1600" s="27">
        <v>3479.77</v>
      </c>
    </row>
    <row r="1601" spans="1:9" ht="10.199999999999999" x14ac:dyDescent="0.2">
      <c r="A1601" s="21" t="s">
        <v>85</v>
      </c>
      <c r="B1601" s="22">
        <v>44470</v>
      </c>
      <c r="C1601" s="25">
        <v>240</v>
      </c>
      <c r="D1601" s="29">
        <v>276</v>
      </c>
      <c r="E1601" s="34">
        <v>43164</v>
      </c>
      <c r="F1601" s="24" t="s">
        <v>97</v>
      </c>
      <c r="G1601" s="23" t="s">
        <v>73</v>
      </c>
      <c r="H1601" s="26">
        <v>19200</v>
      </c>
      <c r="I1601" s="27">
        <v>8539.65</v>
      </c>
    </row>
    <row r="1602" spans="1:9" ht="10.199999999999999" x14ac:dyDescent="0.2">
      <c r="A1602" s="21" t="s">
        <v>85</v>
      </c>
      <c r="B1602" s="22">
        <v>44470</v>
      </c>
      <c r="C1602" s="25">
        <v>346.7</v>
      </c>
      <c r="D1602" s="29">
        <v>277</v>
      </c>
      <c r="E1602" s="34">
        <v>43454</v>
      </c>
      <c r="F1602" s="24" t="s">
        <v>97</v>
      </c>
      <c r="G1602" s="23" t="s">
        <v>78</v>
      </c>
      <c r="H1602" s="26">
        <v>23124.75</v>
      </c>
      <c r="I1602" s="27">
        <v>10992.38</v>
      </c>
    </row>
    <row r="1603" spans="1:9" ht="10.199999999999999" x14ac:dyDescent="0.2">
      <c r="A1603" s="21" t="s">
        <v>85</v>
      </c>
      <c r="B1603" s="22">
        <v>44470</v>
      </c>
      <c r="C1603" s="25">
        <v>436</v>
      </c>
      <c r="D1603" s="29">
        <v>278</v>
      </c>
      <c r="E1603" s="34">
        <v>42886</v>
      </c>
      <c r="F1603" s="24" t="s">
        <v>97</v>
      </c>
      <c r="G1603" s="23" t="s">
        <v>75</v>
      </c>
      <c r="H1603" s="26">
        <v>38000</v>
      </c>
      <c r="I1603" s="27">
        <v>15963.36</v>
      </c>
    </row>
    <row r="1604" spans="1:9" ht="10.199999999999999" x14ac:dyDescent="0.2">
      <c r="A1604" s="21" t="s">
        <v>85</v>
      </c>
      <c r="B1604" s="22">
        <v>44470</v>
      </c>
      <c r="C1604" s="25">
        <v>302.3</v>
      </c>
      <c r="D1604" s="29">
        <v>279</v>
      </c>
      <c r="E1604" s="34">
        <v>42677</v>
      </c>
      <c r="F1604" s="24" t="s">
        <v>97</v>
      </c>
      <c r="G1604" s="23" t="s">
        <v>71</v>
      </c>
      <c r="H1604" s="26">
        <v>18400</v>
      </c>
      <c r="I1604" s="27">
        <v>7213.01</v>
      </c>
    </row>
    <row r="1605" spans="1:9" ht="10.199999999999999" x14ac:dyDescent="0.2">
      <c r="A1605" s="21" t="s">
        <v>85</v>
      </c>
      <c r="B1605" s="22">
        <v>44470</v>
      </c>
      <c r="C1605" s="25">
        <v>235.8</v>
      </c>
      <c r="D1605" s="29">
        <v>280</v>
      </c>
      <c r="E1605" s="34">
        <v>43161</v>
      </c>
      <c r="F1605" s="24" t="s">
        <v>97</v>
      </c>
      <c r="G1605" s="23" t="s">
        <v>72</v>
      </c>
      <c r="H1605" s="26">
        <v>29894.2</v>
      </c>
      <c r="I1605" s="27">
        <v>14398.789999999999</v>
      </c>
    </row>
    <row r="1606" spans="1:9" ht="10.199999999999999" x14ac:dyDescent="0.2">
      <c r="A1606" s="21" t="s">
        <v>85</v>
      </c>
      <c r="B1606" s="22">
        <v>44501</v>
      </c>
      <c r="C1606" s="25">
        <v>304.10000000000002</v>
      </c>
      <c r="D1606" s="29">
        <v>223</v>
      </c>
      <c r="E1606" s="34">
        <v>44148</v>
      </c>
      <c r="F1606" s="24" t="s">
        <v>97</v>
      </c>
      <c r="G1606" s="23" t="s">
        <v>71</v>
      </c>
      <c r="H1606" s="26">
        <v>13600</v>
      </c>
      <c r="I1606" s="27">
        <v>2109.8700000000003</v>
      </c>
    </row>
    <row r="1607" spans="1:9" ht="10.199999999999999" x14ac:dyDescent="0.2">
      <c r="A1607" s="21" t="s">
        <v>85</v>
      </c>
      <c r="B1607" s="22">
        <v>44501</v>
      </c>
      <c r="C1607" s="25">
        <v>384.75</v>
      </c>
      <c r="D1607" s="29">
        <v>224</v>
      </c>
      <c r="E1607" s="34">
        <v>42333</v>
      </c>
      <c r="F1607" s="24" t="s">
        <v>97</v>
      </c>
      <c r="G1607" s="23" t="s">
        <v>71</v>
      </c>
      <c r="H1607" s="26">
        <v>54030.5</v>
      </c>
      <c r="I1607" s="27">
        <v>17826.34</v>
      </c>
    </row>
    <row r="1608" spans="1:9" ht="10.199999999999999" x14ac:dyDescent="0.2">
      <c r="A1608" s="21" t="s">
        <v>85</v>
      </c>
      <c r="B1608" s="22">
        <v>44501</v>
      </c>
      <c r="C1608" s="25">
        <v>251.42</v>
      </c>
      <c r="D1608" s="29">
        <v>225</v>
      </c>
      <c r="E1608" s="34">
        <v>44162</v>
      </c>
      <c r="F1608" s="24" t="s">
        <v>97</v>
      </c>
      <c r="G1608" s="23" t="s">
        <v>72</v>
      </c>
      <c r="H1608" s="26">
        <v>10800</v>
      </c>
      <c r="I1608" s="27">
        <v>2749.11</v>
      </c>
    </row>
    <row r="1609" spans="1:9" ht="10.199999999999999" x14ac:dyDescent="0.2">
      <c r="A1609" s="21" t="s">
        <v>85</v>
      </c>
      <c r="B1609" s="22">
        <v>44501</v>
      </c>
      <c r="C1609" s="25">
        <v>267</v>
      </c>
      <c r="D1609" s="29">
        <v>226</v>
      </c>
      <c r="E1609" s="34">
        <v>43257</v>
      </c>
      <c r="F1609" s="24" t="s">
        <v>97</v>
      </c>
      <c r="G1609" s="23" t="s">
        <v>75</v>
      </c>
      <c r="H1609" s="26">
        <v>18000</v>
      </c>
      <c r="I1609" s="27">
        <v>6434.47</v>
      </c>
    </row>
    <row r="1610" spans="1:9" ht="10.199999999999999" x14ac:dyDescent="0.2">
      <c r="A1610" s="21" t="s">
        <v>85</v>
      </c>
      <c r="B1610" s="22">
        <v>44501</v>
      </c>
      <c r="C1610" s="25">
        <v>323.2</v>
      </c>
      <c r="D1610" s="29">
        <v>227</v>
      </c>
      <c r="E1610" s="34">
        <v>42845</v>
      </c>
      <c r="F1610" s="24" t="s">
        <v>97</v>
      </c>
      <c r="G1610" s="23" t="s">
        <v>74</v>
      </c>
      <c r="H1610" s="26">
        <v>28000</v>
      </c>
      <c r="I1610" s="27">
        <v>8213.5199999999986</v>
      </c>
    </row>
    <row r="1611" spans="1:9" ht="10.199999999999999" x14ac:dyDescent="0.2">
      <c r="A1611" s="21" t="s">
        <v>85</v>
      </c>
      <c r="B1611" s="22">
        <v>44501</v>
      </c>
      <c r="C1611" s="25">
        <v>390</v>
      </c>
      <c r="D1611" s="29">
        <v>229</v>
      </c>
      <c r="E1611" s="34">
        <v>44992</v>
      </c>
      <c r="F1611" s="24" t="s">
        <v>97</v>
      </c>
      <c r="G1611" s="23" t="s">
        <v>75</v>
      </c>
      <c r="H1611" s="26">
        <v>13600</v>
      </c>
      <c r="I1611" s="27">
        <v>5597.9000000000005</v>
      </c>
    </row>
    <row r="1612" spans="1:9" ht="10.199999999999999" x14ac:dyDescent="0.2">
      <c r="A1612" s="21" t="s">
        <v>85</v>
      </c>
      <c r="B1612" s="22">
        <v>44501</v>
      </c>
      <c r="C1612" s="25">
        <v>244.4</v>
      </c>
      <c r="D1612" s="29">
        <v>230</v>
      </c>
      <c r="E1612" s="34">
        <v>42322</v>
      </c>
      <c r="F1612" s="24" t="s">
        <v>97</v>
      </c>
      <c r="G1612" s="23" t="s">
        <v>72</v>
      </c>
      <c r="H1612" s="26">
        <v>13467.5</v>
      </c>
      <c r="I1612" s="27">
        <v>3118.71</v>
      </c>
    </row>
    <row r="1613" spans="1:9" ht="10.199999999999999" x14ac:dyDescent="0.2">
      <c r="A1613" s="21" t="s">
        <v>85</v>
      </c>
      <c r="B1613" s="22">
        <v>44501</v>
      </c>
      <c r="C1613" s="25">
        <v>242.6</v>
      </c>
      <c r="D1613" s="29">
        <v>231</v>
      </c>
      <c r="E1613" s="34">
        <v>42305</v>
      </c>
      <c r="F1613" s="24" t="s">
        <v>97</v>
      </c>
      <c r="G1613" s="23" t="s">
        <v>73</v>
      </c>
      <c r="H1613" s="26">
        <v>9696</v>
      </c>
      <c r="I1613" s="27">
        <v>2863.7000000000003</v>
      </c>
    </row>
    <row r="1614" spans="1:9" ht="10.199999999999999" x14ac:dyDescent="0.2">
      <c r="A1614" s="21" t="s">
        <v>85</v>
      </c>
      <c r="B1614" s="22">
        <v>44501</v>
      </c>
      <c r="C1614" s="25">
        <v>224.7</v>
      </c>
      <c r="D1614" s="29">
        <v>232</v>
      </c>
      <c r="E1614" s="34">
        <v>42061</v>
      </c>
      <c r="F1614" s="24" t="s">
        <v>97</v>
      </c>
      <c r="G1614" s="23" t="s">
        <v>77</v>
      </c>
      <c r="H1614" s="26">
        <v>10656</v>
      </c>
      <c r="I1614" s="27">
        <v>3777.0600000000004</v>
      </c>
    </row>
    <row r="1615" spans="1:9" ht="10.199999999999999" x14ac:dyDescent="0.2">
      <c r="A1615" s="21" t="s">
        <v>85</v>
      </c>
      <c r="B1615" s="22">
        <v>44501</v>
      </c>
      <c r="C1615" s="25">
        <v>242.8</v>
      </c>
      <c r="D1615" s="29">
        <v>233</v>
      </c>
      <c r="E1615" s="34">
        <v>43525</v>
      </c>
      <c r="F1615" s="24" t="s">
        <v>97</v>
      </c>
      <c r="G1615" s="23" t="s">
        <v>71</v>
      </c>
      <c r="H1615" s="26">
        <v>17283.099999999999</v>
      </c>
      <c r="I1615" s="27">
        <v>5481.1399999999994</v>
      </c>
    </row>
    <row r="1616" spans="1:9" ht="10.199999999999999" x14ac:dyDescent="0.2">
      <c r="A1616" s="21" t="s">
        <v>85</v>
      </c>
      <c r="B1616" s="22">
        <v>44501</v>
      </c>
      <c r="C1616" s="25">
        <v>508</v>
      </c>
      <c r="D1616" s="29">
        <v>234</v>
      </c>
      <c r="E1616" s="34">
        <v>44875</v>
      </c>
      <c r="F1616" s="24" t="s">
        <v>97</v>
      </c>
      <c r="G1616" s="23" t="s">
        <v>73</v>
      </c>
      <c r="H1616" s="26">
        <v>24000</v>
      </c>
      <c r="I1616" s="27">
        <v>9220.9599999999991</v>
      </c>
    </row>
    <row r="1617" spans="1:9" ht="10.199999999999999" x14ac:dyDescent="0.2">
      <c r="A1617" s="21" t="s">
        <v>85</v>
      </c>
      <c r="B1617" s="22">
        <v>44501</v>
      </c>
      <c r="C1617" s="25">
        <v>321.7</v>
      </c>
      <c r="D1617" s="29">
        <v>235</v>
      </c>
      <c r="E1617" s="34">
        <v>42309</v>
      </c>
      <c r="F1617" s="24" t="s">
        <v>97</v>
      </c>
      <c r="G1617" s="23" t="s">
        <v>74</v>
      </c>
      <c r="H1617" s="26">
        <v>18400</v>
      </c>
      <c r="I1617" s="27">
        <v>4819.57</v>
      </c>
    </row>
    <row r="1618" spans="1:9" ht="10.199999999999999" x14ac:dyDescent="0.2">
      <c r="A1618" s="21" t="s">
        <v>85</v>
      </c>
      <c r="B1618" s="22">
        <v>44501</v>
      </c>
      <c r="C1618" s="25">
        <v>247</v>
      </c>
      <c r="D1618" s="29">
        <v>237</v>
      </c>
      <c r="E1618" s="34">
        <v>43188</v>
      </c>
      <c r="F1618" s="24" t="s">
        <v>97</v>
      </c>
      <c r="G1618" s="23" t="s">
        <v>77</v>
      </c>
      <c r="H1618" s="26">
        <v>20400</v>
      </c>
      <c r="I1618" s="27">
        <v>5369.98</v>
      </c>
    </row>
    <row r="1619" spans="1:9" ht="10.199999999999999" x14ac:dyDescent="0.2">
      <c r="A1619" s="21" t="s">
        <v>85</v>
      </c>
      <c r="B1619" s="22">
        <v>44501</v>
      </c>
      <c r="C1619" s="25">
        <v>397.3</v>
      </c>
      <c r="D1619" s="29">
        <v>239</v>
      </c>
      <c r="E1619" s="34">
        <v>44882</v>
      </c>
      <c r="F1619" s="24" t="s">
        <v>97</v>
      </c>
      <c r="G1619" s="23" t="s">
        <v>71</v>
      </c>
      <c r="H1619" s="26">
        <v>18400</v>
      </c>
      <c r="I1619" s="27">
        <v>4409.8600000000006</v>
      </c>
    </row>
    <row r="1620" spans="1:9" ht="10.199999999999999" x14ac:dyDescent="0.2">
      <c r="A1620" s="21" t="s">
        <v>85</v>
      </c>
      <c r="B1620" s="22">
        <v>44501</v>
      </c>
      <c r="C1620" s="25">
        <v>748.5</v>
      </c>
      <c r="D1620" s="29">
        <v>240</v>
      </c>
      <c r="E1620" s="34">
        <v>44880</v>
      </c>
      <c r="F1620" s="24" t="s">
        <v>97</v>
      </c>
      <c r="G1620" s="23" t="s">
        <v>71</v>
      </c>
      <c r="H1620" s="26">
        <v>64800</v>
      </c>
      <c r="I1620" s="27">
        <v>6387.1500000000005</v>
      </c>
    </row>
    <row r="1621" spans="1:9" ht="10.199999999999999" x14ac:dyDescent="0.2">
      <c r="A1621" s="21" t="s">
        <v>85</v>
      </c>
      <c r="B1621" s="22">
        <v>44501</v>
      </c>
      <c r="C1621" s="25">
        <v>295.7</v>
      </c>
      <c r="D1621" s="29">
        <v>241</v>
      </c>
      <c r="E1621" s="34">
        <v>43669</v>
      </c>
      <c r="F1621" s="24" t="s">
        <v>97</v>
      </c>
      <c r="G1621" s="23" t="s">
        <v>74</v>
      </c>
      <c r="H1621" s="26">
        <v>18400</v>
      </c>
      <c r="I1621" s="27">
        <v>4839.45</v>
      </c>
    </row>
    <row r="1622" spans="1:9" ht="10.199999999999999" x14ac:dyDescent="0.2">
      <c r="A1622" s="21" t="s">
        <v>85</v>
      </c>
      <c r="B1622" s="22">
        <v>44501</v>
      </c>
      <c r="C1622" s="25">
        <v>714.6</v>
      </c>
      <c r="D1622" s="29">
        <v>243</v>
      </c>
      <c r="E1622" s="34">
        <v>44946</v>
      </c>
      <c r="F1622" s="24" t="s">
        <v>97</v>
      </c>
      <c r="G1622" s="23" t="s">
        <v>76</v>
      </c>
      <c r="H1622" s="26">
        <v>65605.200000000012</v>
      </c>
      <c r="I1622" s="27">
        <v>24545.710000000003</v>
      </c>
    </row>
    <row r="1623" spans="1:9" ht="10.199999999999999" x14ac:dyDescent="0.2">
      <c r="A1623" s="21" t="s">
        <v>85</v>
      </c>
      <c r="B1623" s="22">
        <v>44501</v>
      </c>
      <c r="C1623" s="25">
        <v>222.8</v>
      </c>
      <c r="D1623" s="29">
        <v>244</v>
      </c>
      <c r="E1623" s="34">
        <v>44875</v>
      </c>
      <c r="F1623" s="24" t="s">
        <v>97</v>
      </c>
      <c r="G1623" s="23" t="s">
        <v>71</v>
      </c>
      <c r="H1623" s="26">
        <v>28000</v>
      </c>
      <c r="I1623" s="27">
        <v>7909.3700000000008</v>
      </c>
    </row>
    <row r="1624" spans="1:9" ht="10.199999999999999" x14ac:dyDescent="0.2">
      <c r="A1624" s="21" t="s">
        <v>85</v>
      </c>
      <c r="B1624" s="22">
        <v>44501</v>
      </c>
      <c r="C1624" s="25">
        <v>285.77</v>
      </c>
      <c r="D1624" s="29">
        <v>245</v>
      </c>
      <c r="E1624" s="34">
        <v>44390</v>
      </c>
      <c r="F1624" s="24" t="s">
        <v>97</v>
      </c>
      <c r="G1624" s="23" t="s">
        <v>71</v>
      </c>
      <c r="H1624" s="26">
        <v>19600</v>
      </c>
      <c r="I1624" s="27">
        <v>6582.8</v>
      </c>
    </row>
    <row r="1625" spans="1:9" ht="10.199999999999999" x14ac:dyDescent="0.2">
      <c r="A1625" s="21" t="s">
        <v>85</v>
      </c>
      <c r="B1625" s="22">
        <v>44501</v>
      </c>
      <c r="C1625" s="25">
        <v>352.62</v>
      </c>
      <c r="D1625" s="29">
        <v>246</v>
      </c>
      <c r="E1625" s="34">
        <v>44847</v>
      </c>
      <c r="F1625" s="24" t="s">
        <v>97</v>
      </c>
      <c r="G1625" s="23" t="s">
        <v>71</v>
      </c>
      <c r="H1625" s="26">
        <v>27200</v>
      </c>
      <c r="I1625" s="27">
        <v>10244.5</v>
      </c>
    </row>
    <row r="1626" spans="1:9" ht="10.199999999999999" x14ac:dyDescent="0.2">
      <c r="A1626" s="21" t="s">
        <v>85</v>
      </c>
      <c r="B1626" s="22">
        <v>44501</v>
      </c>
      <c r="C1626" s="25">
        <v>292.7</v>
      </c>
      <c r="D1626" s="29">
        <v>247</v>
      </c>
      <c r="E1626" s="34">
        <v>44501</v>
      </c>
      <c r="F1626" s="24" t="s">
        <v>97</v>
      </c>
      <c r="G1626" s="23" t="s">
        <v>72</v>
      </c>
      <c r="H1626" s="26">
        <v>13200</v>
      </c>
      <c r="I1626" s="27">
        <v>2585.2399999999998</v>
      </c>
    </row>
    <row r="1627" spans="1:9" ht="10.199999999999999" x14ac:dyDescent="0.2">
      <c r="A1627" s="21" t="s">
        <v>85</v>
      </c>
      <c r="B1627" s="22">
        <v>44501</v>
      </c>
      <c r="C1627" s="25">
        <v>550.1</v>
      </c>
      <c r="D1627" s="29">
        <v>249</v>
      </c>
      <c r="E1627" s="34">
        <v>44861</v>
      </c>
      <c r="F1627" s="24" t="s">
        <v>97</v>
      </c>
      <c r="G1627" s="23" t="s">
        <v>71</v>
      </c>
      <c r="H1627" s="26">
        <v>30000</v>
      </c>
      <c r="I1627" s="27">
        <v>11925.69</v>
      </c>
    </row>
    <row r="1628" spans="1:9" ht="10.199999999999999" x14ac:dyDescent="0.2">
      <c r="A1628" s="21" t="s">
        <v>85</v>
      </c>
      <c r="B1628" s="22">
        <v>44501</v>
      </c>
      <c r="C1628" s="25">
        <v>132.5</v>
      </c>
      <c r="D1628" s="29">
        <v>250</v>
      </c>
      <c r="E1628" s="34">
        <v>40866</v>
      </c>
      <c r="F1628" s="24" t="s">
        <v>97</v>
      </c>
      <c r="G1628" s="23" t="s">
        <v>71</v>
      </c>
      <c r="H1628" s="26">
        <v>7210.6500000000005</v>
      </c>
      <c r="I1628" s="27">
        <v>1087.6599999999999</v>
      </c>
    </row>
    <row r="1629" spans="1:9" ht="10.199999999999999" x14ac:dyDescent="0.2">
      <c r="A1629" s="21" t="s">
        <v>85</v>
      </c>
      <c r="B1629" s="22">
        <v>44501</v>
      </c>
      <c r="C1629" s="25">
        <v>284.2</v>
      </c>
      <c r="D1629" s="29">
        <v>251</v>
      </c>
      <c r="E1629" s="34">
        <v>43797</v>
      </c>
      <c r="F1629" s="24" t="s">
        <v>97</v>
      </c>
      <c r="G1629" s="23" t="s">
        <v>75</v>
      </c>
      <c r="H1629" s="26">
        <v>18380.3</v>
      </c>
      <c r="I1629" s="27">
        <v>6560.2599999999993</v>
      </c>
    </row>
    <row r="1630" spans="1:9" ht="10.199999999999999" x14ac:dyDescent="0.2">
      <c r="A1630" s="21" t="s">
        <v>85</v>
      </c>
      <c r="B1630" s="22">
        <v>44501</v>
      </c>
      <c r="C1630" s="25">
        <v>284</v>
      </c>
      <c r="D1630" s="29">
        <v>252</v>
      </c>
      <c r="E1630" s="34">
        <v>42046</v>
      </c>
      <c r="F1630" s="24" t="s">
        <v>97</v>
      </c>
      <c r="G1630" s="23" t="s">
        <v>77</v>
      </c>
      <c r="H1630" s="26">
        <v>28800</v>
      </c>
      <c r="I1630" s="27">
        <v>6648.7400000000007</v>
      </c>
    </row>
    <row r="1631" spans="1:9" ht="10.199999999999999" x14ac:dyDescent="0.2">
      <c r="A1631" s="21" t="s">
        <v>85</v>
      </c>
      <c r="B1631" s="22">
        <v>44501</v>
      </c>
      <c r="C1631" s="25">
        <v>250</v>
      </c>
      <c r="D1631" s="29">
        <v>253</v>
      </c>
      <c r="E1631" s="34">
        <v>42719</v>
      </c>
      <c r="F1631" s="24" t="s">
        <v>97</v>
      </c>
      <c r="G1631" s="23" t="s">
        <v>75</v>
      </c>
      <c r="H1631" s="26">
        <v>26000</v>
      </c>
      <c r="I1631" s="27">
        <v>8628.69</v>
      </c>
    </row>
    <row r="1632" spans="1:9" ht="10.199999999999999" x14ac:dyDescent="0.2">
      <c r="A1632" s="21" t="s">
        <v>85</v>
      </c>
      <c r="B1632" s="22">
        <v>44501</v>
      </c>
      <c r="C1632" s="25">
        <v>420.2</v>
      </c>
      <c r="D1632" s="29">
        <v>255</v>
      </c>
      <c r="E1632" s="34">
        <v>42491</v>
      </c>
      <c r="F1632" s="24" t="s">
        <v>97</v>
      </c>
      <c r="G1632" s="23" t="s">
        <v>71</v>
      </c>
      <c r="H1632" s="26">
        <v>22080</v>
      </c>
      <c r="I1632" s="27">
        <v>5160.8899999999994</v>
      </c>
    </row>
    <row r="1633" spans="1:9" ht="10.199999999999999" x14ac:dyDescent="0.2">
      <c r="A1633" s="21" t="s">
        <v>85</v>
      </c>
      <c r="B1633" s="22">
        <v>44501</v>
      </c>
      <c r="C1633" s="25">
        <v>168.4</v>
      </c>
      <c r="D1633" s="29">
        <v>257</v>
      </c>
      <c r="E1633" s="34">
        <v>40408</v>
      </c>
      <c r="F1633" s="24" t="s">
        <v>97</v>
      </c>
      <c r="G1633" s="23" t="s">
        <v>71</v>
      </c>
      <c r="H1633" s="26">
        <v>10800</v>
      </c>
      <c r="I1633" s="27">
        <v>2435.86</v>
      </c>
    </row>
    <row r="1634" spans="1:9" ht="10.199999999999999" x14ac:dyDescent="0.2">
      <c r="A1634" s="21" t="s">
        <v>85</v>
      </c>
      <c r="B1634" s="22">
        <v>44501</v>
      </c>
      <c r="C1634" s="25">
        <v>114.7</v>
      </c>
      <c r="D1634" s="29">
        <v>260</v>
      </c>
      <c r="E1634" s="34">
        <v>39692</v>
      </c>
      <c r="F1634" s="24" t="s">
        <v>97</v>
      </c>
      <c r="G1634" s="23" t="s">
        <v>71</v>
      </c>
      <c r="H1634" s="26">
        <v>8976</v>
      </c>
      <c r="I1634" s="27">
        <v>1354.29</v>
      </c>
    </row>
    <row r="1635" spans="1:9" ht="10.199999999999999" x14ac:dyDescent="0.2">
      <c r="A1635" s="21" t="s">
        <v>85</v>
      </c>
      <c r="B1635" s="22">
        <v>44501</v>
      </c>
      <c r="C1635" s="25">
        <v>251</v>
      </c>
      <c r="D1635" s="29">
        <v>261</v>
      </c>
      <c r="E1635" s="34">
        <v>44446</v>
      </c>
      <c r="F1635" s="24" t="s">
        <v>97</v>
      </c>
      <c r="G1635" s="23" t="s">
        <v>71</v>
      </c>
      <c r="H1635" s="26">
        <v>25000</v>
      </c>
      <c r="I1635" s="27">
        <v>10026.730000000001</v>
      </c>
    </row>
    <row r="1636" spans="1:9" ht="10.199999999999999" x14ac:dyDescent="0.2">
      <c r="A1636" s="21" t="s">
        <v>85</v>
      </c>
      <c r="B1636" s="22">
        <v>44501</v>
      </c>
      <c r="C1636" s="25">
        <v>264</v>
      </c>
      <c r="D1636" s="29">
        <v>263</v>
      </c>
      <c r="E1636" s="34">
        <v>41552</v>
      </c>
      <c r="F1636" s="24" t="s">
        <v>97</v>
      </c>
      <c r="G1636" s="23" t="s">
        <v>74</v>
      </c>
      <c r="H1636" s="26">
        <v>27081.149999999998</v>
      </c>
      <c r="I1636" s="27">
        <v>9557.5199999999986</v>
      </c>
    </row>
    <row r="1637" spans="1:9" ht="10.199999999999999" x14ac:dyDescent="0.2">
      <c r="A1637" s="21" t="s">
        <v>85</v>
      </c>
      <c r="B1637" s="22">
        <v>44501</v>
      </c>
      <c r="C1637" s="25">
        <v>243</v>
      </c>
      <c r="D1637" s="29">
        <v>264</v>
      </c>
      <c r="E1637" s="34">
        <v>41636</v>
      </c>
      <c r="F1637" s="24" t="s">
        <v>97</v>
      </c>
      <c r="G1637" s="23" t="s">
        <v>74</v>
      </c>
      <c r="H1637" s="26">
        <v>9984</v>
      </c>
      <c r="I1637" s="27">
        <v>1810.48</v>
      </c>
    </row>
    <row r="1638" spans="1:9" ht="10.199999999999999" x14ac:dyDescent="0.2">
      <c r="A1638" s="21" t="s">
        <v>85</v>
      </c>
      <c r="B1638" s="22">
        <v>44501</v>
      </c>
      <c r="C1638" s="25">
        <v>182.25</v>
      </c>
      <c r="D1638" s="29">
        <v>265</v>
      </c>
      <c r="E1638" s="34">
        <v>41697</v>
      </c>
      <c r="F1638" s="24" t="s">
        <v>97</v>
      </c>
      <c r="G1638" s="23" t="s">
        <v>71</v>
      </c>
      <c r="H1638" s="26">
        <v>11251.55</v>
      </c>
      <c r="I1638" s="27">
        <v>2897.16</v>
      </c>
    </row>
    <row r="1639" spans="1:9" ht="10.199999999999999" x14ac:dyDescent="0.2">
      <c r="A1639" s="21" t="s">
        <v>85</v>
      </c>
      <c r="B1639" s="22">
        <v>44501</v>
      </c>
      <c r="C1639" s="25">
        <v>402.22</v>
      </c>
      <c r="D1639" s="29">
        <v>266</v>
      </c>
      <c r="E1639" s="34">
        <v>44979</v>
      </c>
      <c r="F1639" s="24" t="s">
        <v>97</v>
      </c>
      <c r="G1639" s="23" t="s">
        <v>71</v>
      </c>
      <c r="H1639" s="26">
        <v>20000</v>
      </c>
      <c r="I1639" s="27">
        <v>7636.3700000000008</v>
      </c>
    </row>
    <row r="1640" spans="1:9" ht="10.199999999999999" x14ac:dyDescent="0.2">
      <c r="A1640" s="21" t="s">
        <v>85</v>
      </c>
      <c r="B1640" s="22">
        <v>44501</v>
      </c>
      <c r="C1640" s="25">
        <v>307.2</v>
      </c>
      <c r="D1640" s="29">
        <v>267</v>
      </c>
      <c r="E1640" s="34">
        <v>42801</v>
      </c>
      <c r="F1640" s="24" t="s">
        <v>97</v>
      </c>
      <c r="G1640" s="23" t="s">
        <v>75</v>
      </c>
      <c r="H1640" s="26">
        <v>17600</v>
      </c>
      <c r="I1640" s="27">
        <v>5545.6100000000006</v>
      </c>
    </row>
    <row r="1641" spans="1:9" ht="10.199999999999999" x14ac:dyDescent="0.2">
      <c r="A1641" s="21" t="s">
        <v>85</v>
      </c>
      <c r="B1641" s="22">
        <v>44501</v>
      </c>
      <c r="C1641" s="25">
        <v>320.5</v>
      </c>
      <c r="D1641" s="29">
        <v>268</v>
      </c>
      <c r="E1641" s="34">
        <v>44007</v>
      </c>
      <c r="F1641" s="24" t="s">
        <v>97</v>
      </c>
      <c r="G1641" s="23" t="s">
        <v>71</v>
      </c>
      <c r="H1641" s="26">
        <v>15200</v>
      </c>
      <c r="I1641" s="27">
        <v>2530.2199999999998</v>
      </c>
    </row>
    <row r="1642" spans="1:9" ht="10.199999999999999" x14ac:dyDescent="0.2">
      <c r="A1642" s="21" t="s">
        <v>85</v>
      </c>
      <c r="B1642" s="22">
        <v>44501</v>
      </c>
      <c r="C1642" s="25">
        <v>262</v>
      </c>
      <c r="D1642" s="29">
        <v>269</v>
      </c>
      <c r="E1642" s="34">
        <v>44147</v>
      </c>
      <c r="F1642" s="24" t="s">
        <v>97</v>
      </c>
      <c r="G1642" s="23" t="s">
        <v>73</v>
      </c>
      <c r="H1642" s="26">
        <v>25920</v>
      </c>
      <c r="I1642" s="27">
        <v>10163.370000000001</v>
      </c>
    </row>
    <row r="1643" spans="1:9" ht="10.199999999999999" x14ac:dyDescent="0.2">
      <c r="A1643" s="21" t="s">
        <v>85</v>
      </c>
      <c r="B1643" s="22">
        <v>44501</v>
      </c>
      <c r="C1643" s="25">
        <v>330.3</v>
      </c>
      <c r="D1643" s="29">
        <v>270</v>
      </c>
      <c r="E1643" s="34">
        <v>42799</v>
      </c>
      <c r="F1643" s="24" t="s">
        <v>97</v>
      </c>
      <c r="G1643" s="23" t="s">
        <v>71</v>
      </c>
      <c r="H1643" s="26">
        <v>26800</v>
      </c>
      <c r="I1643" s="27">
        <v>9041.69</v>
      </c>
    </row>
    <row r="1644" spans="1:9" ht="10.199999999999999" x14ac:dyDescent="0.2">
      <c r="A1644" s="21" t="s">
        <v>85</v>
      </c>
      <c r="B1644" s="22">
        <v>44501</v>
      </c>
      <c r="C1644" s="25">
        <v>234.6</v>
      </c>
      <c r="D1644" s="29">
        <v>271</v>
      </c>
      <c r="E1644" s="34">
        <v>43327</v>
      </c>
      <c r="F1644" s="24" t="s">
        <v>97</v>
      </c>
      <c r="G1644" s="23" t="s">
        <v>74</v>
      </c>
      <c r="H1644" s="26">
        <v>20000</v>
      </c>
      <c r="I1644" s="27">
        <v>8789.34</v>
      </c>
    </row>
    <row r="1645" spans="1:9" ht="10.199999999999999" x14ac:dyDescent="0.2">
      <c r="A1645" s="21" t="s">
        <v>85</v>
      </c>
      <c r="B1645" s="22">
        <v>44501</v>
      </c>
      <c r="C1645" s="25">
        <v>137</v>
      </c>
      <c r="D1645" s="29">
        <v>272</v>
      </c>
      <c r="E1645" s="34">
        <v>40393</v>
      </c>
      <c r="F1645" s="24" t="s">
        <v>97</v>
      </c>
      <c r="G1645" s="23" t="s">
        <v>77</v>
      </c>
      <c r="H1645" s="26">
        <v>9504.5500000000011</v>
      </c>
      <c r="I1645" s="27">
        <v>2831.08</v>
      </c>
    </row>
    <row r="1646" spans="1:9" ht="10.199999999999999" x14ac:dyDescent="0.2">
      <c r="A1646" s="21" t="s">
        <v>85</v>
      </c>
      <c r="B1646" s="22">
        <v>44501</v>
      </c>
      <c r="C1646" s="25">
        <v>254</v>
      </c>
      <c r="D1646" s="29">
        <v>273</v>
      </c>
      <c r="E1646" s="34">
        <v>44267</v>
      </c>
      <c r="F1646" s="24" t="s">
        <v>97</v>
      </c>
      <c r="G1646" s="23" t="s">
        <v>73</v>
      </c>
      <c r="H1646" s="26">
        <v>16800</v>
      </c>
      <c r="I1646" s="27">
        <v>5201.21</v>
      </c>
    </row>
    <row r="1647" spans="1:9" ht="10.199999999999999" x14ac:dyDescent="0.2">
      <c r="A1647" s="21" t="s">
        <v>85</v>
      </c>
      <c r="B1647" s="22">
        <v>44501</v>
      </c>
      <c r="C1647" s="25">
        <v>170</v>
      </c>
      <c r="D1647" s="29">
        <v>274</v>
      </c>
      <c r="E1647" s="34">
        <v>41356</v>
      </c>
      <c r="F1647" s="24" t="s">
        <v>97</v>
      </c>
      <c r="G1647" s="23" t="s">
        <v>74</v>
      </c>
      <c r="H1647" s="26">
        <v>10000</v>
      </c>
      <c r="I1647" s="27">
        <v>2234.4</v>
      </c>
    </row>
    <row r="1648" spans="1:9" ht="10.199999999999999" x14ac:dyDescent="0.2">
      <c r="A1648" s="21" t="s">
        <v>85</v>
      </c>
      <c r="B1648" s="22">
        <v>44501</v>
      </c>
      <c r="C1648" s="25">
        <v>192</v>
      </c>
      <c r="D1648" s="29">
        <v>275</v>
      </c>
      <c r="E1648" s="34">
        <v>41691</v>
      </c>
      <c r="F1648" s="24" t="s">
        <v>97</v>
      </c>
      <c r="G1648" s="23" t="s">
        <v>72</v>
      </c>
      <c r="H1648" s="26">
        <v>9600</v>
      </c>
      <c r="I1648" s="27">
        <v>3080.35</v>
      </c>
    </row>
    <row r="1649" spans="1:9" ht="10.199999999999999" x14ac:dyDescent="0.2">
      <c r="A1649" s="21" t="s">
        <v>85</v>
      </c>
      <c r="B1649" s="22">
        <v>44501</v>
      </c>
      <c r="C1649" s="25">
        <v>240</v>
      </c>
      <c r="D1649" s="29">
        <v>276</v>
      </c>
      <c r="E1649" s="34">
        <v>43164</v>
      </c>
      <c r="F1649" s="24" t="s">
        <v>97</v>
      </c>
      <c r="G1649" s="23" t="s">
        <v>73</v>
      </c>
      <c r="H1649" s="26">
        <v>17600</v>
      </c>
      <c r="I1649" s="27">
        <v>5909.75</v>
      </c>
    </row>
    <row r="1650" spans="1:9" ht="10.199999999999999" x14ac:dyDescent="0.2">
      <c r="A1650" s="21" t="s">
        <v>85</v>
      </c>
      <c r="B1650" s="22">
        <v>44501</v>
      </c>
      <c r="C1650" s="25">
        <v>346.7</v>
      </c>
      <c r="D1650" s="29">
        <v>277</v>
      </c>
      <c r="E1650" s="34">
        <v>43454</v>
      </c>
      <c r="F1650" s="24" t="s">
        <v>97</v>
      </c>
      <c r="G1650" s="23" t="s">
        <v>78</v>
      </c>
      <c r="H1650" s="26">
        <v>22634.6</v>
      </c>
      <c r="I1650" s="27">
        <v>8822.1</v>
      </c>
    </row>
    <row r="1651" spans="1:9" ht="10.199999999999999" x14ac:dyDescent="0.2">
      <c r="A1651" s="21" t="s">
        <v>85</v>
      </c>
      <c r="B1651" s="22">
        <v>44501</v>
      </c>
      <c r="C1651" s="25">
        <v>436</v>
      </c>
      <c r="D1651" s="29">
        <v>278</v>
      </c>
      <c r="E1651" s="34">
        <v>42886</v>
      </c>
      <c r="F1651" s="24" t="s">
        <v>97</v>
      </c>
      <c r="G1651" s="23" t="s">
        <v>75</v>
      </c>
      <c r="H1651" s="26">
        <v>36800</v>
      </c>
      <c r="I1651" s="27">
        <v>12358.85</v>
      </c>
    </row>
    <row r="1652" spans="1:9" ht="10.199999999999999" x14ac:dyDescent="0.2">
      <c r="A1652" s="21" t="s">
        <v>85</v>
      </c>
      <c r="B1652" s="22">
        <v>44501</v>
      </c>
      <c r="C1652" s="25">
        <v>302.3</v>
      </c>
      <c r="D1652" s="29">
        <v>279</v>
      </c>
      <c r="E1652" s="34">
        <v>42677</v>
      </c>
      <c r="F1652" s="24" t="s">
        <v>97</v>
      </c>
      <c r="G1652" s="23" t="s">
        <v>71</v>
      </c>
      <c r="H1652" s="26">
        <v>17200</v>
      </c>
      <c r="I1652" s="27">
        <v>5242.16</v>
      </c>
    </row>
    <row r="1653" spans="1:9" ht="10.199999999999999" x14ac:dyDescent="0.2">
      <c r="A1653" s="21" t="s">
        <v>85</v>
      </c>
      <c r="B1653" s="22">
        <v>44501</v>
      </c>
      <c r="C1653" s="25">
        <v>235.8</v>
      </c>
      <c r="D1653" s="29">
        <v>280</v>
      </c>
      <c r="E1653" s="34">
        <v>43161</v>
      </c>
      <c r="F1653" s="24" t="s">
        <v>97</v>
      </c>
      <c r="G1653" s="23" t="s">
        <v>72</v>
      </c>
      <c r="H1653" s="26">
        <v>29479.899999999998</v>
      </c>
      <c r="I1653" s="27">
        <v>11567.5</v>
      </c>
    </row>
    <row r="1654" spans="1:9" ht="10.199999999999999" x14ac:dyDescent="0.2">
      <c r="A1654" s="21" t="s">
        <v>85</v>
      </c>
      <c r="B1654" s="22">
        <v>44531</v>
      </c>
      <c r="C1654" s="25">
        <v>304.10000000000002</v>
      </c>
      <c r="D1654" s="29">
        <v>223</v>
      </c>
      <c r="E1654" s="34">
        <v>44148</v>
      </c>
      <c r="F1654" s="24" t="s">
        <v>97</v>
      </c>
      <c r="G1654" s="23" t="s">
        <v>71</v>
      </c>
      <c r="H1654" s="26">
        <v>15802.5</v>
      </c>
      <c r="I1654" s="27">
        <v>3527.23</v>
      </c>
    </row>
    <row r="1655" spans="1:9" ht="10.199999999999999" x14ac:dyDescent="0.2">
      <c r="A1655" s="21" t="s">
        <v>85</v>
      </c>
      <c r="B1655" s="22">
        <v>44531</v>
      </c>
      <c r="C1655" s="25">
        <v>384.75</v>
      </c>
      <c r="D1655" s="29">
        <v>224</v>
      </c>
      <c r="E1655" s="34">
        <v>42333</v>
      </c>
      <c r="F1655" s="24" t="s">
        <v>97</v>
      </c>
      <c r="G1655" s="23" t="s">
        <v>71</v>
      </c>
      <c r="H1655" s="26">
        <v>54662.1</v>
      </c>
      <c r="I1655" s="27">
        <v>18123.350000000002</v>
      </c>
    </row>
    <row r="1656" spans="1:9" ht="10.199999999999999" x14ac:dyDescent="0.2">
      <c r="A1656" s="21" t="s">
        <v>85</v>
      </c>
      <c r="B1656" s="22">
        <v>44531</v>
      </c>
      <c r="C1656" s="25">
        <v>251.42</v>
      </c>
      <c r="D1656" s="29">
        <v>225</v>
      </c>
      <c r="E1656" s="34">
        <v>44162</v>
      </c>
      <c r="F1656" s="24" t="s">
        <v>97</v>
      </c>
      <c r="G1656" s="23" t="s">
        <v>72</v>
      </c>
      <c r="H1656" s="26">
        <v>12862.5</v>
      </c>
      <c r="I1656" s="27">
        <v>3739.54</v>
      </c>
    </row>
    <row r="1657" spans="1:9" ht="10.199999999999999" x14ac:dyDescent="0.2">
      <c r="A1657" s="21" t="s">
        <v>85</v>
      </c>
      <c r="B1657" s="22">
        <v>44531</v>
      </c>
      <c r="C1657" s="25">
        <v>267</v>
      </c>
      <c r="D1657" s="29">
        <v>226</v>
      </c>
      <c r="E1657" s="34">
        <v>43257</v>
      </c>
      <c r="F1657" s="24" t="s">
        <v>97</v>
      </c>
      <c r="G1657" s="23" t="s">
        <v>75</v>
      </c>
      <c r="H1657" s="26">
        <v>16580.350000000002</v>
      </c>
      <c r="I1657" s="27">
        <v>6196.82</v>
      </c>
    </row>
    <row r="1658" spans="1:9" ht="10.199999999999999" x14ac:dyDescent="0.2">
      <c r="A1658" s="21" t="s">
        <v>85</v>
      </c>
      <c r="B1658" s="22">
        <v>44531</v>
      </c>
      <c r="C1658" s="25">
        <v>323.2</v>
      </c>
      <c r="D1658" s="29">
        <v>227</v>
      </c>
      <c r="E1658" s="34">
        <v>42845</v>
      </c>
      <c r="F1658" s="24" t="s">
        <v>97</v>
      </c>
      <c r="G1658" s="23" t="s">
        <v>74</v>
      </c>
      <c r="H1658" s="26">
        <v>29880.5</v>
      </c>
      <c r="I1658" s="27">
        <v>9240.2799999999988</v>
      </c>
    </row>
    <row r="1659" spans="1:9" ht="10.199999999999999" x14ac:dyDescent="0.2">
      <c r="A1659" s="21" t="s">
        <v>85</v>
      </c>
      <c r="B1659" s="22">
        <v>44531</v>
      </c>
      <c r="C1659" s="25">
        <v>390</v>
      </c>
      <c r="D1659" s="29">
        <v>229</v>
      </c>
      <c r="E1659" s="34">
        <v>44992</v>
      </c>
      <c r="F1659" s="24" t="s">
        <v>97</v>
      </c>
      <c r="G1659" s="23" t="s">
        <v>75</v>
      </c>
      <c r="H1659" s="26">
        <v>17150</v>
      </c>
      <c r="I1659" s="27">
        <v>7291.6900000000005</v>
      </c>
    </row>
    <row r="1660" spans="1:9" ht="10.199999999999999" x14ac:dyDescent="0.2">
      <c r="A1660" s="21" t="s">
        <v>85</v>
      </c>
      <c r="B1660" s="22">
        <v>44531</v>
      </c>
      <c r="C1660" s="25">
        <v>244.4</v>
      </c>
      <c r="D1660" s="29">
        <v>230</v>
      </c>
      <c r="E1660" s="34">
        <v>42322</v>
      </c>
      <c r="F1660" s="24" t="s">
        <v>97</v>
      </c>
      <c r="G1660" s="23" t="s">
        <v>72</v>
      </c>
      <c r="H1660" s="26">
        <v>13506.300000000001</v>
      </c>
      <c r="I1660" s="27">
        <v>3389.61</v>
      </c>
    </row>
    <row r="1661" spans="1:9" ht="10.199999999999999" x14ac:dyDescent="0.2">
      <c r="A1661" s="21" t="s">
        <v>85</v>
      </c>
      <c r="B1661" s="22">
        <v>44531</v>
      </c>
      <c r="C1661" s="25">
        <v>242.6</v>
      </c>
      <c r="D1661" s="29">
        <v>231</v>
      </c>
      <c r="E1661" s="34">
        <v>42305</v>
      </c>
      <c r="F1661" s="24" t="s">
        <v>97</v>
      </c>
      <c r="G1661" s="23" t="s">
        <v>73</v>
      </c>
      <c r="H1661" s="26">
        <v>9278.65</v>
      </c>
      <c r="I1661" s="27">
        <v>2911.51</v>
      </c>
    </row>
    <row r="1662" spans="1:9" ht="10.199999999999999" x14ac:dyDescent="0.2">
      <c r="A1662" s="21" t="s">
        <v>85</v>
      </c>
      <c r="B1662" s="22">
        <v>44531</v>
      </c>
      <c r="C1662" s="25">
        <v>224.7</v>
      </c>
      <c r="D1662" s="29">
        <v>232</v>
      </c>
      <c r="E1662" s="34">
        <v>42061</v>
      </c>
      <c r="F1662" s="24" t="s">
        <v>97</v>
      </c>
      <c r="G1662" s="23" t="s">
        <v>77</v>
      </c>
      <c r="H1662" s="26">
        <v>10848.599999999999</v>
      </c>
      <c r="I1662" s="27">
        <v>4056.29</v>
      </c>
    </row>
    <row r="1663" spans="1:9" ht="10.199999999999999" x14ac:dyDescent="0.2">
      <c r="A1663" s="21" t="s">
        <v>85</v>
      </c>
      <c r="B1663" s="22">
        <v>44531</v>
      </c>
      <c r="C1663" s="25">
        <v>242.8</v>
      </c>
      <c r="D1663" s="29">
        <v>233</v>
      </c>
      <c r="E1663" s="34">
        <v>43525</v>
      </c>
      <c r="F1663" s="24" t="s">
        <v>97</v>
      </c>
      <c r="G1663" s="23" t="s">
        <v>71</v>
      </c>
      <c r="H1663" s="26">
        <v>17381.400000000001</v>
      </c>
      <c r="I1663" s="27">
        <v>5798.59</v>
      </c>
    </row>
    <row r="1664" spans="1:9" ht="10.199999999999999" x14ac:dyDescent="0.2">
      <c r="A1664" s="21" t="s">
        <v>85</v>
      </c>
      <c r="B1664" s="22">
        <v>44531</v>
      </c>
      <c r="C1664" s="25">
        <v>508</v>
      </c>
      <c r="D1664" s="29">
        <v>234</v>
      </c>
      <c r="E1664" s="34">
        <v>44875</v>
      </c>
      <c r="F1664" s="24" t="s">
        <v>97</v>
      </c>
      <c r="G1664" s="23" t="s">
        <v>73</v>
      </c>
      <c r="H1664" s="26">
        <v>27930</v>
      </c>
      <c r="I1664" s="27">
        <v>11409.230000000001</v>
      </c>
    </row>
    <row r="1665" spans="1:9" ht="10.199999999999999" x14ac:dyDescent="0.2">
      <c r="A1665" s="21" t="s">
        <v>85</v>
      </c>
      <c r="B1665" s="22">
        <v>44531</v>
      </c>
      <c r="C1665" s="25">
        <v>321.7</v>
      </c>
      <c r="D1665" s="29">
        <v>235</v>
      </c>
      <c r="E1665" s="34">
        <v>42309</v>
      </c>
      <c r="F1665" s="24" t="s">
        <v>97</v>
      </c>
      <c r="G1665" s="23" t="s">
        <v>74</v>
      </c>
      <c r="H1665" s="26">
        <v>23176.85</v>
      </c>
      <c r="I1665" s="27">
        <v>7719.9499999999989</v>
      </c>
    </row>
    <row r="1666" spans="1:9" ht="10.199999999999999" x14ac:dyDescent="0.2">
      <c r="A1666" s="21" t="s">
        <v>85</v>
      </c>
      <c r="B1666" s="22">
        <v>44531</v>
      </c>
      <c r="C1666" s="25">
        <v>247</v>
      </c>
      <c r="D1666" s="29">
        <v>237</v>
      </c>
      <c r="E1666" s="34">
        <v>43188</v>
      </c>
      <c r="F1666" s="24" t="s">
        <v>97</v>
      </c>
      <c r="G1666" s="23" t="s">
        <v>77</v>
      </c>
      <c r="H1666" s="26">
        <v>20212.5</v>
      </c>
      <c r="I1666" s="27">
        <v>5638.92</v>
      </c>
    </row>
    <row r="1667" spans="1:9" ht="10.199999999999999" x14ac:dyDescent="0.2">
      <c r="A1667" s="21" t="s">
        <v>85</v>
      </c>
      <c r="B1667" s="22">
        <v>44531</v>
      </c>
      <c r="C1667" s="25">
        <v>397.3</v>
      </c>
      <c r="D1667" s="29">
        <v>239</v>
      </c>
      <c r="E1667" s="34">
        <v>44882</v>
      </c>
      <c r="F1667" s="24" t="s">
        <v>97</v>
      </c>
      <c r="G1667" s="23" t="s">
        <v>71</v>
      </c>
      <c r="H1667" s="26">
        <v>24335.65</v>
      </c>
      <c r="I1667" s="27">
        <v>8270.15</v>
      </c>
    </row>
    <row r="1668" spans="1:9" ht="10.199999999999999" x14ac:dyDescent="0.2">
      <c r="A1668" s="21" t="s">
        <v>85</v>
      </c>
      <c r="B1668" s="22">
        <v>44531</v>
      </c>
      <c r="C1668" s="25">
        <v>748.5</v>
      </c>
      <c r="D1668" s="29">
        <v>240</v>
      </c>
      <c r="E1668" s="34">
        <v>44880</v>
      </c>
      <c r="F1668" s="24" t="s">
        <v>97</v>
      </c>
      <c r="G1668" s="23" t="s">
        <v>71</v>
      </c>
      <c r="H1668" s="26">
        <v>69825</v>
      </c>
      <c r="I1668" s="27">
        <v>10481.800000000001</v>
      </c>
    </row>
    <row r="1669" spans="1:9" ht="10.199999999999999" x14ac:dyDescent="0.2">
      <c r="A1669" s="21" t="s">
        <v>85</v>
      </c>
      <c r="B1669" s="22">
        <v>44531</v>
      </c>
      <c r="C1669" s="25">
        <v>295.7</v>
      </c>
      <c r="D1669" s="29">
        <v>241</v>
      </c>
      <c r="E1669" s="34">
        <v>43669</v>
      </c>
      <c r="F1669" s="24" t="s">
        <v>97</v>
      </c>
      <c r="G1669" s="23" t="s">
        <v>74</v>
      </c>
      <c r="H1669" s="26">
        <v>19750.75</v>
      </c>
      <c r="I1669" s="27">
        <v>5884.55</v>
      </c>
    </row>
    <row r="1670" spans="1:9" ht="10.199999999999999" x14ac:dyDescent="0.2">
      <c r="A1670" s="21" t="s">
        <v>85</v>
      </c>
      <c r="B1670" s="22">
        <v>44531</v>
      </c>
      <c r="C1670" s="25">
        <v>714.6</v>
      </c>
      <c r="D1670" s="29">
        <v>243</v>
      </c>
      <c r="E1670" s="34">
        <v>44946</v>
      </c>
      <c r="F1670" s="24" t="s">
        <v>97</v>
      </c>
      <c r="G1670" s="23" t="s">
        <v>76</v>
      </c>
      <c r="H1670" s="26">
        <v>70779.95</v>
      </c>
      <c r="I1670" s="27">
        <v>28306.53</v>
      </c>
    </row>
    <row r="1671" spans="1:9" ht="10.199999999999999" x14ac:dyDescent="0.2">
      <c r="A1671" s="21" t="s">
        <v>85</v>
      </c>
      <c r="B1671" s="22">
        <v>44531</v>
      </c>
      <c r="C1671" s="25">
        <v>222.8</v>
      </c>
      <c r="D1671" s="29">
        <v>244</v>
      </c>
      <c r="E1671" s="34">
        <v>44875</v>
      </c>
      <c r="F1671" s="24" t="s">
        <v>97</v>
      </c>
      <c r="G1671" s="23" t="s">
        <v>71</v>
      </c>
      <c r="H1671" s="26">
        <v>33075</v>
      </c>
      <c r="I1671" s="27">
        <v>11416.230000000001</v>
      </c>
    </row>
    <row r="1672" spans="1:9" ht="10.199999999999999" x14ac:dyDescent="0.2">
      <c r="A1672" s="21" t="s">
        <v>85</v>
      </c>
      <c r="B1672" s="22">
        <v>44531</v>
      </c>
      <c r="C1672" s="25">
        <v>285.77</v>
      </c>
      <c r="D1672" s="29">
        <v>245</v>
      </c>
      <c r="E1672" s="34">
        <v>44390</v>
      </c>
      <c r="F1672" s="24" t="s">
        <v>97</v>
      </c>
      <c r="G1672" s="23" t="s">
        <v>71</v>
      </c>
      <c r="H1672" s="26">
        <v>21609</v>
      </c>
      <c r="I1672" s="27">
        <v>8235.2200000000012</v>
      </c>
    </row>
    <row r="1673" spans="1:9" ht="10.199999999999999" x14ac:dyDescent="0.2">
      <c r="A1673" s="21" t="s">
        <v>85</v>
      </c>
      <c r="B1673" s="22">
        <v>44531</v>
      </c>
      <c r="C1673" s="25">
        <v>352.62</v>
      </c>
      <c r="D1673" s="29">
        <v>246</v>
      </c>
      <c r="E1673" s="34">
        <v>44847</v>
      </c>
      <c r="F1673" s="24" t="s">
        <v>97</v>
      </c>
      <c r="G1673" s="23" t="s">
        <v>71</v>
      </c>
      <c r="H1673" s="26">
        <v>30502.5</v>
      </c>
      <c r="I1673" s="27">
        <v>12564.58</v>
      </c>
    </row>
    <row r="1674" spans="1:9" ht="10.199999999999999" x14ac:dyDescent="0.2">
      <c r="A1674" s="21" t="s">
        <v>85</v>
      </c>
      <c r="B1674" s="22">
        <v>44531</v>
      </c>
      <c r="C1674" s="25">
        <v>292.7</v>
      </c>
      <c r="D1674" s="29">
        <v>247</v>
      </c>
      <c r="E1674" s="34">
        <v>44501</v>
      </c>
      <c r="F1674" s="24" t="s">
        <v>97</v>
      </c>
      <c r="G1674" s="23" t="s">
        <v>72</v>
      </c>
      <c r="H1674" s="26">
        <v>13671</v>
      </c>
      <c r="I1674" s="27">
        <v>3101.7000000000003</v>
      </c>
    </row>
    <row r="1675" spans="1:9" ht="10.199999999999999" x14ac:dyDescent="0.2">
      <c r="A1675" s="21" t="s">
        <v>85</v>
      </c>
      <c r="B1675" s="22">
        <v>44531</v>
      </c>
      <c r="C1675" s="25">
        <v>550.1</v>
      </c>
      <c r="D1675" s="29">
        <v>249</v>
      </c>
      <c r="E1675" s="34">
        <v>44861</v>
      </c>
      <c r="F1675" s="24" t="s">
        <v>97</v>
      </c>
      <c r="G1675" s="23" t="s">
        <v>71</v>
      </c>
      <c r="H1675" s="26">
        <v>33075</v>
      </c>
      <c r="I1675" s="27">
        <v>13793.36</v>
      </c>
    </row>
    <row r="1676" spans="1:9" ht="10.199999999999999" x14ac:dyDescent="0.2">
      <c r="A1676" s="21" t="s">
        <v>85</v>
      </c>
      <c r="B1676" s="22">
        <v>44531</v>
      </c>
      <c r="C1676" s="25">
        <v>132.5</v>
      </c>
      <c r="D1676" s="29">
        <v>250</v>
      </c>
      <c r="E1676" s="34">
        <v>40866</v>
      </c>
      <c r="F1676" s="24" t="s">
        <v>97</v>
      </c>
      <c r="G1676" s="23" t="s">
        <v>71</v>
      </c>
      <c r="H1676" s="26">
        <v>7289.7000000000007</v>
      </c>
      <c r="I1676" s="27">
        <v>1120.8400000000001</v>
      </c>
    </row>
    <row r="1677" spans="1:9" ht="10.199999999999999" x14ac:dyDescent="0.2">
      <c r="A1677" s="21" t="s">
        <v>85</v>
      </c>
      <c r="B1677" s="22">
        <v>44531</v>
      </c>
      <c r="C1677" s="25">
        <v>284.2</v>
      </c>
      <c r="D1677" s="29">
        <v>251</v>
      </c>
      <c r="E1677" s="34">
        <v>43797</v>
      </c>
      <c r="F1677" s="24" t="s">
        <v>97</v>
      </c>
      <c r="G1677" s="23" t="s">
        <v>75</v>
      </c>
      <c r="H1677" s="26">
        <v>19371.199999999997</v>
      </c>
      <c r="I1677" s="27">
        <v>7327.9499999999989</v>
      </c>
    </row>
    <row r="1678" spans="1:9" ht="10.199999999999999" x14ac:dyDescent="0.2">
      <c r="A1678" s="21" t="s">
        <v>85</v>
      </c>
      <c r="B1678" s="22">
        <v>44531</v>
      </c>
      <c r="C1678" s="25">
        <v>284</v>
      </c>
      <c r="D1678" s="29">
        <v>252</v>
      </c>
      <c r="E1678" s="34">
        <v>42046</v>
      </c>
      <c r="F1678" s="24" t="s">
        <v>97</v>
      </c>
      <c r="G1678" s="23" t="s">
        <v>77</v>
      </c>
      <c r="H1678" s="26">
        <v>30135</v>
      </c>
      <c r="I1678" s="27">
        <v>7658.6299999999992</v>
      </c>
    </row>
    <row r="1679" spans="1:9" ht="10.199999999999999" x14ac:dyDescent="0.2">
      <c r="A1679" s="21" t="s">
        <v>85</v>
      </c>
      <c r="B1679" s="22">
        <v>44531</v>
      </c>
      <c r="C1679" s="25">
        <v>250</v>
      </c>
      <c r="D1679" s="29">
        <v>253</v>
      </c>
      <c r="E1679" s="34">
        <v>42719</v>
      </c>
      <c r="F1679" s="24" t="s">
        <v>97</v>
      </c>
      <c r="G1679" s="23" t="s">
        <v>75</v>
      </c>
      <c r="H1679" s="26">
        <v>29500</v>
      </c>
      <c r="I1679" s="27">
        <v>10567.13</v>
      </c>
    </row>
    <row r="1680" spans="1:9" ht="10.199999999999999" x14ac:dyDescent="0.2">
      <c r="A1680" s="21" t="s">
        <v>85</v>
      </c>
      <c r="B1680" s="22">
        <v>44531</v>
      </c>
      <c r="C1680" s="25">
        <v>420.2</v>
      </c>
      <c r="D1680" s="29">
        <v>255</v>
      </c>
      <c r="E1680" s="34">
        <v>42491</v>
      </c>
      <c r="F1680" s="24" t="s">
        <v>97</v>
      </c>
      <c r="G1680" s="23" t="s">
        <v>71</v>
      </c>
      <c r="H1680" s="26">
        <v>23814</v>
      </c>
      <c r="I1680" s="27">
        <v>6212.9900000000007</v>
      </c>
    </row>
    <row r="1681" spans="1:9" ht="10.199999999999999" x14ac:dyDescent="0.2">
      <c r="A1681" s="21" t="s">
        <v>85</v>
      </c>
      <c r="B1681" s="22">
        <v>44531</v>
      </c>
      <c r="C1681" s="25">
        <v>168.4</v>
      </c>
      <c r="D1681" s="29">
        <v>257</v>
      </c>
      <c r="E1681" s="34">
        <v>40408</v>
      </c>
      <c r="F1681" s="24" t="s">
        <v>97</v>
      </c>
      <c r="G1681" s="23" t="s">
        <v>71</v>
      </c>
      <c r="H1681" s="26">
        <v>12127.5</v>
      </c>
      <c r="I1681" s="27">
        <v>3100.58</v>
      </c>
    </row>
    <row r="1682" spans="1:9" ht="10.199999999999999" x14ac:dyDescent="0.2">
      <c r="A1682" s="21" t="s">
        <v>85</v>
      </c>
      <c r="B1682" s="22">
        <v>44531</v>
      </c>
      <c r="C1682" s="25">
        <v>114.7</v>
      </c>
      <c r="D1682" s="29">
        <v>260</v>
      </c>
      <c r="E1682" s="34">
        <v>39692</v>
      </c>
      <c r="F1682" s="24" t="s">
        <v>97</v>
      </c>
      <c r="G1682" s="23" t="s">
        <v>71</v>
      </c>
      <c r="H1682" s="26">
        <v>11025</v>
      </c>
      <c r="I1682" s="27">
        <v>2527.7000000000003</v>
      </c>
    </row>
    <row r="1683" spans="1:9" ht="10.199999999999999" x14ac:dyDescent="0.2">
      <c r="A1683" s="21" t="s">
        <v>85</v>
      </c>
      <c r="B1683" s="22">
        <v>44531</v>
      </c>
      <c r="C1683" s="25">
        <v>251</v>
      </c>
      <c r="D1683" s="29">
        <v>261</v>
      </c>
      <c r="E1683" s="34">
        <v>44446</v>
      </c>
      <c r="F1683" s="24" t="s">
        <v>97</v>
      </c>
      <c r="G1683" s="23" t="s">
        <v>71</v>
      </c>
      <c r="H1683" s="26">
        <v>27500</v>
      </c>
      <c r="I1683" s="27">
        <v>11909.66</v>
      </c>
    </row>
    <row r="1684" spans="1:9" ht="10.199999999999999" x14ac:dyDescent="0.2">
      <c r="A1684" s="21" t="s">
        <v>85</v>
      </c>
      <c r="B1684" s="22">
        <v>44531</v>
      </c>
      <c r="C1684" s="25">
        <v>264</v>
      </c>
      <c r="D1684" s="29">
        <v>263</v>
      </c>
      <c r="E1684" s="34">
        <v>41552</v>
      </c>
      <c r="F1684" s="24" t="s">
        <v>97</v>
      </c>
      <c r="G1684" s="23" t="s">
        <v>74</v>
      </c>
      <c r="H1684" s="26">
        <v>27382</v>
      </c>
      <c r="I1684" s="27">
        <v>10156.16</v>
      </c>
    </row>
    <row r="1685" spans="1:9" ht="10.199999999999999" x14ac:dyDescent="0.2">
      <c r="A1685" s="21" t="s">
        <v>85</v>
      </c>
      <c r="B1685" s="22">
        <v>44531</v>
      </c>
      <c r="C1685" s="25">
        <v>243</v>
      </c>
      <c r="D1685" s="29">
        <v>264</v>
      </c>
      <c r="E1685" s="34">
        <v>41636</v>
      </c>
      <c r="F1685" s="24" t="s">
        <v>97</v>
      </c>
      <c r="G1685" s="23" t="s">
        <v>74</v>
      </c>
      <c r="H1685" s="26">
        <v>10498.900000000001</v>
      </c>
      <c r="I1685" s="27">
        <v>2136.4</v>
      </c>
    </row>
    <row r="1686" spans="1:9" ht="10.199999999999999" x14ac:dyDescent="0.2">
      <c r="A1686" s="21" t="s">
        <v>85</v>
      </c>
      <c r="B1686" s="22">
        <v>44531</v>
      </c>
      <c r="C1686" s="25">
        <v>182.25</v>
      </c>
      <c r="D1686" s="29">
        <v>265</v>
      </c>
      <c r="E1686" s="34">
        <v>41697</v>
      </c>
      <c r="F1686" s="24" t="s">
        <v>97</v>
      </c>
      <c r="G1686" s="23" t="s">
        <v>71</v>
      </c>
      <c r="H1686" s="26">
        <v>11522.3</v>
      </c>
      <c r="I1686" s="27">
        <v>3235.26</v>
      </c>
    </row>
    <row r="1687" spans="1:9" ht="10.199999999999999" x14ac:dyDescent="0.2">
      <c r="A1687" s="21" t="s">
        <v>85</v>
      </c>
      <c r="B1687" s="22">
        <v>44531</v>
      </c>
      <c r="C1687" s="25">
        <v>402.22</v>
      </c>
      <c r="D1687" s="29">
        <v>266</v>
      </c>
      <c r="E1687" s="34">
        <v>44979</v>
      </c>
      <c r="F1687" s="24" t="s">
        <v>97</v>
      </c>
      <c r="G1687" s="23" t="s">
        <v>71</v>
      </c>
      <c r="H1687" s="26">
        <v>22916.65</v>
      </c>
      <c r="I1687" s="27">
        <v>9219.42</v>
      </c>
    </row>
    <row r="1688" spans="1:9" ht="10.199999999999999" x14ac:dyDescent="0.2">
      <c r="A1688" s="21" t="s">
        <v>85</v>
      </c>
      <c r="B1688" s="22">
        <v>44531</v>
      </c>
      <c r="C1688" s="25">
        <v>307.2</v>
      </c>
      <c r="D1688" s="29">
        <v>267</v>
      </c>
      <c r="E1688" s="34">
        <v>42801</v>
      </c>
      <c r="F1688" s="24" t="s">
        <v>97</v>
      </c>
      <c r="G1688" s="23" t="s">
        <v>75</v>
      </c>
      <c r="H1688" s="26">
        <v>19218.800000000003</v>
      </c>
      <c r="I1688" s="27">
        <v>6466.25</v>
      </c>
    </row>
    <row r="1689" spans="1:9" ht="10.199999999999999" x14ac:dyDescent="0.2">
      <c r="A1689" s="21" t="s">
        <v>85</v>
      </c>
      <c r="B1689" s="22">
        <v>44531</v>
      </c>
      <c r="C1689" s="25">
        <v>320.5</v>
      </c>
      <c r="D1689" s="29">
        <v>268</v>
      </c>
      <c r="E1689" s="34">
        <v>44007</v>
      </c>
      <c r="F1689" s="24" t="s">
        <v>97</v>
      </c>
      <c r="G1689" s="23" t="s">
        <v>71</v>
      </c>
      <c r="H1689" s="26">
        <v>16317</v>
      </c>
      <c r="I1689" s="27">
        <v>3107.2999999999997</v>
      </c>
    </row>
    <row r="1690" spans="1:9" ht="10.199999999999999" x14ac:dyDescent="0.2">
      <c r="A1690" s="21" t="s">
        <v>85</v>
      </c>
      <c r="B1690" s="22">
        <v>44531</v>
      </c>
      <c r="C1690" s="25">
        <v>262</v>
      </c>
      <c r="D1690" s="29">
        <v>269</v>
      </c>
      <c r="E1690" s="34">
        <v>44147</v>
      </c>
      <c r="F1690" s="24" t="s">
        <v>97</v>
      </c>
      <c r="G1690" s="23" t="s">
        <v>73</v>
      </c>
      <c r="H1690" s="26">
        <v>26460</v>
      </c>
      <c r="I1690" s="27">
        <v>10860.29</v>
      </c>
    </row>
    <row r="1691" spans="1:9" ht="10.199999999999999" x14ac:dyDescent="0.2">
      <c r="A1691" s="21" t="s">
        <v>85</v>
      </c>
      <c r="B1691" s="22">
        <v>44531</v>
      </c>
      <c r="C1691" s="25">
        <v>330.3</v>
      </c>
      <c r="D1691" s="29">
        <v>270</v>
      </c>
      <c r="E1691" s="34">
        <v>42799</v>
      </c>
      <c r="F1691" s="24" t="s">
        <v>97</v>
      </c>
      <c r="G1691" s="23" t="s">
        <v>71</v>
      </c>
      <c r="H1691" s="26">
        <v>29400</v>
      </c>
      <c r="I1691" s="27">
        <v>10867.779999999999</v>
      </c>
    </row>
    <row r="1692" spans="1:9" ht="10.199999999999999" x14ac:dyDescent="0.2">
      <c r="A1692" s="21" t="s">
        <v>85</v>
      </c>
      <c r="B1692" s="22">
        <v>44531</v>
      </c>
      <c r="C1692" s="25">
        <v>234.6</v>
      </c>
      <c r="D1692" s="29">
        <v>271</v>
      </c>
      <c r="E1692" s="34">
        <v>43327</v>
      </c>
      <c r="F1692" s="24" t="s">
        <v>97</v>
      </c>
      <c r="G1692" s="23" t="s">
        <v>74</v>
      </c>
      <c r="H1692" s="26">
        <v>21439.55</v>
      </c>
      <c r="I1692" s="27">
        <v>9864.68</v>
      </c>
    </row>
    <row r="1693" spans="1:9" ht="10.199999999999999" x14ac:dyDescent="0.2">
      <c r="A1693" s="21" t="s">
        <v>85</v>
      </c>
      <c r="B1693" s="22">
        <v>44531</v>
      </c>
      <c r="C1693" s="25">
        <v>137</v>
      </c>
      <c r="D1693" s="29">
        <v>272</v>
      </c>
      <c r="E1693" s="34">
        <v>40393</v>
      </c>
      <c r="F1693" s="24" t="s">
        <v>97</v>
      </c>
      <c r="G1693" s="23" t="s">
        <v>77</v>
      </c>
      <c r="H1693" s="26">
        <v>9613.3000000000011</v>
      </c>
      <c r="I1693" s="27">
        <v>3088.6800000000003</v>
      </c>
    </row>
    <row r="1694" spans="1:9" ht="10.199999999999999" x14ac:dyDescent="0.2">
      <c r="A1694" s="21" t="s">
        <v>85</v>
      </c>
      <c r="B1694" s="22">
        <v>44531</v>
      </c>
      <c r="C1694" s="25">
        <v>254</v>
      </c>
      <c r="D1694" s="29">
        <v>273</v>
      </c>
      <c r="E1694" s="34">
        <v>44267</v>
      </c>
      <c r="F1694" s="24" t="s">
        <v>97</v>
      </c>
      <c r="G1694" s="23" t="s">
        <v>73</v>
      </c>
      <c r="H1694" s="26">
        <v>19350.050000000003</v>
      </c>
      <c r="I1694" s="27">
        <v>6459.7400000000007</v>
      </c>
    </row>
    <row r="1695" spans="1:9" ht="10.199999999999999" x14ac:dyDescent="0.2">
      <c r="A1695" s="21" t="s">
        <v>85</v>
      </c>
      <c r="B1695" s="22">
        <v>44531</v>
      </c>
      <c r="C1695" s="25">
        <v>170</v>
      </c>
      <c r="D1695" s="29">
        <v>274</v>
      </c>
      <c r="E1695" s="34">
        <v>41356</v>
      </c>
      <c r="F1695" s="24" t="s">
        <v>97</v>
      </c>
      <c r="G1695" s="23" t="s">
        <v>74</v>
      </c>
      <c r="H1695" s="26">
        <v>11260.550000000001</v>
      </c>
      <c r="I1695" s="27">
        <v>2816.1</v>
      </c>
    </row>
    <row r="1696" spans="1:9" ht="10.199999999999999" x14ac:dyDescent="0.2">
      <c r="A1696" s="21" t="s">
        <v>85</v>
      </c>
      <c r="B1696" s="22">
        <v>44531</v>
      </c>
      <c r="C1696" s="25">
        <v>192</v>
      </c>
      <c r="D1696" s="29">
        <v>275</v>
      </c>
      <c r="E1696" s="34">
        <v>41691</v>
      </c>
      <c r="F1696" s="24" t="s">
        <v>97</v>
      </c>
      <c r="G1696" s="23" t="s">
        <v>72</v>
      </c>
      <c r="H1696" s="26">
        <v>11549.8</v>
      </c>
      <c r="I1696" s="27">
        <v>4069.73</v>
      </c>
    </row>
    <row r="1697" spans="1:9" ht="10.199999999999999" x14ac:dyDescent="0.2">
      <c r="A1697" s="21" t="s">
        <v>85</v>
      </c>
      <c r="B1697" s="22">
        <v>44531</v>
      </c>
      <c r="C1697" s="25">
        <v>240</v>
      </c>
      <c r="D1697" s="29">
        <v>276</v>
      </c>
      <c r="E1697" s="34">
        <v>43164</v>
      </c>
      <c r="F1697" s="24" t="s">
        <v>97</v>
      </c>
      <c r="G1697" s="23" t="s">
        <v>73</v>
      </c>
      <c r="H1697" s="26">
        <v>20212.5</v>
      </c>
      <c r="I1697" s="27">
        <v>7790.79</v>
      </c>
    </row>
    <row r="1698" spans="1:9" ht="10.199999999999999" x14ac:dyDescent="0.2">
      <c r="A1698" s="21" t="s">
        <v>85</v>
      </c>
      <c r="B1698" s="22">
        <v>44531</v>
      </c>
      <c r="C1698" s="25">
        <v>346.7</v>
      </c>
      <c r="D1698" s="29">
        <v>277</v>
      </c>
      <c r="E1698" s="34">
        <v>43454</v>
      </c>
      <c r="F1698" s="24" t="s">
        <v>97</v>
      </c>
      <c r="G1698" s="23" t="s">
        <v>78</v>
      </c>
      <c r="H1698" s="26">
        <v>22929</v>
      </c>
      <c r="I1698" s="27">
        <v>9303.07</v>
      </c>
    </row>
    <row r="1699" spans="1:9" ht="10.199999999999999" x14ac:dyDescent="0.2">
      <c r="A1699" s="21" t="s">
        <v>85</v>
      </c>
      <c r="B1699" s="22">
        <v>44531</v>
      </c>
      <c r="C1699" s="25">
        <v>436</v>
      </c>
      <c r="D1699" s="29">
        <v>278</v>
      </c>
      <c r="E1699" s="34">
        <v>42886</v>
      </c>
      <c r="F1699" s="24" t="s">
        <v>97</v>
      </c>
      <c r="G1699" s="23" t="s">
        <v>75</v>
      </c>
      <c r="H1699" s="26">
        <v>38587.5</v>
      </c>
      <c r="I1699" s="27">
        <v>13687.94</v>
      </c>
    </row>
    <row r="1700" spans="1:9" ht="10.199999999999999" x14ac:dyDescent="0.2">
      <c r="A1700" s="21" t="s">
        <v>85</v>
      </c>
      <c r="B1700" s="22">
        <v>44531</v>
      </c>
      <c r="C1700" s="25">
        <v>302.3</v>
      </c>
      <c r="D1700" s="29">
        <v>279</v>
      </c>
      <c r="E1700" s="34">
        <v>42677</v>
      </c>
      <c r="F1700" s="24" t="s">
        <v>97</v>
      </c>
      <c r="G1700" s="23" t="s">
        <v>71</v>
      </c>
      <c r="H1700" s="26">
        <v>18375</v>
      </c>
      <c r="I1700" s="27">
        <v>6012.3</v>
      </c>
    </row>
    <row r="1701" spans="1:9" ht="10.199999999999999" x14ac:dyDescent="0.2">
      <c r="A1701" s="21" t="s">
        <v>85</v>
      </c>
      <c r="B1701" s="22">
        <v>44531</v>
      </c>
      <c r="C1701" s="25">
        <v>235.8</v>
      </c>
      <c r="D1701" s="29">
        <v>280</v>
      </c>
      <c r="E1701" s="34">
        <v>43161</v>
      </c>
      <c r="F1701" s="24" t="s">
        <v>97</v>
      </c>
      <c r="G1701" s="23" t="s">
        <v>72</v>
      </c>
      <c r="H1701" s="26">
        <v>29401.550000000003</v>
      </c>
      <c r="I1701" s="27">
        <v>12026.699999999999</v>
      </c>
    </row>
    <row r="1702" spans="1:9" ht="10.199999999999999" x14ac:dyDescent="0.2">
      <c r="A1702" s="21" t="s">
        <v>86</v>
      </c>
      <c r="B1702" s="22">
        <v>44197</v>
      </c>
      <c r="C1702" s="25">
        <v>397.2</v>
      </c>
      <c r="D1702" s="29">
        <v>378</v>
      </c>
      <c r="E1702" s="34">
        <v>43678</v>
      </c>
      <c r="F1702" s="24" t="s">
        <v>117</v>
      </c>
      <c r="G1702" s="23" t="s">
        <v>71</v>
      </c>
      <c r="H1702" s="26">
        <v>21960.75</v>
      </c>
      <c r="I1702" s="27">
        <v>7149.45</v>
      </c>
    </row>
    <row r="1703" spans="1:9" ht="10.199999999999999" x14ac:dyDescent="0.2">
      <c r="A1703" s="21" t="s">
        <v>86</v>
      </c>
      <c r="B1703" s="22">
        <v>44197</v>
      </c>
      <c r="C1703" s="25">
        <v>1089</v>
      </c>
      <c r="D1703" s="29">
        <v>379</v>
      </c>
      <c r="E1703" s="34">
        <v>44956</v>
      </c>
      <c r="F1703" s="24" t="s">
        <v>97</v>
      </c>
      <c r="G1703" s="23" t="s">
        <v>71</v>
      </c>
      <c r="H1703" s="26">
        <v>2723.8999999999996</v>
      </c>
      <c r="I1703" s="27">
        <v>4834.41</v>
      </c>
    </row>
    <row r="1704" spans="1:9" ht="10.199999999999999" x14ac:dyDescent="0.2">
      <c r="A1704" s="21" t="s">
        <v>86</v>
      </c>
      <c r="B1704" s="22">
        <v>44197</v>
      </c>
      <c r="C1704" s="25">
        <v>357.56</v>
      </c>
      <c r="D1704" s="29">
        <v>380</v>
      </c>
      <c r="E1704" s="34">
        <v>44162</v>
      </c>
      <c r="F1704" s="24" t="s">
        <v>97</v>
      </c>
      <c r="G1704" s="23" t="s">
        <v>72</v>
      </c>
      <c r="H1704" s="26">
        <v>5829.7000000000007</v>
      </c>
      <c r="I1704" s="27">
        <v>3341.24</v>
      </c>
    </row>
    <row r="1705" spans="1:9" ht="10.199999999999999" x14ac:dyDescent="0.2">
      <c r="A1705" s="21" t="s">
        <v>86</v>
      </c>
      <c r="B1705" s="22">
        <v>44197</v>
      </c>
      <c r="C1705" s="25">
        <v>241.7</v>
      </c>
      <c r="D1705" s="29">
        <v>381</v>
      </c>
      <c r="E1705" s="34">
        <v>43678</v>
      </c>
      <c r="F1705" s="24" t="s">
        <v>97</v>
      </c>
      <c r="G1705" s="23" t="s">
        <v>73</v>
      </c>
      <c r="H1705" s="26">
        <v>8410.5</v>
      </c>
      <c r="I1705" s="27">
        <v>2922.99</v>
      </c>
    </row>
    <row r="1706" spans="1:9" ht="10.199999999999999" x14ac:dyDescent="0.2">
      <c r="A1706" s="21" t="s">
        <v>86</v>
      </c>
      <c r="B1706" s="22">
        <v>44197</v>
      </c>
      <c r="C1706" s="25">
        <v>275.3</v>
      </c>
      <c r="D1706" s="29">
        <v>382</v>
      </c>
      <c r="E1706" s="34">
        <v>43678</v>
      </c>
      <c r="F1706" s="24" t="s">
        <v>97</v>
      </c>
      <c r="G1706" s="23" t="s">
        <v>71</v>
      </c>
      <c r="H1706" s="26">
        <v>9709.2999999999993</v>
      </c>
      <c r="I1706" s="27">
        <v>2691.36</v>
      </c>
    </row>
    <row r="1707" spans="1:9" ht="10.199999999999999" x14ac:dyDescent="0.2">
      <c r="A1707" s="21" t="s">
        <v>86</v>
      </c>
      <c r="B1707" s="22">
        <v>44197</v>
      </c>
      <c r="C1707" s="25">
        <v>381.9</v>
      </c>
      <c r="D1707" s="29">
        <v>383</v>
      </c>
      <c r="E1707" s="34">
        <v>43678</v>
      </c>
      <c r="F1707" s="24" t="s">
        <v>97</v>
      </c>
      <c r="G1707" s="23" t="s">
        <v>74</v>
      </c>
      <c r="H1707" s="26">
        <v>8055.5499999999993</v>
      </c>
      <c r="I1707" s="27">
        <v>4590.32</v>
      </c>
    </row>
    <row r="1708" spans="1:9" ht="10.199999999999999" x14ac:dyDescent="0.2">
      <c r="A1708" s="21" t="s">
        <v>86</v>
      </c>
      <c r="B1708" s="22">
        <v>44197</v>
      </c>
      <c r="C1708" s="25">
        <v>313.3</v>
      </c>
      <c r="D1708" s="29">
        <v>384</v>
      </c>
      <c r="E1708" s="34">
        <v>44167</v>
      </c>
      <c r="F1708" s="24" t="s">
        <v>97</v>
      </c>
      <c r="G1708" s="23" t="s">
        <v>73</v>
      </c>
      <c r="H1708" s="26">
        <v>9537.6</v>
      </c>
      <c r="I1708" s="27">
        <v>2529.17</v>
      </c>
    </row>
    <row r="1709" spans="1:9" ht="10.199999999999999" x14ac:dyDescent="0.2">
      <c r="A1709" s="21" t="s">
        <v>86</v>
      </c>
      <c r="B1709" s="22">
        <v>44197</v>
      </c>
      <c r="C1709" s="25">
        <v>214.45</v>
      </c>
      <c r="D1709" s="29">
        <v>385</v>
      </c>
      <c r="E1709" s="34">
        <v>43678</v>
      </c>
      <c r="F1709" s="24" t="s">
        <v>97</v>
      </c>
      <c r="G1709" s="23" t="s">
        <v>75</v>
      </c>
      <c r="H1709" s="26">
        <v>5195.6500000000005</v>
      </c>
      <c r="I1709" s="27">
        <v>1809.57</v>
      </c>
    </row>
    <row r="1710" spans="1:9" ht="10.199999999999999" x14ac:dyDescent="0.2">
      <c r="A1710" s="21" t="s">
        <v>86</v>
      </c>
      <c r="B1710" s="22">
        <v>44197</v>
      </c>
      <c r="C1710" s="25">
        <v>205.3</v>
      </c>
      <c r="D1710" s="29">
        <v>386</v>
      </c>
      <c r="E1710" s="34">
        <v>43678</v>
      </c>
      <c r="F1710" s="24" t="s">
        <v>97</v>
      </c>
      <c r="G1710" s="23" t="s">
        <v>71</v>
      </c>
      <c r="H1710" s="26">
        <v>6638.4000000000005</v>
      </c>
      <c r="I1710" s="27">
        <v>2336.67</v>
      </c>
    </row>
    <row r="1711" spans="1:9" ht="10.199999999999999" x14ac:dyDescent="0.2">
      <c r="A1711" s="21" t="s">
        <v>86</v>
      </c>
      <c r="B1711" s="22">
        <v>44197</v>
      </c>
      <c r="C1711" s="25">
        <v>292.89999999999998</v>
      </c>
      <c r="D1711" s="29">
        <v>387</v>
      </c>
      <c r="E1711" s="34">
        <v>43678</v>
      </c>
      <c r="F1711" s="24" t="s">
        <v>97</v>
      </c>
      <c r="G1711" s="23" t="s">
        <v>71</v>
      </c>
      <c r="H1711" s="26">
        <v>7469.0499999999993</v>
      </c>
      <c r="I1711" s="27">
        <v>3370.71</v>
      </c>
    </row>
    <row r="1712" spans="1:9" ht="10.199999999999999" x14ac:dyDescent="0.2">
      <c r="A1712" s="21" t="s">
        <v>86</v>
      </c>
      <c r="B1712" s="22">
        <v>44197</v>
      </c>
      <c r="C1712" s="25">
        <v>600</v>
      </c>
      <c r="D1712" s="29">
        <v>388</v>
      </c>
      <c r="E1712" s="34">
        <v>44861</v>
      </c>
      <c r="F1712" s="24" t="s">
        <v>97</v>
      </c>
      <c r="G1712" s="23" t="s">
        <v>73</v>
      </c>
      <c r="H1712" s="26">
        <v>12877.25</v>
      </c>
      <c r="I1712" s="27">
        <v>3751.86</v>
      </c>
    </row>
    <row r="1713" spans="1:9" ht="10.199999999999999" x14ac:dyDescent="0.2">
      <c r="A1713" s="21" t="s">
        <v>86</v>
      </c>
      <c r="B1713" s="22">
        <v>44197</v>
      </c>
      <c r="C1713" s="25">
        <v>185</v>
      </c>
      <c r="D1713" s="29">
        <v>389</v>
      </c>
      <c r="E1713" s="34">
        <v>44229</v>
      </c>
      <c r="F1713" s="24" t="s">
        <v>97</v>
      </c>
      <c r="G1713" s="23" t="s">
        <v>72</v>
      </c>
      <c r="H1713" s="26">
        <v>5931.5499999999993</v>
      </c>
      <c r="I1713" s="27">
        <v>4360.4399999999996</v>
      </c>
    </row>
    <row r="1714" spans="1:9" ht="10.199999999999999" x14ac:dyDescent="0.2">
      <c r="A1714" s="21" t="s">
        <v>86</v>
      </c>
      <c r="B1714" s="22">
        <v>44197</v>
      </c>
      <c r="C1714" s="25">
        <v>260.8</v>
      </c>
      <c r="D1714" s="29">
        <v>390</v>
      </c>
      <c r="E1714" s="34">
        <v>43678</v>
      </c>
      <c r="F1714" s="24" t="s">
        <v>118</v>
      </c>
      <c r="G1714" s="23" t="s">
        <v>71</v>
      </c>
      <c r="H1714" s="26">
        <v>7595.5</v>
      </c>
      <c r="I1714" s="27">
        <v>2731.47</v>
      </c>
    </row>
    <row r="1715" spans="1:9" ht="10.199999999999999" x14ac:dyDescent="0.2">
      <c r="A1715" s="21" t="s">
        <v>86</v>
      </c>
      <c r="B1715" s="22">
        <v>44197</v>
      </c>
      <c r="C1715" s="25">
        <v>441</v>
      </c>
      <c r="D1715" s="29">
        <v>391</v>
      </c>
      <c r="E1715" s="34">
        <v>43678</v>
      </c>
      <c r="F1715" s="24" t="s">
        <v>97</v>
      </c>
      <c r="G1715" s="23" t="s">
        <v>74</v>
      </c>
      <c r="H1715" s="26">
        <v>6709.75</v>
      </c>
      <c r="I1715" s="27">
        <v>4083.73</v>
      </c>
    </row>
    <row r="1716" spans="1:9" ht="10.199999999999999" x14ac:dyDescent="0.2">
      <c r="A1716" s="21" t="s">
        <v>86</v>
      </c>
      <c r="B1716" s="22">
        <v>44197</v>
      </c>
      <c r="C1716" s="25">
        <v>211.6</v>
      </c>
      <c r="D1716" s="29">
        <v>392</v>
      </c>
      <c r="E1716" s="34">
        <v>44275</v>
      </c>
      <c r="F1716" s="24" t="s">
        <v>119</v>
      </c>
      <c r="G1716" s="23" t="s">
        <v>74</v>
      </c>
      <c r="H1716" s="26">
        <v>8161.15</v>
      </c>
      <c r="I1716" s="27">
        <v>1887.27</v>
      </c>
    </row>
    <row r="1717" spans="1:9" ht="10.199999999999999" x14ac:dyDescent="0.2">
      <c r="A1717" s="21" t="s">
        <v>86</v>
      </c>
      <c r="B1717" s="22">
        <v>44197</v>
      </c>
      <c r="C1717" s="25">
        <v>660.1</v>
      </c>
      <c r="D1717" s="29">
        <v>393</v>
      </c>
      <c r="E1717" s="34">
        <v>45005</v>
      </c>
      <c r="F1717" s="24" t="s">
        <v>97</v>
      </c>
      <c r="G1717" s="23" t="s">
        <v>74</v>
      </c>
      <c r="H1717" s="26"/>
      <c r="I1717" s="27">
        <v>2401</v>
      </c>
    </row>
    <row r="1718" spans="1:9" ht="10.199999999999999" x14ac:dyDescent="0.2">
      <c r="A1718" s="21" t="s">
        <v>86</v>
      </c>
      <c r="B1718" s="22">
        <v>44197</v>
      </c>
      <c r="C1718" s="25">
        <v>173.4</v>
      </c>
      <c r="D1718" s="29">
        <v>394</v>
      </c>
      <c r="E1718" s="34">
        <v>43678</v>
      </c>
      <c r="F1718" s="24" t="s">
        <v>97</v>
      </c>
      <c r="G1718" s="23" t="s">
        <v>74</v>
      </c>
      <c r="H1718" s="26">
        <v>5221.45</v>
      </c>
      <c r="I1718" s="27">
        <v>3710.63</v>
      </c>
    </row>
    <row r="1719" spans="1:9" ht="10.199999999999999" x14ac:dyDescent="0.2">
      <c r="A1719" s="21" t="s">
        <v>86</v>
      </c>
      <c r="B1719" s="22">
        <v>44197</v>
      </c>
      <c r="C1719" s="25">
        <v>221.5</v>
      </c>
      <c r="D1719" s="29">
        <v>395</v>
      </c>
      <c r="E1719" s="34">
        <v>43678</v>
      </c>
      <c r="F1719" s="24" t="s">
        <v>97</v>
      </c>
      <c r="G1719" s="23" t="s">
        <v>71</v>
      </c>
      <c r="H1719" s="26">
        <v>7114.6500000000005</v>
      </c>
      <c r="I1719" s="27">
        <v>3684.3100000000004</v>
      </c>
    </row>
    <row r="1720" spans="1:9" ht="10.199999999999999" x14ac:dyDescent="0.2">
      <c r="A1720" s="21" t="s">
        <v>86</v>
      </c>
      <c r="B1720" s="22">
        <v>44197</v>
      </c>
      <c r="C1720" s="25">
        <v>209.2</v>
      </c>
      <c r="D1720" s="29">
        <v>396</v>
      </c>
      <c r="E1720" s="34">
        <v>43678</v>
      </c>
      <c r="F1720" s="24" t="s">
        <v>97</v>
      </c>
      <c r="G1720" s="23" t="s">
        <v>71</v>
      </c>
      <c r="H1720" s="26">
        <v>6941.3</v>
      </c>
      <c r="I1720" s="27">
        <v>3299.8700000000003</v>
      </c>
    </row>
    <row r="1721" spans="1:9" ht="10.199999999999999" x14ac:dyDescent="0.2">
      <c r="A1721" s="21" t="s">
        <v>86</v>
      </c>
      <c r="B1721" s="22">
        <v>44197</v>
      </c>
      <c r="C1721" s="25">
        <v>386.74</v>
      </c>
      <c r="D1721" s="29">
        <v>397</v>
      </c>
      <c r="E1721" s="34">
        <v>44528</v>
      </c>
      <c r="F1721" s="24" t="s">
        <v>97</v>
      </c>
      <c r="G1721" s="23" t="s">
        <v>72</v>
      </c>
      <c r="H1721" s="26">
        <v>8432.2000000000007</v>
      </c>
      <c r="I1721" s="27">
        <v>3700.7599999999998</v>
      </c>
    </row>
    <row r="1722" spans="1:9" ht="10.199999999999999" x14ac:dyDescent="0.2">
      <c r="A1722" s="21" t="s">
        <v>86</v>
      </c>
      <c r="B1722" s="22">
        <v>44197</v>
      </c>
      <c r="C1722" s="25">
        <v>324.3</v>
      </c>
      <c r="D1722" s="29">
        <v>398</v>
      </c>
      <c r="E1722" s="34">
        <v>43678</v>
      </c>
      <c r="F1722" s="24" t="s">
        <v>120</v>
      </c>
      <c r="G1722" s="23" t="s">
        <v>71</v>
      </c>
      <c r="H1722" s="26">
        <v>7425.9500000000007</v>
      </c>
      <c r="I1722" s="27">
        <v>4157.8600000000006</v>
      </c>
    </row>
    <row r="1723" spans="1:9" ht="10.199999999999999" x14ac:dyDescent="0.2">
      <c r="A1723" s="21" t="s">
        <v>86</v>
      </c>
      <c r="B1723" s="22">
        <v>44197</v>
      </c>
      <c r="C1723" s="25">
        <v>650.70000000000005</v>
      </c>
      <c r="D1723" s="29">
        <v>399</v>
      </c>
      <c r="E1723" s="34">
        <v>44869</v>
      </c>
      <c r="F1723" s="24" t="s">
        <v>97</v>
      </c>
      <c r="G1723" s="23" t="s">
        <v>71</v>
      </c>
      <c r="H1723" s="26">
        <v>16052.75</v>
      </c>
      <c r="I1723" s="27">
        <v>4039.14</v>
      </c>
    </row>
    <row r="1724" spans="1:9" ht="10.199999999999999" x14ac:dyDescent="0.2">
      <c r="A1724" s="21" t="s">
        <v>86</v>
      </c>
      <c r="B1724" s="22">
        <v>44197</v>
      </c>
      <c r="C1724" s="25">
        <v>266.8</v>
      </c>
      <c r="D1724" s="29">
        <v>400</v>
      </c>
      <c r="E1724" s="34">
        <v>43678</v>
      </c>
      <c r="F1724" s="24" t="s">
        <v>97</v>
      </c>
      <c r="G1724" s="23" t="s">
        <v>71</v>
      </c>
      <c r="H1724" s="26">
        <v>6199.2999999999993</v>
      </c>
      <c r="I1724" s="27">
        <v>2511.25</v>
      </c>
    </row>
    <row r="1725" spans="1:9" ht="10.199999999999999" x14ac:dyDescent="0.2">
      <c r="A1725" s="21" t="s">
        <v>86</v>
      </c>
      <c r="B1725" s="22">
        <v>44197</v>
      </c>
      <c r="C1725" s="25">
        <v>233</v>
      </c>
      <c r="D1725" s="29">
        <v>401</v>
      </c>
      <c r="E1725" s="34">
        <v>43678</v>
      </c>
      <c r="F1725" s="24" t="s">
        <v>97</v>
      </c>
      <c r="G1725" s="23" t="s">
        <v>75</v>
      </c>
      <c r="H1725" s="26">
        <v>5776.5499999999993</v>
      </c>
      <c r="I1725" s="27">
        <v>2670.08</v>
      </c>
    </row>
    <row r="1726" spans="1:9" ht="10.199999999999999" x14ac:dyDescent="0.2">
      <c r="A1726" s="21" t="s">
        <v>86</v>
      </c>
      <c r="B1726" s="22">
        <v>44197</v>
      </c>
      <c r="C1726" s="25">
        <v>230.74</v>
      </c>
      <c r="D1726" s="29">
        <v>402</v>
      </c>
      <c r="E1726" s="34">
        <v>43678</v>
      </c>
      <c r="F1726" s="24" t="s">
        <v>121</v>
      </c>
      <c r="G1726" s="23" t="s">
        <v>74</v>
      </c>
      <c r="H1726" s="26">
        <v>9150.6500000000015</v>
      </c>
      <c r="I1726" s="27">
        <v>7194.18</v>
      </c>
    </row>
    <row r="1727" spans="1:9" ht="10.199999999999999" x14ac:dyDescent="0.2">
      <c r="A1727" s="21" t="s">
        <v>86</v>
      </c>
      <c r="B1727" s="22">
        <v>44197</v>
      </c>
      <c r="C1727" s="25">
        <v>400</v>
      </c>
      <c r="D1727" s="29">
        <v>403</v>
      </c>
      <c r="E1727" s="34">
        <v>44557</v>
      </c>
      <c r="F1727" s="24" t="s">
        <v>97</v>
      </c>
      <c r="G1727" s="23" t="s">
        <v>71</v>
      </c>
      <c r="H1727" s="26">
        <v>7334.85</v>
      </c>
      <c r="I1727" s="27">
        <v>4667.46</v>
      </c>
    </row>
    <row r="1728" spans="1:9" ht="10.199999999999999" x14ac:dyDescent="0.2">
      <c r="A1728" s="21" t="s">
        <v>86</v>
      </c>
      <c r="B1728" s="22">
        <v>44197</v>
      </c>
      <c r="C1728" s="25">
        <v>435.7</v>
      </c>
      <c r="D1728" s="29">
        <v>404</v>
      </c>
      <c r="E1728" s="34">
        <v>44009</v>
      </c>
      <c r="F1728" s="24" t="s">
        <v>97</v>
      </c>
      <c r="G1728" s="23" t="s">
        <v>75</v>
      </c>
      <c r="H1728" s="26">
        <v>6455.05</v>
      </c>
      <c r="I1728" s="27">
        <v>3355.17</v>
      </c>
    </row>
    <row r="1729" spans="1:9" ht="10.199999999999999" x14ac:dyDescent="0.2">
      <c r="A1729" s="21" t="s">
        <v>86</v>
      </c>
      <c r="B1729" s="22">
        <v>44197</v>
      </c>
      <c r="C1729" s="25">
        <v>193.63</v>
      </c>
      <c r="D1729" s="29">
        <v>405</v>
      </c>
      <c r="E1729" s="34">
        <v>43678</v>
      </c>
      <c r="F1729" s="24" t="s">
        <v>122</v>
      </c>
      <c r="G1729" s="23" t="s">
        <v>71</v>
      </c>
      <c r="H1729" s="26">
        <v>6684.85</v>
      </c>
      <c r="I1729" s="27">
        <v>2550.7999999999997</v>
      </c>
    </row>
    <row r="1730" spans="1:9" ht="10.199999999999999" x14ac:dyDescent="0.2">
      <c r="A1730" s="21" t="s">
        <v>86</v>
      </c>
      <c r="B1730" s="22">
        <v>44197</v>
      </c>
      <c r="C1730" s="25">
        <v>410</v>
      </c>
      <c r="D1730" s="29">
        <v>406</v>
      </c>
      <c r="E1730" s="34">
        <v>43678</v>
      </c>
      <c r="F1730" s="24" t="s">
        <v>97</v>
      </c>
      <c r="G1730" s="23" t="s">
        <v>71</v>
      </c>
      <c r="H1730" s="26">
        <v>11191</v>
      </c>
      <c r="I1730" s="27">
        <v>3373.58</v>
      </c>
    </row>
    <row r="1731" spans="1:9" ht="10.199999999999999" x14ac:dyDescent="0.2">
      <c r="A1731" s="21" t="s">
        <v>86</v>
      </c>
      <c r="B1731" s="22">
        <v>44197</v>
      </c>
      <c r="C1731" s="25">
        <v>248.7</v>
      </c>
      <c r="D1731" s="29">
        <v>407</v>
      </c>
      <c r="E1731" s="34">
        <v>43678</v>
      </c>
      <c r="F1731" s="24" t="s">
        <v>97</v>
      </c>
      <c r="G1731" s="23" t="s">
        <v>72</v>
      </c>
      <c r="H1731" s="26">
        <v>7953.65</v>
      </c>
      <c r="I1731" s="27">
        <v>2762.76</v>
      </c>
    </row>
    <row r="1732" spans="1:9" ht="10.199999999999999" x14ac:dyDescent="0.2">
      <c r="A1732" s="21" t="s">
        <v>86</v>
      </c>
      <c r="B1732" s="22">
        <v>44197</v>
      </c>
      <c r="C1732" s="25">
        <v>347.8</v>
      </c>
      <c r="D1732" s="29">
        <v>408</v>
      </c>
      <c r="E1732" s="34">
        <v>43678</v>
      </c>
      <c r="F1732" s="24" t="s">
        <v>97</v>
      </c>
      <c r="G1732" s="23" t="s">
        <v>74</v>
      </c>
      <c r="H1732" s="26">
        <v>7941.9000000000005</v>
      </c>
      <c r="I1732" s="27">
        <v>6736.66</v>
      </c>
    </row>
    <row r="1733" spans="1:9" ht="10.199999999999999" x14ac:dyDescent="0.2">
      <c r="A1733" s="21" t="s">
        <v>86</v>
      </c>
      <c r="B1733" s="22">
        <v>44197</v>
      </c>
      <c r="C1733" s="25">
        <v>323.11</v>
      </c>
      <c r="D1733" s="29">
        <v>409</v>
      </c>
      <c r="E1733" s="34">
        <v>43678</v>
      </c>
      <c r="F1733" s="24" t="s">
        <v>97</v>
      </c>
      <c r="G1733" s="23" t="s">
        <v>71</v>
      </c>
      <c r="H1733" s="26">
        <v>8178.1500000000005</v>
      </c>
      <c r="I1733" s="27">
        <v>3117.3799999999997</v>
      </c>
    </row>
    <row r="1734" spans="1:9" ht="10.199999999999999" x14ac:dyDescent="0.2">
      <c r="A1734" s="21" t="s">
        <v>86</v>
      </c>
      <c r="B1734" s="22">
        <v>44197</v>
      </c>
      <c r="C1734" s="25">
        <v>955</v>
      </c>
      <c r="D1734" s="29">
        <v>410</v>
      </c>
      <c r="E1734" s="34">
        <v>44910</v>
      </c>
      <c r="F1734" s="24" t="s">
        <v>97</v>
      </c>
      <c r="G1734" s="23" t="s">
        <v>72</v>
      </c>
      <c r="H1734" s="26">
        <v>53509.15</v>
      </c>
      <c r="I1734" s="27">
        <v>18170.460000000003</v>
      </c>
    </row>
    <row r="1735" spans="1:9" ht="10.199999999999999" x14ac:dyDescent="0.2">
      <c r="A1735" s="21" t="s">
        <v>86</v>
      </c>
      <c r="B1735" s="22">
        <v>44197</v>
      </c>
      <c r="C1735" s="25">
        <v>222.8</v>
      </c>
      <c r="D1735" s="29">
        <v>411</v>
      </c>
      <c r="E1735" s="34">
        <v>43678</v>
      </c>
      <c r="F1735" s="24" t="s">
        <v>97</v>
      </c>
      <c r="G1735" s="23" t="s">
        <v>72</v>
      </c>
      <c r="H1735" s="26">
        <v>6237.25</v>
      </c>
      <c r="I1735" s="27">
        <v>2735.46</v>
      </c>
    </row>
    <row r="1736" spans="1:9" ht="10.199999999999999" x14ac:dyDescent="0.2">
      <c r="A1736" s="21" t="s">
        <v>86</v>
      </c>
      <c r="B1736" s="22">
        <v>44197</v>
      </c>
      <c r="C1736" s="25">
        <v>204.5</v>
      </c>
      <c r="D1736" s="29">
        <v>412</v>
      </c>
      <c r="E1736" s="34">
        <v>43678</v>
      </c>
      <c r="F1736" s="24" t="s">
        <v>123</v>
      </c>
      <c r="G1736" s="23" t="s">
        <v>73</v>
      </c>
      <c r="H1736" s="26">
        <v>4870.5</v>
      </c>
      <c r="I1736" s="27">
        <v>2537.2199999999998</v>
      </c>
    </row>
    <row r="1737" spans="1:9" ht="10.199999999999999" x14ac:dyDescent="0.2">
      <c r="A1737" s="21" t="s">
        <v>86</v>
      </c>
      <c r="B1737" s="22">
        <v>44197</v>
      </c>
      <c r="C1737" s="25">
        <v>350.7</v>
      </c>
      <c r="D1737" s="29">
        <v>413</v>
      </c>
      <c r="E1737" s="34">
        <v>43678</v>
      </c>
      <c r="F1737" s="24" t="s">
        <v>97</v>
      </c>
      <c r="G1737" s="23" t="s">
        <v>71</v>
      </c>
      <c r="H1737" s="26">
        <v>8464.85</v>
      </c>
      <c r="I1737" s="27">
        <v>3917.6899999999996</v>
      </c>
    </row>
    <row r="1738" spans="1:9" ht="10.199999999999999" x14ac:dyDescent="0.2">
      <c r="A1738" s="21" t="s">
        <v>86</v>
      </c>
      <c r="B1738" s="22">
        <v>44197</v>
      </c>
      <c r="C1738" s="25">
        <v>449</v>
      </c>
      <c r="D1738" s="29">
        <v>414</v>
      </c>
      <c r="E1738" s="34">
        <v>43678</v>
      </c>
      <c r="F1738" s="24" t="s">
        <v>97</v>
      </c>
      <c r="G1738" s="23" t="s">
        <v>71</v>
      </c>
      <c r="H1738" s="26">
        <v>21866.149999999998</v>
      </c>
      <c r="I1738" s="27">
        <v>11069.730000000001</v>
      </c>
    </row>
    <row r="1739" spans="1:9" ht="10.199999999999999" x14ac:dyDescent="0.2">
      <c r="A1739" s="21" t="s">
        <v>86</v>
      </c>
      <c r="B1739" s="22">
        <v>44197</v>
      </c>
      <c r="C1739" s="25">
        <v>297.57</v>
      </c>
      <c r="D1739" s="29">
        <v>415</v>
      </c>
      <c r="E1739" s="34">
        <v>44380</v>
      </c>
      <c r="F1739" s="24" t="s">
        <v>97</v>
      </c>
      <c r="G1739" s="23" t="s">
        <v>71</v>
      </c>
      <c r="H1739" s="26">
        <v>7349.5</v>
      </c>
      <c r="I1739" s="27">
        <v>4681.3899999999994</v>
      </c>
    </row>
    <row r="1740" spans="1:9" ht="10.199999999999999" x14ac:dyDescent="0.2">
      <c r="A1740" s="21" t="s">
        <v>86</v>
      </c>
      <c r="B1740" s="22">
        <v>44197</v>
      </c>
      <c r="C1740" s="25">
        <v>149.04</v>
      </c>
      <c r="D1740" s="29">
        <v>416</v>
      </c>
      <c r="E1740" s="34">
        <v>44683</v>
      </c>
      <c r="F1740" s="24" t="s">
        <v>124</v>
      </c>
      <c r="G1740" s="23" t="s">
        <v>74</v>
      </c>
      <c r="H1740" s="26">
        <v>6239.15</v>
      </c>
      <c r="I1740" s="27">
        <v>3075.8700000000003</v>
      </c>
    </row>
    <row r="1741" spans="1:9" ht="10.199999999999999" x14ac:dyDescent="0.2">
      <c r="A1741" s="21" t="s">
        <v>86</v>
      </c>
      <c r="B1741" s="22">
        <v>44197</v>
      </c>
      <c r="C1741" s="25">
        <v>285.85000000000002</v>
      </c>
      <c r="D1741" s="29">
        <v>417</v>
      </c>
      <c r="E1741" s="34">
        <v>43678</v>
      </c>
      <c r="F1741" s="24" t="s">
        <v>97</v>
      </c>
      <c r="G1741" s="23" t="s">
        <v>71</v>
      </c>
      <c r="H1741" s="26">
        <v>11041</v>
      </c>
      <c r="I1741" s="27">
        <v>6809.53</v>
      </c>
    </row>
    <row r="1742" spans="1:9" ht="10.199999999999999" x14ac:dyDescent="0.2">
      <c r="A1742" s="21" t="s">
        <v>86</v>
      </c>
      <c r="B1742" s="22">
        <v>44197</v>
      </c>
      <c r="C1742" s="25">
        <v>152.5</v>
      </c>
      <c r="D1742" s="29">
        <v>418</v>
      </c>
      <c r="E1742" s="34">
        <v>43678</v>
      </c>
      <c r="F1742" s="24" t="s">
        <v>97</v>
      </c>
      <c r="G1742" s="23" t="s">
        <v>72</v>
      </c>
      <c r="H1742" s="26">
        <v>7120.4</v>
      </c>
      <c r="I1742" s="27">
        <v>4005.96</v>
      </c>
    </row>
    <row r="1743" spans="1:9" ht="10.199999999999999" x14ac:dyDescent="0.2">
      <c r="A1743" s="21" t="s">
        <v>86</v>
      </c>
      <c r="B1743" s="22">
        <v>44197</v>
      </c>
      <c r="C1743" s="25">
        <v>871</v>
      </c>
      <c r="D1743" s="29">
        <v>419</v>
      </c>
      <c r="E1743" s="34">
        <v>44982</v>
      </c>
      <c r="F1743" s="24" t="s">
        <v>97</v>
      </c>
      <c r="G1743" s="23" t="s">
        <v>74</v>
      </c>
      <c r="H1743" s="26"/>
      <c r="I1743" s="27">
        <v>2856</v>
      </c>
    </row>
    <row r="1744" spans="1:9" ht="10.199999999999999" x14ac:dyDescent="0.2">
      <c r="A1744" s="21" t="s">
        <v>86</v>
      </c>
      <c r="B1744" s="22">
        <v>44197</v>
      </c>
      <c r="C1744" s="25">
        <v>297</v>
      </c>
      <c r="D1744" s="29">
        <v>420</v>
      </c>
      <c r="E1744" s="34">
        <v>43678</v>
      </c>
      <c r="F1744" s="24" t="s">
        <v>104</v>
      </c>
      <c r="G1744" s="23" t="s">
        <v>74</v>
      </c>
      <c r="H1744" s="26">
        <v>4326.45</v>
      </c>
      <c r="I1744" s="27">
        <v>2693.9500000000003</v>
      </c>
    </row>
    <row r="1745" spans="1:9" ht="10.199999999999999" x14ac:dyDescent="0.2">
      <c r="A1745" s="21" t="s">
        <v>86</v>
      </c>
      <c r="B1745" s="22">
        <v>44197</v>
      </c>
      <c r="C1745" s="25">
        <v>403.51</v>
      </c>
      <c r="D1745" s="29">
        <v>421</v>
      </c>
      <c r="E1745" s="34">
        <v>44743</v>
      </c>
      <c r="F1745" s="24" t="s">
        <v>97</v>
      </c>
      <c r="G1745" s="23" t="s">
        <v>71</v>
      </c>
      <c r="H1745" s="26">
        <v>10701.849999999999</v>
      </c>
      <c r="I1745" s="27">
        <v>2573.9</v>
      </c>
    </row>
    <row r="1746" spans="1:9" ht="10.199999999999999" x14ac:dyDescent="0.2">
      <c r="A1746" s="21" t="s">
        <v>86</v>
      </c>
      <c r="B1746" s="22">
        <v>44197</v>
      </c>
      <c r="C1746" s="25">
        <v>186.2</v>
      </c>
      <c r="D1746" s="29">
        <v>422</v>
      </c>
      <c r="E1746" s="34">
        <v>43678</v>
      </c>
      <c r="F1746" s="24" t="s">
        <v>97</v>
      </c>
      <c r="G1746" s="23" t="s">
        <v>73</v>
      </c>
      <c r="H1746" s="26">
        <v>4871.6500000000005</v>
      </c>
      <c r="I1746" s="27">
        <v>2375.31</v>
      </c>
    </row>
    <row r="1747" spans="1:9" ht="10.199999999999999" x14ac:dyDescent="0.2">
      <c r="A1747" s="21" t="s">
        <v>86</v>
      </c>
      <c r="B1747" s="22">
        <v>44197</v>
      </c>
      <c r="C1747" s="25">
        <v>377.1</v>
      </c>
      <c r="D1747" s="29">
        <v>423</v>
      </c>
      <c r="E1747" s="34">
        <v>44607</v>
      </c>
      <c r="F1747" s="24" t="s">
        <v>97</v>
      </c>
      <c r="G1747" s="23" t="s">
        <v>75</v>
      </c>
      <c r="H1747" s="26">
        <v>10300.5</v>
      </c>
      <c r="I1747" s="27">
        <v>2757.16</v>
      </c>
    </row>
    <row r="1748" spans="1:9" ht="10.199999999999999" x14ac:dyDescent="0.2">
      <c r="A1748" s="21" t="s">
        <v>86</v>
      </c>
      <c r="B1748" s="22">
        <v>44197</v>
      </c>
      <c r="C1748" s="25">
        <v>225.39</v>
      </c>
      <c r="D1748" s="29">
        <v>424</v>
      </c>
      <c r="E1748" s="34">
        <v>44160</v>
      </c>
      <c r="F1748" s="24" t="s">
        <v>97</v>
      </c>
      <c r="G1748" s="23" t="s">
        <v>77</v>
      </c>
      <c r="H1748" s="26">
        <v>4740.3500000000004</v>
      </c>
      <c r="I1748" s="27">
        <v>1801.3799999999999</v>
      </c>
    </row>
    <row r="1749" spans="1:9" ht="10.199999999999999" x14ac:dyDescent="0.2">
      <c r="A1749" s="21" t="s">
        <v>86</v>
      </c>
      <c r="B1749" s="22">
        <v>44197</v>
      </c>
      <c r="C1749" s="25">
        <v>314</v>
      </c>
      <c r="D1749" s="29">
        <v>425</v>
      </c>
      <c r="E1749" s="34">
        <v>43678</v>
      </c>
      <c r="F1749" s="24" t="s">
        <v>97</v>
      </c>
      <c r="G1749" s="23" t="s">
        <v>71</v>
      </c>
      <c r="H1749" s="26">
        <v>9951.9000000000015</v>
      </c>
      <c r="I1749" s="27">
        <v>4610.83</v>
      </c>
    </row>
    <row r="1750" spans="1:9" ht="10.199999999999999" x14ac:dyDescent="0.2">
      <c r="A1750" s="21" t="s">
        <v>86</v>
      </c>
      <c r="B1750" s="22">
        <v>44197</v>
      </c>
      <c r="C1750" s="25">
        <v>353</v>
      </c>
      <c r="D1750" s="29">
        <v>426</v>
      </c>
      <c r="E1750" s="34">
        <v>44147</v>
      </c>
      <c r="F1750" s="24" t="s">
        <v>125</v>
      </c>
      <c r="G1750" s="23" t="s">
        <v>73</v>
      </c>
      <c r="H1750" s="26">
        <v>12461.900000000001</v>
      </c>
      <c r="I1750" s="27">
        <v>3701.04</v>
      </c>
    </row>
    <row r="1751" spans="1:9" ht="10.199999999999999" x14ac:dyDescent="0.2">
      <c r="A1751" s="21" t="s">
        <v>86</v>
      </c>
      <c r="B1751" s="22">
        <v>44197</v>
      </c>
      <c r="C1751" s="25">
        <v>700</v>
      </c>
      <c r="D1751" s="29">
        <v>427</v>
      </c>
      <c r="E1751" s="34">
        <v>44995</v>
      </c>
      <c r="F1751" s="24" t="s">
        <v>97</v>
      </c>
      <c r="G1751" s="23" t="s">
        <v>73</v>
      </c>
      <c r="H1751" s="26"/>
      <c r="I1751" s="27">
        <v>805</v>
      </c>
    </row>
    <row r="1752" spans="1:9" ht="10.199999999999999" x14ac:dyDescent="0.2">
      <c r="A1752" s="21" t="s">
        <v>86</v>
      </c>
      <c r="B1752" s="22">
        <v>44197</v>
      </c>
      <c r="C1752" s="25">
        <v>417.2</v>
      </c>
      <c r="D1752" s="29">
        <v>428</v>
      </c>
      <c r="E1752" s="34">
        <v>43678</v>
      </c>
      <c r="F1752" s="24" t="s">
        <v>97</v>
      </c>
      <c r="G1752" s="23" t="s">
        <v>71</v>
      </c>
      <c r="H1752" s="26">
        <v>9784.15</v>
      </c>
      <c r="I1752" s="27">
        <v>5159.84</v>
      </c>
    </row>
    <row r="1753" spans="1:9" ht="10.199999999999999" x14ac:dyDescent="0.2">
      <c r="A1753" s="21" t="s">
        <v>86</v>
      </c>
      <c r="B1753" s="22">
        <v>44197</v>
      </c>
      <c r="C1753" s="25">
        <v>329.1</v>
      </c>
      <c r="D1753" s="29">
        <v>429</v>
      </c>
      <c r="E1753" s="34">
        <v>43678</v>
      </c>
      <c r="F1753" s="24" t="s">
        <v>97</v>
      </c>
      <c r="G1753" s="23" t="s">
        <v>71</v>
      </c>
      <c r="H1753" s="26">
        <v>7672.55</v>
      </c>
      <c r="I1753" s="27">
        <v>4519.0600000000004</v>
      </c>
    </row>
    <row r="1754" spans="1:9" ht="10.199999999999999" x14ac:dyDescent="0.2">
      <c r="A1754" s="21" t="s">
        <v>86</v>
      </c>
      <c r="B1754" s="22">
        <v>44197</v>
      </c>
      <c r="C1754" s="25">
        <v>344.5</v>
      </c>
      <c r="D1754" s="29">
        <v>430</v>
      </c>
      <c r="E1754" s="34">
        <v>43678</v>
      </c>
      <c r="F1754" s="24" t="s">
        <v>97</v>
      </c>
      <c r="G1754" s="23" t="s">
        <v>73</v>
      </c>
      <c r="H1754" s="26">
        <v>10160.9</v>
      </c>
      <c r="I1754" s="27">
        <v>4213.93</v>
      </c>
    </row>
    <row r="1755" spans="1:9" ht="10.199999999999999" x14ac:dyDescent="0.2">
      <c r="A1755" s="21" t="s">
        <v>86</v>
      </c>
      <c r="B1755" s="22">
        <v>44197</v>
      </c>
      <c r="C1755" s="25">
        <v>152.19999999999999</v>
      </c>
      <c r="D1755" s="29">
        <v>431</v>
      </c>
      <c r="E1755" s="34">
        <v>43678</v>
      </c>
      <c r="F1755" s="24" t="s">
        <v>97</v>
      </c>
      <c r="G1755" s="23" t="s">
        <v>74</v>
      </c>
      <c r="H1755" s="26">
        <v>2691.3999999999996</v>
      </c>
      <c r="I1755" s="27">
        <v>1564.99</v>
      </c>
    </row>
    <row r="1756" spans="1:9" ht="10.199999999999999" x14ac:dyDescent="0.2">
      <c r="A1756" s="21" t="s">
        <v>86</v>
      </c>
      <c r="B1756" s="22">
        <v>44197</v>
      </c>
      <c r="C1756" s="25">
        <v>256.10000000000002</v>
      </c>
      <c r="D1756" s="29">
        <v>432</v>
      </c>
      <c r="E1756" s="34">
        <v>43678</v>
      </c>
      <c r="F1756" s="24" t="s">
        <v>97</v>
      </c>
      <c r="G1756" s="23" t="s">
        <v>74</v>
      </c>
      <c r="H1756" s="26">
        <v>5094.3999999999996</v>
      </c>
      <c r="I1756" s="27">
        <v>2862.44</v>
      </c>
    </row>
    <row r="1757" spans="1:9" ht="10.199999999999999" x14ac:dyDescent="0.2">
      <c r="A1757" s="21" t="s">
        <v>86</v>
      </c>
      <c r="B1757" s="22">
        <v>44197</v>
      </c>
      <c r="C1757" s="25">
        <v>395.2</v>
      </c>
      <c r="D1757" s="29">
        <v>433</v>
      </c>
      <c r="E1757" s="34">
        <v>43678</v>
      </c>
      <c r="F1757" s="24" t="s">
        <v>97</v>
      </c>
      <c r="G1757" s="23" t="s">
        <v>75</v>
      </c>
      <c r="H1757" s="26">
        <v>9111.5499999999993</v>
      </c>
      <c r="I1757" s="27">
        <v>3474.52</v>
      </c>
    </row>
    <row r="1758" spans="1:9" ht="10.199999999999999" x14ac:dyDescent="0.2">
      <c r="A1758" s="21" t="s">
        <v>86</v>
      </c>
      <c r="B1758" s="22">
        <v>44197</v>
      </c>
      <c r="C1758" s="25">
        <v>401.9</v>
      </c>
      <c r="D1758" s="29">
        <v>434</v>
      </c>
      <c r="E1758" s="34">
        <v>44259</v>
      </c>
      <c r="F1758" s="24" t="s">
        <v>126</v>
      </c>
      <c r="G1758" s="23" t="s">
        <v>75</v>
      </c>
      <c r="H1758" s="26">
        <v>11755.3</v>
      </c>
      <c r="I1758" s="27">
        <v>3531.85</v>
      </c>
    </row>
    <row r="1759" spans="1:9" ht="10.199999999999999" x14ac:dyDescent="0.2">
      <c r="A1759" s="21" t="s">
        <v>86</v>
      </c>
      <c r="B1759" s="22">
        <v>44197</v>
      </c>
      <c r="C1759" s="25">
        <v>152</v>
      </c>
      <c r="D1759" s="29">
        <v>435</v>
      </c>
      <c r="E1759" s="34">
        <v>43678</v>
      </c>
      <c r="F1759" s="24" t="s">
        <v>97</v>
      </c>
      <c r="G1759" s="23" t="s">
        <v>74</v>
      </c>
      <c r="H1759" s="26">
        <v>5472.45</v>
      </c>
      <c r="I1759" s="27">
        <v>2117.64</v>
      </c>
    </row>
    <row r="1760" spans="1:9" ht="10.199999999999999" x14ac:dyDescent="0.2">
      <c r="A1760" s="21" t="s">
        <v>86</v>
      </c>
      <c r="B1760" s="22">
        <v>44197</v>
      </c>
      <c r="C1760" s="25">
        <v>360.38</v>
      </c>
      <c r="D1760" s="29">
        <v>436</v>
      </c>
      <c r="E1760" s="34">
        <v>44256</v>
      </c>
      <c r="F1760" s="24" t="s">
        <v>97</v>
      </c>
      <c r="G1760" s="23" t="s">
        <v>72</v>
      </c>
      <c r="H1760" s="26">
        <v>13815.8</v>
      </c>
      <c r="I1760" s="27">
        <v>3244.5699999999997</v>
      </c>
    </row>
    <row r="1761" spans="1:9" ht="10.199999999999999" x14ac:dyDescent="0.2">
      <c r="A1761" s="21" t="s">
        <v>86</v>
      </c>
      <c r="B1761" s="22">
        <v>44197</v>
      </c>
      <c r="C1761" s="25">
        <v>162.9</v>
      </c>
      <c r="D1761" s="29">
        <v>437</v>
      </c>
      <c r="E1761" s="34">
        <v>43678</v>
      </c>
      <c r="F1761" s="24" t="s">
        <v>97</v>
      </c>
      <c r="G1761" s="23" t="s">
        <v>71</v>
      </c>
      <c r="H1761" s="26">
        <v>7528.1500000000005</v>
      </c>
      <c r="I1761" s="27">
        <v>3645.3199999999997</v>
      </c>
    </row>
    <row r="1762" spans="1:9" ht="10.199999999999999" x14ac:dyDescent="0.2">
      <c r="A1762" s="21" t="s">
        <v>86</v>
      </c>
      <c r="B1762" s="22">
        <v>44197</v>
      </c>
      <c r="C1762" s="25">
        <v>250</v>
      </c>
      <c r="D1762" s="29">
        <v>438</v>
      </c>
      <c r="E1762" s="34">
        <v>44189</v>
      </c>
      <c r="F1762" s="24" t="s">
        <v>97</v>
      </c>
      <c r="G1762" s="23" t="s">
        <v>77</v>
      </c>
      <c r="H1762" s="26">
        <v>10701.849999999999</v>
      </c>
      <c r="I1762" s="27">
        <v>4377.38</v>
      </c>
    </row>
    <row r="1763" spans="1:9" ht="10.199999999999999" x14ac:dyDescent="0.2">
      <c r="A1763" s="21" t="s">
        <v>86</v>
      </c>
      <c r="B1763" s="22">
        <v>44197</v>
      </c>
      <c r="C1763" s="25">
        <v>170.1</v>
      </c>
      <c r="D1763" s="29">
        <v>439</v>
      </c>
      <c r="E1763" s="34">
        <v>43678</v>
      </c>
      <c r="F1763" s="24" t="s">
        <v>97</v>
      </c>
      <c r="G1763" s="23" t="s">
        <v>72</v>
      </c>
      <c r="H1763" s="26">
        <v>4223.3499999999995</v>
      </c>
      <c r="I1763" s="27">
        <v>2873.5</v>
      </c>
    </row>
    <row r="1764" spans="1:9" ht="10.199999999999999" x14ac:dyDescent="0.2">
      <c r="A1764" s="21" t="s">
        <v>86</v>
      </c>
      <c r="B1764" s="22">
        <v>44197</v>
      </c>
      <c r="C1764" s="25">
        <v>240.7</v>
      </c>
      <c r="D1764" s="29">
        <v>440</v>
      </c>
      <c r="E1764" s="34">
        <v>43678</v>
      </c>
      <c r="F1764" s="24" t="s">
        <v>97</v>
      </c>
      <c r="G1764" s="23" t="s">
        <v>77</v>
      </c>
      <c r="H1764" s="26">
        <v>7623.3</v>
      </c>
      <c r="I1764" s="27">
        <v>4547.13</v>
      </c>
    </row>
    <row r="1765" spans="1:9" ht="10.199999999999999" x14ac:dyDescent="0.2">
      <c r="A1765" s="21" t="s">
        <v>86</v>
      </c>
      <c r="B1765" s="22">
        <v>44228</v>
      </c>
      <c r="C1765" s="25">
        <v>1089</v>
      </c>
      <c r="D1765" s="29">
        <v>379</v>
      </c>
      <c r="E1765" s="34">
        <v>44956</v>
      </c>
      <c r="F1765" s="24" t="s">
        <v>97</v>
      </c>
      <c r="G1765" s="23" t="s">
        <v>71</v>
      </c>
      <c r="H1765" s="26">
        <v>38980.85</v>
      </c>
      <c r="I1765" s="27">
        <v>11343.99</v>
      </c>
    </row>
    <row r="1766" spans="1:9" ht="10.199999999999999" x14ac:dyDescent="0.2">
      <c r="A1766" s="21" t="s">
        <v>86</v>
      </c>
      <c r="B1766" s="22">
        <v>44228</v>
      </c>
      <c r="C1766" s="25">
        <v>357.56</v>
      </c>
      <c r="D1766" s="29">
        <v>380</v>
      </c>
      <c r="E1766" s="34">
        <v>44162</v>
      </c>
      <c r="F1766" s="24" t="s">
        <v>97</v>
      </c>
      <c r="G1766" s="23" t="s">
        <v>72</v>
      </c>
      <c r="H1766" s="26">
        <v>6149.95</v>
      </c>
      <c r="I1766" s="27">
        <v>2589.02</v>
      </c>
    </row>
    <row r="1767" spans="1:9" ht="10.199999999999999" x14ac:dyDescent="0.2">
      <c r="A1767" s="21" t="s">
        <v>86</v>
      </c>
      <c r="B1767" s="22">
        <v>44228</v>
      </c>
      <c r="C1767" s="25">
        <v>241.7</v>
      </c>
      <c r="D1767" s="29">
        <v>381</v>
      </c>
      <c r="E1767" s="34">
        <v>43678</v>
      </c>
      <c r="F1767" s="24" t="s">
        <v>97</v>
      </c>
      <c r="G1767" s="23" t="s">
        <v>73</v>
      </c>
      <c r="H1767" s="26">
        <v>6670.3499999999995</v>
      </c>
      <c r="I1767" s="27">
        <v>1542.5900000000001</v>
      </c>
    </row>
    <row r="1768" spans="1:9" ht="10.199999999999999" x14ac:dyDescent="0.2">
      <c r="A1768" s="21" t="s">
        <v>86</v>
      </c>
      <c r="B1768" s="22">
        <v>44228</v>
      </c>
      <c r="C1768" s="25">
        <v>275.3</v>
      </c>
      <c r="D1768" s="29">
        <v>382</v>
      </c>
      <c r="E1768" s="34">
        <v>43678</v>
      </c>
      <c r="F1768" s="24" t="s">
        <v>97</v>
      </c>
      <c r="G1768" s="23" t="s">
        <v>71</v>
      </c>
      <c r="H1768" s="26">
        <v>9406.7999999999993</v>
      </c>
      <c r="I1768" s="27">
        <v>1097.6000000000001</v>
      </c>
    </row>
    <row r="1769" spans="1:9" ht="10.199999999999999" x14ac:dyDescent="0.2">
      <c r="A1769" s="21" t="s">
        <v>86</v>
      </c>
      <c r="B1769" s="22">
        <v>44228</v>
      </c>
      <c r="C1769" s="25">
        <v>381.9</v>
      </c>
      <c r="D1769" s="29">
        <v>383</v>
      </c>
      <c r="E1769" s="34">
        <v>43678</v>
      </c>
      <c r="F1769" s="24" t="s">
        <v>97</v>
      </c>
      <c r="G1769" s="23" t="s">
        <v>74</v>
      </c>
      <c r="H1769" s="26">
        <v>7078.8</v>
      </c>
      <c r="I1769" s="27">
        <v>3583.16</v>
      </c>
    </row>
    <row r="1770" spans="1:9" ht="10.199999999999999" x14ac:dyDescent="0.2">
      <c r="A1770" s="21" t="s">
        <v>86</v>
      </c>
      <c r="B1770" s="22">
        <v>44228</v>
      </c>
      <c r="C1770" s="25">
        <v>313.3</v>
      </c>
      <c r="D1770" s="29">
        <v>384</v>
      </c>
      <c r="E1770" s="34">
        <v>44167</v>
      </c>
      <c r="F1770" s="24" t="s">
        <v>97</v>
      </c>
      <c r="G1770" s="23" t="s">
        <v>73</v>
      </c>
      <c r="H1770" s="26">
        <v>8903.6</v>
      </c>
      <c r="I1770" s="27">
        <v>1165.78</v>
      </c>
    </row>
    <row r="1771" spans="1:9" ht="10.199999999999999" x14ac:dyDescent="0.2">
      <c r="A1771" s="21" t="s">
        <v>86</v>
      </c>
      <c r="B1771" s="22">
        <v>44228</v>
      </c>
      <c r="C1771" s="25">
        <v>214.45</v>
      </c>
      <c r="D1771" s="29">
        <v>385</v>
      </c>
      <c r="E1771" s="34">
        <v>43678</v>
      </c>
      <c r="F1771" s="24" t="s">
        <v>97</v>
      </c>
      <c r="G1771" s="23" t="s">
        <v>75</v>
      </c>
      <c r="H1771" s="26">
        <v>5168.3500000000004</v>
      </c>
      <c r="I1771" s="27">
        <v>1010.8000000000001</v>
      </c>
    </row>
    <row r="1772" spans="1:9" ht="10.199999999999999" x14ac:dyDescent="0.2">
      <c r="A1772" s="21" t="s">
        <v>86</v>
      </c>
      <c r="B1772" s="22">
        <v>44228</v>
      </c>
      <c r="C1772" s="25">
        <v>205.3</v>
      </c>
      <c r="D1772" s="29">
        <v>386</v>
      </c>
      <c r="E1772" s="34">
        <v>43678</v>
      </c>
      <c r="F1772" s="24" t="s">
        <v>97</v>
      </c>
      <c r="G1772" s="23" t="s">
        <v>71</v>
      </c>
      <c r="H1772" s="26">
        <v>7675.9000000000005</v>
      </c>
      <c r="I1772" s="27">
        <v>1299.27</v>
      </c>
    </row>
    <row r="1773" spans="1:9" ht="10.199999999999999" x14ac:dyDescent="0.2">
      <c r="A1773" s="21" t="s">
        <v>86</v>
      </c>
      <c r="B1773" s="22">
        <v>44228</v>
      </c>
      <c r="C1773" s="25">
        <v>292.89999999999998</v>
      </c>
      <c r="D1773" s="29">
        <v>387</v>
      </c>
      <c r="E1773" s="34">
        <v>43678</v>
      </c>
      <c r="F1773" s="24" t="s">
        <v>97</v>
      </c>
      <c r="G1773" s="23" t="s">
        <v>71</v>
      </c>
      <c r="H1773" s="26">
        <v>6260.9500000000007</v>
      </c>
      <c r="I1773" s="27">
        <v>2451.33</v>
      </c>
    </row>
    <row r="1774" spans="1:9" ht="10.199999999999999" x14ac:dyDescent="0.2">
      <c r="A1774" s="21" t="s">
        <v>86</v>
      </c>
      <c r="B1774" s="22">
        <v>44228</v>
      </c>
      <c r="C1774" s="25">
        <v>600</v>
      </c>
      <c r="D1774" s="29">
        <v>388</v>
      </c>
      <c r="E1774" s="34">
        <v>44861</v>
      </c>
      <c r="F1774" s="24" t="s">
        <v>97</v>
      </c>
      <c r="G1774" s="23" t="s">
        <v>73</v>
      </c>
      <c r="H1774" s="26">
        <v>11889.15</v>
      </c>
      <c r="I1774" s="27">
        <v>1811.67</v>
      </c>
    </row>
    <row r="1775" spans="1:9" ht="10.199999999999999" x14ac:dyDescent="0.2">
      <c r="A1775" s="21" t="s">
        <v>86</v>
      </c>
      <c r="B1775" s="22">
        <v>44228</v>
      </c>
      <c r="C1775" s="25">
        <v>185</v>
      </c>
      <c r="D1775" s="29">
        <v>389</v>
      </c>
      <c r="E1775" s="34">
        <v>44229</v>
      </c>
      <c r="F1775" s="24" t="s">
        <v>97</v>
      </c>
      <c r="G1775" s="23" t="s">
        <v>72</v>
      </c>
      <c r="H1775" s="26">
        <v>4450.25</v>
      </c>
      <c r="I1775" s="27">
        <v>3740.1699999999996</v>
      </c>
    </row>
    <row r="1776" spans="1:9" ht="10.199999999999999" x14ac:dyDescent="0.2">
      <c r="A1776" s="21" t="s">
        <v>86</v>
      </c>
      <c r="B1776" s="22">
        <v>44228</v>
      </c>
      <c r="C1776" s="25">
        <v>260.8</v>
      </c>
      <c r="D1776" s="29">
        <v>390</v>
      </c>
      <c r="E1776" s="34">
        <v>43678</v>
      </c>
      <c r="F1776" s="24" t="s">
        <v>118</v>
      </c>
      <c r="G1776" s="23" t="s">
        <v>71</v>
      </c>
      <c r="H1776" s="26">
        <v>5817.5</v>
      </c>
      <c r="I1776" s="27">
        <v>1811.0400000000002</v>
      </c>
    </row>
    <row r="1777" spans="1:9" ht="10.199999999999999" x14ac:dyDescent="0.2">
      <c r="A1777" s="21" t="s">
        <v>86</v>
      </c>
      <c r="B1777" s="22">
        <v>44228</v>
      </c>
      <c r="C1777" s="25">
        <v>441</v>
      </c>
      <c r="D1777" s="29">
        <v>391</v>
      </c>
      <c r="E1777" s="34">
        <v>43678</v>
      </c>
      <c r="F1777" s="24" t="s">
        <v>97</v>
      </c>
      <c r="G1777" s="23" t="s">
        <v>74</v>
      </c>
      <c r="H1777" s="26">
        <v>7051.45</v>
      </c>
      <c r="I1777" s="27">
        <v>2899.33</v>
      </c>
    </row>
    <row r="1778" spans="1:9" ht="10.199999999999999" x14ac:dyDescent="0.2">
      <c r="A1778" s="21" t="s">
        <v>86</v>
      </c>
      <c r="B1778" s="22">
        <v>44228</v>
      </c>
      <c r="C1778" s="25">
        <v>211.6</v>
      </c>
      <c r="D1778" s="29">
        <v>392</v>
      </c>
      <c r="E1778" s="34">
        <v>44275</v>
      </c>
      <c r="F1778" s="24" t="s">
        <v>119</v>
      </c>
      <c r="G1778" s="23" t="s">
        <v>74</v>
      </c>
      <c r="H1778" s="26">
        <v>6950.3499999999995</v>
      </c>
      <c r="I1778" s="27">
        <v>1001.63</v>
      </c>
    </row>
    <row r="1779" spans="1:9" ht="10.199999999999999" x14ac:dyDescent="0.2">
      <c r="A1779" s="21" t="s">
        <v>86</v>
      </c>
      <c r="B1779" s="22">
        <v>44228</v>
      </c>
      <c r="C1779" s="25">
        <v>660.1</v>
      </c>
      <c r="D1779" s="29">
        <v>393</v>
      </c>
      <c r="E1779" s="34">
        <v>45005</v>
      </c>
      <c r="F1779" s="24" t="s">
        <v>97</v>
      </c>
      <c r="G1779" s="23" t="s">
        <v>74</v>
      </c>
      <c r="H1779" s="26"/>
      <c r="I1779" s="27">
        <v>2401</v>
      </c>
    </row>
    <row r="1780" spans="1:9" ht="10.199999999999999" x14ac:dyDescent="0.2">
      <c r="A1780" s="21" t="s">
        <v>86</v>
      </c>
      <c r="B1780" s="22">
        <v>44228</v>
      </c>
      <c r="C1780" s="25">
        <v>173.4</v>
      </c>
      <c r="D1780" s="29">
        <v>394</v>
      </c>
      <c r="E1780" s="34">
        <v>43678</v>
      </c>
      <c r="F1780" s="24" t="s">
        <v>97</v>
      </c>
      <c r="G1780" s="23" t="s">
        <v>74</v>
      </c>
      <c r="H1780" s="26">
        <v>4916.1000000000004</v>
      </c>
      <c r="I1780" s="27">
        <v>3088.89</v>
      </c>
    </row>
    <row r="1781" spans="1:9" ht="10.199999999999999" x14ac:dyDescent="0.2">
      <c r="A1781" s="21" t="s">
        <v>86</v>
      </c>
      <c r="B1781" s="22">
        <v>44228</v>
      </c>
      <c r="C1781" s="25">
        <v>221.5</v>
      </c>
      <c r="D1781" s="29">
        <v>395</v>
      </c>
      <c r="E1781" s="34">
        <v>43678</v>
      </c>
      <c r="F1781" s="24" t="s">
        <v>97</v>
      </c>
      <c r="G1781" s="23" t="s">
        <v>71</v>
      </c>
      <c r="H1781" s="26">
        <v>8845</v>
      </c>
      <c r="I1781" s="27">
        <v>2111.41</v>
      </c>
    </row>
    <row r="1782" spans="1:9" ht="10.199999999999999" x14ac:dyDescent="0.2">
      <c r="A1782" s="21" t="s">
        <v>86</v>
      </c>
      <c r="B1782" s="22">
        <v>44228</v>
      </c>
      <c r="C1782" s="25">
        <v>209.2</v>
      </c>
      <c r="D1782" s="29">
        <v>396</v>
      </c>
      <c r="E1782" s="34">
        <v>43678</v>
      </c>
      <c r="F1782" s="24" t="s">
        <v>97</v>
      </c>
      <c r="G1782" s="23" t="s">
        <v>71</v>
      </c>
      <c r="H1782" s="26">
        <v>6324.6500000000005</v>
      </c>
      <c r="I1782" s="27">
        <v>2251.6200000000003</v>
      </c>
    </row>
    <row r="1783" spans="1:9" ht="10.199999999999999" x14ac:dyDescent="0.2">
      <c r="A1783" s="21" t="s">
        <v>86</v>
      </c>
      <c r="B1783" s="22">
        <v>44228</v>
      </c>
      <c r="C1783" s="25">
        <v>386.74</v>
      </c>
      <c r="D1783" s="29">
        <v>397</v>
      </c>
      <c r="E1783" s="34">
        <v>44528</v>
      </c>
      <c r="F1783" s="24" t="s">
        <v>97</v>
      </c>
      <c r="G1783" s="23" t="s">
        <v>72</v>
      </c>
      <c r="H1783" s="26">
        <v>7659.4000000000005</v>
      </c>
      <c r="I1783" s="27">
        <v>2545.6200000000003</v>
      </c>
    </row>
    <row r="1784" spans="1:9" ht="10.199999999999999" x14ac:dyDescent="0.2">
      <c r="A1784" s="21" t="s">
        <v>86</v>
      </c>
      <c r="B1784" s="22">
        <v>44228</v>
      </c>
      <c r="C1784" s="25">
        <v>324.3</v>
      </c>
      <c r="D1784" s="29">
        <v>398</v>
      </c>
      <c r="E1784" s="34">
        <v>43678</v>
      </c>
      <c r="F1784" s="24" t="s">
        <v>120</v>
      </c>
      <c r="G1784" s="23" t="s">
        <v>71</v>
      </c>
      <c r="H1784" s="26">
        <v>6594.3499999999995</v>
      </c>
      <c r="I1784" s="27">
        <v>2877.77</v>
      </c>
    </row>
    <row r="1785" spans="1:9" ht="10.199999999999999" x14ac:dyDescent="0.2">
      <c r="A1785" s="21" t="s">
        <v>86</v>
      </c>
      <c r="B1785" s="22">
        <v>44228</v>
      </c>
      <c r="C1785" s="25">
        <v>650.70000000000005</v>
      </c>
      <c r="D1785" s="29">
        <v>399</v>
      </c>
      <c r="E1785" s="34">
        <v>44869</v>
      </c>
      <c r="F1785" s="24" t="s">
        <v>97</v>
      </c>
      <c r="G1785" s="23" t="s">
        <v>71</v>
      </c>
      <c r="H1785" s="26">
        <v>14821</v>
      </c>
      <c r="I1785" s="27">
        <v>1535.8</v>
      </c>
    </row>
    <row r="1786" spans="1:9" ht="10.199999999999999" x14ac:dyDescent="0.2">
      <c r="A1786" s="21" t="s">
        <v>86</v>
      </c>
      <c r="B1786" s="22">
        <v>44228</v>
      </c>
      <c r="C1786" s="25">
        <v>266.8</v>
      </c>
      <c r="D1786" s="29">
        <v>400</v>
      </c>
      <c r="E1786" s="34">
        <v>43678</v>
      </c>
      <c r="F1786" s="24" t="s">
        <v>97</v>
      </c>
      <c r="G1786" s="23" t="s">
        <v>71</v>
      </c>
      <c r="H1786" s="26">
        <v>7486.8499999999995</v>
      </c>
      <c r="I1786" s="27">
        <v>1646.26</v>
      </c>
    </row>
    <row r="1787" spans="1:9" ht="10.199999999999999" x14ac:dyDescent="0.2">
      <c r="A1787" s="21" t="s">
        <v>86</v>
      </c>
      <c r="B1787" s="22">
        <v>44228</v>
      </c>
      <c r="C1787" s="25">
        <v>233</v>
      </c>
      <c r="D1787" s="29">
        <v>401</v>
      </c>
      <c r="E1787" s="34">
        <v>43678</v>
      </c>
      <c r="F1787" s="24" t="s">
        <v>97</v>
      </c>
      <c r="G1787" s="23" t="s">
        <v>75</v>
      </c>
      <c r="H1787" s="26">
        <v>5763.4500000000007</v>
      </c>
      <c r="I1787" s="27">
        <v>1646.54</v>
      </c>
    </row>
    <row r="1788" spans="1:9" ht="10.199999999999999" x14ac:dyDescent="0.2">
      <c r="A1788" s="21" t="s">
        <v>86</v>
      </c>
      <c r="B1788" s="22">
        <v>44228</v>
      </c>
      <c r="C1788" s="25">
        <v>230.74</v>
      </c>
      <c r="D1788" s="29">
        <v>402</v>
      </c>
      <c r="E1788" s="34">
        <v>43678</v>
      </c>
      <c r="F1788" s="24" t="s">
        <v>121</v>
      </c>
      <c r="G1788" s="23" t="s">
        <v>74</v>
      </c>
      <c r="H1788" s="26"/>
      <c r="I1788" s="27">
        <v>168</v>
      </c>
    </row>
    <row r="1789" spans="1:9" ht="10.199999999999999" x14ac:dyDescent="0.2">
      <c r="A1789" s="21" t="s">
        <v>86</v>
      </c>
      <c r="B1789" s="22">
        <v>44228</v>
      </c>
      <c r="C1789" s="25">
        <v>400</v>
      </c>
      <c r="D1789" s="29">
        <v>403</v>
      </c>
      <c r="E1789" s="34">
        <v>44557</v>
      </c>
      <c r="F1789" s="24" t="s">
        <v>97</v>
      </c>
      <c r="G1789" s="23" t="s">
        <v>71</v>
      </c>
      <c r="H1789" s="26">
        <v>4901.3</v>
      </c>
      <c r="I1789" s="27">
        <v>4069.52</v>
      </c>
    </row>
    <row r="1790" spans="1:9" ht="10.199999999999999" x14ac:dyDescent="0.2">
      <c r="A1790" s="21" t="s">
        <v>86</v>
      </c>
      <c r="B1790" s="22">
        <v>44228</v>
      </c>
      <c r="C1790" s="25">
        <v>435.7</v>
      </c>
      <c r="D1790" s="29">
        <v>404</v>
      </c>
      <c r="E1790" s="34">
        <v>44009</v>
      </c>
      <c r="F1790" s="24" t="s">
        <v>97</v>
      </c>
      <c r="G1790" s="23" t="s">
        <v>75</v>
      </c>
      <c r="H1790" s="26">
        <v>5997.1</v>
      </c>
      <c r="I1790" s="27">
        <v>2576.84</v>
      </c>
    </row>
    <row r="1791" spans="1:9" ht="10.199999999999999" x14ac:dyDescent="0.2">
      <c r="A1791" s="21" t="s">
        <v>86</v>
      </c>
      <c r="B1791" s="22">
        <v>44228</v>
      </c>
      <c r="C1791" s="25">
        <v>193.63</v>
      </c>
      <c r="D1791" s="29">
        <v>405</v>
      </c>
      <c r="E1791" s="34">
        <v>43678</v>
      </c>
      <c r="F1791" s="24" t="s">
        <v>122</v>
      </c>
      <c r="G1791" s="23" t="s">
        <v>71</v>
      </c>
      <c r="H1791" s="26">
        <v>6571.15</v>
      </c>
      <c r="I1791" s="27">
        <v>1367.38</v>
      </c>
    </row>
    <row r="1792" spans="1:9" ht="10.199999999999999" x14ac:dyDescent="0.2">
      <c r="A1792" s="21" t="s">
        <v>86</v>
      </c>
      <c r="B1792" s="22">
        <v>44228</v>
      </c>
      <c r="C1792" s="25">
        <v>410</v>
      </c>
      <c r="D1792" s="29">
        <v>406</v>
      </c>
      <c r="E1792" s="34">
        <v>43678</v>
      </c>
      <c r="F1792" s="24" t="s">
        <v>97</v>
      </c>
      <c r="G1792" s="23" t="s">
        <v>71</v>
      </c>
      <c r="H1792" s="26">
        <v>12596.7</v>
      </c>
      <c r="I1792" s="27">
        <v>1317.05</v>
      </c>
    </row>
    <row r="1793" spans="1:9" ht="10.199999999999999" x14ac:dyDescent="0.2">
      <c r="A1793" s="21" t="s">
        <v>86</v>
      </c>
      <c r="B1793" s="22">
        <v>44228</v>
      </c>
      <c r="C1793" s="25">
        <v>248.7</v>
      </c>
      <c r="D1793" s="29">
        <v>407</v>
      </c>
      <c r="E1793" s="34">
        <v>43678</v>
      </c>
      <c r="F1793" s="24" t="s">
        <v>97</v>
      </c>
      <c r="G1793" s="23" t="s">
        <v>72</v>
      </c>
      <c r="H1793" s="26">
        <v>8095.7000000000007</v>
      </c>
      <c r="I1793" s="27">
        <v>1565.2</v>
      </c>
    </row>
    <row r="1794" spans="1:9" ht="10.199999999999999" x14ac:dyDescent="0.2">
      <c r="A1794" s="21" t="s">
        <v>86</v>
      </c>
      <c r="B1794" s="22">
        <v>44228</v>
      </c>
      <c r="C1794" s="25">
        <v>347.8</v>
      </c>
      <c r="D1794" s="29">
        <v>408</v>
      </c>
      <c r="E1794" s="34">
        <v>43678</v>
      </c>
      <c r="F1794" s="24" t="s">
        <v>97</v>
      </c>
      <c r="G1794" s="23" t="s">
        <v>74</v>
      </c>
      <c r="H1794" s="26">
        <v>8280.15</v>
      </c>
      <c r="I1794" s="27">
        <v>6493.7599999999993</v>
      </c>
    </row>
    <row r="1795" spans="1:9" ht="10.199999999999999" x14ac:dyDescent="0.2">
      <c r="A1795" s="21" t="s">
        <v>86</v>
      </c>
      <c r="B1795" s="22">
        <v>44228</v>
      </c>
      <c r="C1795" s="25">
        <v>323.11</v>
      </c>
      <c r="D1795" s="29">
        <v>409</v>
      </c>
      <c r="E1795" s="34">
        <v>43678</v>
      </c>
      <c r="F1795" s="24" t="s">
        <v>97</v>
      </c>
      <c r="G1795" s="23" t="s">
        <v>71</v>
      </c>
      <c r="H1795" s="26">
        <v>6608</v>
      </c>
      <c r="I1795" s="27">
        <v>2125.6200000000003</v>
      </c>
    </row>
    <row r="1796" spans="1:9" ht="10.199999999999999" x14ac:dyDescent="0.2">
      <c r="A1796" s="21" t="s">
        <v>86</v>
      </c>
      <c r="B1796" s="22">
        <v>44228</v>
      </c>
      <c r="C1796" s="25">
        <v>955</v>
      </c>
      <c r="D1796" s="29">
        <v>410</v>
      </c>
      <c r="E1796" s="34">
        <v>44910</v>
      </c>
      <c r="F1796" s="24" t="s">
        <v>97</v>
      </c>
      <c r="G1796" s="23" t="s">
        <v>72</v>
      </c>
      <c r="H1796" s="26">
        <v>49403.35</v>
      </c>
      <c r="I1796" s="27">
        <v>10301.129999999999</v>
      </c>
    </row>
    <row r="1797" spans="1:9" ht="10.199999999999999" x14ac:dyDescent="0.2">
      <c r="A1797" s="21" t="s">
        <v>86</v>
      </c>
      <c r="B1797" s="22">
        <v>44228</v>
      </c>
      <c r="C1797" s="25">
        <v>222.8</v>
      </c>
      <c r="D1797" s="29">
        <v>411</v>
      </c>
      <c r="E1797" s="34">
        <v>43678</v>
      </c>
      <c r="F1797" s="24" t="s">
        <v>97</v>
      </c>
      <c r="G1797" s="23" t="s">
        <v>72</v>
      </c>
      <c r="H1797" s="26">
        <v>4926.2</v>
      </c>
      <c r="I1797" s="27">
        <v>1964.48</v>
      </c>
    </row>
    <row r="1798" spans="1:9" ht="10.199999999999999" x14ac:dyDescent="0.2">
      <c r="A1798" s="21" t="s">
        <v>86</v>
      </c>
      <c r="B1798" s="22">
        <v>44228</v>
      </c>
      <c r="C1798" s="25">
        <v>204.5</v>
      </c>
      <c r="D1798" s="29">
        <v>412</v>
      </c>
      <c r="E1798" s="34">
        <v>43678</v>
      </c>
      <c r="F1798" s="24" t="s">
        <v>123</v>
      </c>
      <c r="G1798" s="23" t="s">
        <v>73</v>
      </c>
      <c r="H1798" s="26">
        <v>3838.1</v>
      </c>
      <c r="I1798" s="27">
        <v>1614.0600000000002</v>
      </c>
    </row>
    <row r="1799" spans="1:9" ht="10.199999999999999" x14ac:dyDescent="0.2">
      <c r="A1799" s="21" t="s">
        <v>86</v>
      </c>
      <c r="B1799" s="22">
        <v>44228</v>
      </c>
      <c r="C1799" s="25">
        <v>350.7</v>
      </c>
      <c r="D1799" s="29">
        <v>413</v>
      </c>
      <c r="E1799" s="34">
        <v>43678</v>
      </c>
      <c r="F1799" s="24" t="s">
        <v>97</v>
      </c>
      <c r="G1799" s="23" t="s">
        <v>71</v>
      </c>
      <c r="H1799" s="26">
        <v>9714</v>
      </c>
      <c r="I1799" s="27">
        <v>2624.2999999999997</v>
      </c>
    </row>
    <row r="1800" spans="1:9" ht="10.199999999999999" x14ac:dyDescent="0.2">
      <c r="A1800" s="21" t="s">
        <v>86</v>
      </c>
      <c r="B1800" s="22">
        <v>44228</v>
      </c>
      <c r="C1800" s="25">
        <v>449</v>
      </c>
      <c r="D1800" s="29">
        <v>414</v>
      </c>
      <c r="E1800" s="34">
        <v>43678</v>
      </c>
      <c r="F1800" s="24" t="s">
        <v>97</v>
      </c>
      <c r="G1800" s="23" t="s">
        <v>71</v>
      </c>
      <c r="H1800" s="26">
        <v>19262.95</v>
      </c>
      <c r="I1800" s="27">
        <v>8313.34</v>
      </c>
    </row>
    <row r="1801" spans="1:9" ht="10.199999999999999" x14ac:dyDescent="0.2">
      <c r="A1801" s="21" t="s">
        <v>86</v>
      </c>
      <c r="B1801" s="22">
        <v>44228</v>
      </c>
      <c r="C1801" s="25">
        <v>297.57</v>
      </c>
      <c r="D1801" s="29">
        <v>415</v>
      </c>
      <c r="E1801" s="34">
        <v>44380</v>
      </c>
      <c r="F1801" s="24" t="s">
        <v>97</v>
      </c>
      <c r="G1801" s="23" t="s">
        <v>71</v>
      </c>
      <c r="H1801" s="26">
        <v>7153.85</v>
      </c>
      <c r="I1801" s="27">
        <v>3528.91</v>
      </c>
    </row>
    <row r="1802" spans="1:9" ht="10.199999999999999" x14ac:dyDescent="0.2">
      <c r="A1802" s="21" t="s">
        <v>86</v>
      </c>
      <c r="B1802" s="22">
        <v>44228</v>
      </c>
      <c r="C1802" s="25">
        <v>149.04</v>
      </c>
      <c r="D1802" s="29">
        <v>416</v>
      </c>
      <c r="E1802" s="34">
        <v>44683</v>
      </c>
      <c r="F1802" s="24" t="s">
        <v>124</v>
      </c>
      <c r="G1802" s="23" t="s">
        <v>74</v>
      </c>
      <c r="H1802" s="26">
        <v>5760.45</v>
      </c>
      <c r="I1802" s="27">
        <v>2089.71</v>
      </c>
    </row>
    <row r="1803" spans="1:9" ht="10.199999999999999" x14ac:dyDescent="0.2">
      <c r="A1803" s="21" t="s">
        <v>86</v>
      </c>
      <c r="B1803" s="22">
        <v>44228</v>
      </c>
      <c r="C1803" s="25">
        <v>285.85000000000002</v>
      </c>
      <c r="D1803" s="29">
        <v>417</v>
      </c>
      <c r="E1803" s="34">
        <v>43678</v>
      </c>
      <c r="F1803" s="24" t="s">
        <v>97</v>
      </c>
      <c r="G1803" s="23" t="s">
        <v>71</v>
      </c>
      <c r="H1803" s="26">
        <v>12492.15</v>
      </c>
      <c r="I1803" s="27">
        <v>4564.84</v>
      </c>
    </row>
    <row r="1804" spans="1:9" ht="10.199999999999999" x14ac:dyDescent="0.2">
      <c r="A1804" s="21" t="s">
        <v>86</v>
      </c>
      <c r="B1804" s="22">
        <v>44228</v>
      </c>
      <c r="C1804" s="25">
        <v>152.5</v>
      </c>
      <c r="D1804" s="29">
        <v>418</v>
      </c>
      <c r="E1804" s="34">
        <v>43678</v>
      </c>
      <c r="F1804" s="24" t="s">
        <v>97</v>
      </c>
      <c r="G1804" s="23" t="s">
        <v>72</v>
      </c>
      <c r="H1804" s="26">
        <v>5451.8499999999995</v>
      </c>
      <c r="I1804" s="27">
        <v>2898.98</v>
      </c>
    </row>
    <row r="1805" spans="1:9" ht="10.199999999999999" x14ac:dyDescent="0.2">
      <c r="A1805" s="21" t="s">
        <v>86</v>
      </c>
      <c r="B1805" s="22">
        <v>44228</v>
      </c>
      <c r="C1805" s="25">
        <v>871</v>
      </c>
      <c r="D1805" s="29">
        <v>419</v>
      </c>
      <c r="E1805" s="34">
        <v>44982</v>
      </c>
      <c r="F1805" s="24" t="s">
        <v>97</v>
      </c>
      <c r="G1805" s="23" t="s">
        <v>74</v>
      </c>
      <c r="H1805" s="26">
        <v>5293.2000000000007</v>
      </c>
      <c r="I1805" s="27">
        <v>5202.1899999999996</v>
      </c>
    </row>
    <row r="1806" spans="1:9" ht="10.199999999999999" x14ac:dyDescent="0.2">
      <c r="A1806" s="21" t="s">
        <v>86</v>
      </c>
      <c r="B1806" s="22">
        <v>44228</v>
      </c>
      <c r="C1806" s="25">
        <v>297</v>
      </c>
      <c r="D1806" s="29">
        <v>420</v>
      </c>
      <c r="E1806" s="34">
        <v>43678</v>
      </c>
      <c r="F1806" s="24" t="s">
        <v>104</v>
      </c>
      <c r="G1806" s="23" t="s">
        <v>74</v>
      </c>
      <c r="H1806" s="26">
        <v>3503.55</v>
      </c>
      <c r="I1806" s="27">
        <v>1820.7000000000003</v>
      </c>
    </row>
    <row r="1807" spans="1:9" ht="10.199999999999999" x14ac:dyDescent="0.2">
      <c r="A1807" s="21" t="s">
        <v>86</v>
      </c>
      <c r="B1807" s="22">
        <v>44228</v>
      </c>
      <c r="C1807" s="25">
        <v>403.51</v>
      </c>
      <c r="D1807" s="29">
        <v>421</v>
      </c>
      <c r="E1807" s="34">
        <v>44743</v>
      </c>
      <c r="F1807" s="24" t="s">
        <v>97</v>
      </c>
      <c r="G1807" s="23" t="s">
        <v>71</v>
      </c>
      <c r="H1807" s="26">
        <v>9880.6500000000015</v>
      </c>
      <c r="I1807" s="27">
        <v>1006.53</v>
      </c>
    </row>
    <row r="1808" spans="1:9" ht="10.199999999999999" x14ac:dyDescent="0.2">
      <c r="A1808" s="21" t="s">
        <v>86</v>
      </c>
      <c r="B1808" s="22">
        <v>44228</v>
      </c>
      <c r="C1808" s="25">
        <v>186.2</v>
      </c>
      <c r="D1808" s="29">
        <v>422</v>
      </c>
      <c r="E1808" s="34">
        <v>43678</v>
      </c>
      <c r="F1808" s="24" t="s">
        <v>97</v>
      </c>
      <c r="G1808" s="23" t="s">
        <v>73</v>
      </c>
      <c r="H1808" s="26">
        <v>4139.8</v>
      </c>
      <c r="I1808" s="27">
        <v>1704.5</v>
      </c>
    </row>
    <row r="1809" spans="1:9" ht="10.199999999999999" x14ac:dyDescent="0.2">
      <c r="A1809" s="21" t="s">
        <v>86</v>
      </c>
      <c r="B1809" s="22">
        <v>44228</v>
      </c>
      <c r="C1809" s="25">
        <v>377.1</v>
      </c>
      <c r="D1809" s="29">
        <v>423</v>
      </c>
      <c r="E1809" s="34">
        <v>44607</v>
      </c>
      <c r="F1809" s="24" t="s">
        <v>97</v>
      </c>
      <c r="G1809" s="23" t="s">
        <v>75</v>
      </c>
      <c r="H1809" s="26">
        <v>9510.15</v>
      </c>
      <c r="I1809" s="27">
        <v>1215.1300000000001</v>
      </c>
    </row>
    <row r="1810" spans="1:9" ht="10.199999999999999" x14ac:dyDescent="0.2">
      <c r="A1810" s="21" t="s">
        <v>86</v>
      </c>
      <c r="B1810" s="22">
        <v>44228</v>
      </c>
      <c r="C1810" s="25">
        <v>225.39</v>
      </c>
      <c r="D1810" s="29">
        <v>424</v>
      </c>
      <c r="E1810" s="34">
        <v>44160</v>
      </c>
      <c r="F1810" s="24" t="s">
        <v>97</v>
      </c>
      <c r="G1810" s="23" t="s">
        <v>77</v>
      </c>
      <c r="H1810" s="26">
        <v>4784.55</v>
      </c>
      <c r="I1810" s="27">
        <v>1062.18</v>
      </c>
    </row>
    <row r="1811" spans="1:9" ht="10.199999999999999" x14ac:dyDescent="0.2">
      <c r="A1811" s="21" t="s">
        <v>86</v>
      </c>
      <c r="B1811" s="22">
        <v>44228</v>
      </c>
      <c r="C1811" s="25">
        <v>314</v>
      </c>
      <c r="D1811" s="29">
        <v>425</v>
      </c>
      <c r="E1811" s="34">
        <v>43678</v>
      </c>
      <c r="F1811" s="24" t="s">
        <v>97</v>
      </c>
      <c r="G1811" s="23" t="s">
        <v>71</v>
      </c>
      <c r="H1811" s="26">
        <v>10510.650000000001</v>
      </c>
      <c r="I1811" s="27">
        <v>2860.41</v>
      </c>
    </row>
    <row r="1812" spans="1:9" ht="10.199999999999999" x14ac:dyDescent="0.2">
      <c r="A1812" s="21" t="s">
        <v>86</v>
      </c>
      <c r="B1812" s="22">
        <v>44228</v>
      </c>
      <c r="C1812" s="25">
        <v>353</v>
      </c>
      <c r="D1812" s="29">
        <v>426</v>
      </c>
      <c r="E1812" s="34">
        <v>44147</v>
      </c>
      <c r="F1812" s="24" t="s">
        <v>125</v>
      </c>
      <c r="G1812" s="23" t="s">
        <v>73</v>
      </c>
      <c r="H1812" s="26">
        <v>10299.65</v>
      </c>
      <c r="I1812" s="27">
        <v>2303.98</v>
      </c>
    </row>
    <row r="1813" spans="1:9" ht="10.199999999999999" x14ac:dyDescent="0.2">
      <c r="A1813" s="21" t="s">
        <v>86</v>
      </c>
      <c r="B1813" s="22">
        <v>44228</v>
      </c>
      <c r="C1813" s="25">
        <v>700</v>
      </c>
      <c r="D1813" s="29">
        <v>427</v>
      </c>
      <c r="E1813" s="34">
        <v>44995</v>
      </c>
      <c r="F1813" s="24" t="s">
        <v>97</v>
      </c>
      <c r="G1813" s="23" t="s">
        <v>73</v>
      </c>
      <c r="H1813" s="26"/>
      <c r="I1813" s="27">
        <v>1190</v>
      </c>
    </row>
    <row r="1814" spans="1:9" ht="10.199999999999999" x14ac:dyDescent="0.2">
      <c r="A1814" s="21" t="s">
        <v>86</v>
      </c>
      <c r="B1814" s="22">
        <v>44228</v>
      </c>
      <c r="C1814" s="25">
        <v>417.2</v>
      </c>
      <c r="D1814" s="29">
        <v>428</v>
      </c>
      <c r="E1814" s="34">
        <v>43678</v>
      </c>
      <c r="F1814" s="24" t="s">
        <v>97</v>
      </c>
      <c r="G1814" s="23" t="s">
        <v>71</v>
      </c>
      <c r="H1814" s="26">
        <v>10862.449999999999</v>
      </c>
      <c r="I1814" s="27">
        <v>3226.9300000000003</v>
      </c>
    </row>
    <row r="1815" spans="1:9" ht="10.199999999999999" x14ac:dyDescent="0.2">
      <c r="A1815" s="21" t="s">
        <v>86</v>
      </c>
      <c r="B1815" s="22">
        <v>44228</v>
      </c>
      <c r="C1815" s="25">
        <v>329.1</v>
      </c>
      <c r="D1815" s="29">
        <v>429</v>
      </c>
      <c r="E1815" s="34">
        <v>43678</v>
      </c>
      <c r="F1815" s="24" t="s">
        <v>97</v>
      </c>
      <c r="G1815" s="23" t="s">
        <v>71</v>
      </c>
      <c r="H1815" s="26">
        <v>6473.4500000000007</v>
      </c>
      <c r="I1815" s="27">
        <v>3673.04</v>
      </c>
    </row>
    <row r="1816" spans="1:9" ht="10.199999999999999" x14ac:dyDescent="0.2">
      <c r="A1816" s="21" t="s">
        <v>86</v>
      </c>
      <c r="B1816" s="22">
        <v>44228</v>
      </c>
      <c r="C1816" s="25">
        <v>344.5</v>
      </c>
      <c r="D1816" s="29">
        <v>430</v>
      </c>
      <c r="E1816" s="34">
        <v>43678</v>
      </c>
      <c r="F1816" s="24" t="s">
        <v>97</v>
      </c>
      <c r="G1816" s="23" t="s">
        <v>73</v>
      </c>
      <c r="H1816" s="26">
        <v>7376.9500000000007</v>
      </c>
      <c r="I1816" s="27">
        <v>3034.92</v>
      </c>
    </row>
    <row r="1817" spans="1:9" ht="10.199999999999999" x14ac:dyDescent="0.2">
      <c r="A1817" s="21" t="s">
        <v>86</v>
      </c>
      <c r="B1817" s="22">
        <v>44228</v>
      </c>
      <c r="C1817" s="25">
        <v>152.19999999999999</v>
      </c>
      <c r="D1817" s="29">
        <v>431</v>
      </c>
      <c r="E1817" s="34">
        <v>43678</v>
      </c>
      <c r="F1817" s="24" t="s">
        <v>97</v>
      </c>
      <c r="G1817" s="23" t="s">
        <v>74</v>
      </c>
      <c r="H1817" s="26">
        <v>2629.8500000000004</v>
      </c>
      <c r="I1817" s="27">
        <v>1104.3900000000001</v>
      </c>
    </row>
    <row r="1818" spans="1:9" ht="10.199999999999999" x14ac:dyDescent="0.2">
      <c r="A1818" s="21" t="s">
        <v>86</v>
      </c>
      <c r="B1818" s="22">
        <v>44228</v>
      </c>
      <c r="C1818" s="25">
        <v>256.10000000000002</v>
      </c>
      <c r="D1818" s="29">
        <v>432</v>
      </c>
      <c r="E1818" s="34">
        <v>43678</v>
      </c>
      <c r="F1818" s="24" t="s">
        <v>97</v>
      </c>
      <c r="G1818" s="23" t="s">
        <v>74</v>
      </c>
      <c r="H1818" s="26">
        <v>4484</v>
      </c>
      <c r="I1818" s="27">
        <v>2154.46</v>
      </c>
    </row>
    <row r="1819" spans="1:9" ht="10.199999999999999" x14ac:dyDescent="0.2">
      <c r="A1819" s="21" t="s">
        <v>86</v>
      </c>
      <c r="B1819" s="22">
        <v>44228</v>
      </c>
      <c r="C1819" s="25">
        <v>395.2</v>
      </c>
      <c r="D1819" s="29">
        <v>433</v>
      </c>
      <c r="E1819" s="34">
        <v>43678</v>
      </c>
      <c r="F1819" s="24" t="s">
        <v>97</v>
      </c>
      <c r="G1819" s="23" t="s">
        <v>75</v>
      </c>
      <c r="H1819" s="26">
        <v>7131.65</v>
      </c>
      <c r="I1819" s="27">
        <v>2246.3700000000003</v>
      </c>
    </row>
    <row r="1820" spans="1:9" ht="10.199999999999999" x14ac:dyDescent="0.2">
      <c r="A1820" s="21" t="s">
        <v>86</v>
      </c>
      <c r="B1820" s="22">
        <v>44228</v>
      </c>
      <c r="C1820" s="25">
        <v>401.9</v>
      </c>
      <c r="D1820" s="29">
        <v>434</v>
      </c>
      <c r="E1820" s="34">
        <v>44259</v>
      </c>
      <c r="F1820" s="24" t="s">
        <v>126</v>
      </c>
      <c r="G1820" s="23" t="s">
        <v>75</v>
      </c>
      <c r="H1820" s="26">
        <v>9151.4500000000007</v>
      </c>
      <c r="I1820" s="27">
        <v>2235.31</v>
      </c>
    </row>
    <row r="1821" spans="1:9" ht="10.199999999999999" x14ac:dyDescent="0.2">
      <c r="A1821" s="21" t="s">
        <v>86</v>
      </c>
      <c r="B1821" s="22">
        <v>44228</v>
      </c>
      <c r="C1821" s="25">
        <v>152</v>
      </c>
      <c r="D1821" s="29">
        <v>435</v>
      </c>
      <c r="E1821" s="34">
        <v>43678</v>
      </c>
      <c r="F1821" s="24" t="s">
        <v>97</v>
      </c>
      <c r="G1821" s="23" t="s">
        <v>74</v>
      </c>
      <c r="H1821" s="26">
        <v>5697.55</v>
      </c>
      <c r="I1821" s="27">
        <v>1133.0900000000001</v>
      </c>
    </row>
    <row r="1822" spans="1:9" ht="10.199999999999999" x14ac:dyDescent="0.2">
      <c r="A1822" s="21" t="s">
        <v>86</v>
      </c>
      <c r="B1822" s="22">
        <v>44228</v>
      </c>
      <c r="C1822" s="25">
        <v>360.38</v>
      </c>
      <c r="D1822" s="29">
        <v>436</v>
      </c>
      <c r="E1822" s="34">
        <v>44256</v>
      </c>
      <c r="F1822" s="24" t="s">
        <v>97</v>
      </c>
      <c r="G1822" s="23" t="s">
        <v>72</v>
      </c>
      <c r="H1822" s="26">
        <v>9541.6</v>
      </c>
      <c r="I1822" s="27">
        <v>2300.48</v>
      </c>
    </row>
    <row r="1823" spans="1:9" ht="10.199999999999999" x14ac:dyDescent="0.2">
      <c r="A1823" s="21" t="s">
        <v>86</v>
      </c>
      <c r="B1823" s="22">
        <v>44228</v>
      </c>
      <c r="C1823" s="25">
        <v>162.9</v>
      </c>
      <c r="D1823" s="29">
        <v>437</v>
      </c>
      <c r="E1823" s="34">
        <v>43678</v>
      </c>
      <c r="F1823" s="24" t="s">
        <v>97</v>
      </c>
      <c r="G1823" s="23" t="s">
        <v>71</v>
      </c>
      <c r="H1823" s="26">
        <v>7275.05</v>
      </c>
      <c r="I1823" s="27">
        <v>2355.92</v>
      </c>
    </row>
    <row r="1824" spans="1:9" ht="10.199999999999999" x14ac:dyDescent="0.2">
      <c r="A1824" s="21" t="s">
        <v>86</v>
      </c>
      <c r="B1824" s="22">
        <v>44228</v>
      </c>
      <c r="C1824" s="25">
        <v>250</v>
      </c>
      <c r="D1824" s="29">
        <v>438</v>
      </c>
      <c r="E1824" s="34">
        <v>44189</v>
      </c>
      <c r="F1824" s="24" t="s">
        <v>97</v>
      </c>
      <c r="G1824" s="23" t="s">
        <v>77</v>
      </c>
      <c r="H1824" s="26">
        <v>9880.6500000000015</v>
      </c>
      <c r="I1824" s="27">
        <v>2830.17</v>
      </c>
    </row>
    <row r="1825" spans="1:9" ht="10.199999999999999" x14ac:dyDescent="0.2">
      <c r="A1825" s="21" t="s">
        <v>86</v>
      </c>
      <c r="B1825" s="22">
        <v>44228</v>
      </c>
      <c r="C1825" s="25">
        <v>170.1</v>
      </c>
      <c r="D1825" s="29">
        <v>439</v>
      </c>
      <c r="E1825" s="34">
        <v>43678</v>
      </c>
      <c r="F1825" s="24" t="s">
        <v>97</v>
      </c>
      <c r="G1825" s="23" t="s">
        <v>72</v>
      </c>
      <c r="H1825" s="26">
        <v>3360.3500000000004</v>
      </c>
      <c r="I1825" s="27">
        <v>2380.21</v>
      </c>
    </row>
    <row r="1826" spans="1:9" ht="10.199999999999999" x14ac:dyDescent="0.2">
      <c r="A1826" s="21" t="s">
        <v>86</v>
      </c>
      <c r="B1826" s="22">
        <v>44228</v>
      </c>
      <c r="C1826" s="25">
        <v>240.7</v>
      </c>
      <c r="D1826" s="29">
        <v>440</v>
      </c>
      <c r="E1826" s="34">
        <v>43678</v>
      </c>
      <c r="F1826" s="24" t="s">
        <v>97</v>
      </c>
      <c r="G1826" s="23" t="s">
        <v>77</v>
      </c>
      <c r="H1826" s="26">
        <v>5632.6</v>
      </c>
      <c r="I1826" s="27">
        <v>3254.9300000000003</v>
      </c>
    </row>
    <row r="1827" spans="1:9" ht="10.199999999999999" x14ac:dyDescent="0.2">
      <c r="A1827" s="21" t="s">
        <v>86</v>
      </c>
      <c r="B1827" s="22">
        <v>44256</v>
      </c>
      <c r="C1827" s="25">
        <v>1089</v>
      </c>
      <c r="D1827" s="29">
        <v>379</v>
      </c>
      <c r="E1827" s="34">
        <v>44956</v>
      </c>
      <c r="F1827" s="24" t="s">
        <v>97</v>
      </c>
      <c r="G1827" s="23" t="s">
        <v>71</v>
      </c>
      <c r="H1827" s="26">
        <v>52881.049999999996</v>
      </c>
      <c r="I1827" s="27">
        <v>829.57</v>
      </c>
    </row>
    <row r="1828" spans="1:9" ht="10.199999999999999" x14ac:dyDescent="0.2">
      <c r="A1828" s="21" t="s">
        <v>86</v>
      </c>
      <c r="B1828" s="22">
        <v>44256</v>
      </c>
      <c r="C1828" s="25">
        <v>357.56</v>
      </c>
      <c r="D1828" s="29">
        <v>380</v>
      </c>
      <c r="E1828" s="34">
        <v>44162</v>
      </c>
      <c r="F1828" s="24" t="s">
        <v>97</v>
      </c>
      <c r="G1828" s="23" t="s">
        <v>72</v>
      </c>
      <c r="H1828" s="26">
        <v>7502.05</v>
      </c>
      <c r="I1828" s="27">
        <v>1510.18</v>
      </c>
    </row>
    <row r="1829" spans="1:9" ht="10.199999999999999" x14ac:dyDescent="0.2">
      <c r="A1829" s="21" t="s">
        <v>86</v>
      </c>
      <c r="B1829" s="22">
        <v>44256</v>
      </c>
      <c r="C1829" s="25">
        <v>241.7</v>
      </c>
      <c r="D1829" s="29">
        <v>381</v>
      </c>
      <c r="E1829" s="34">
        <v>43678</v>
      </c>
      <c r="F1829" s="24" t="s">
        <v>97</v>
      </c>
      <c r="G1829" s="23" t="s">
        <v>73</v>
      </c>
      <c r="H1829" s="26">
        <v>7620.5499999999993</v>
      </c>
      <c r="I1829" s="27">
        <v>183.19</v>
      </c>
    </row>
    <row r="1830" spans="1:9" ht="10.199999999999999" x14ac:dyDescent="0.2">
      <c r="A1830" s="21" t="s">
        <v>86</v>
      </c>
      <c r="B1830" s="22">
        <v>44256</v>
      </c>
      <c r="C1830" s="25">
        <v>275.3</v>
      </c>
      <c r="D1830" s="29">
        <v>382</v>
      </c>
      <c r="E1830" s="34">
        <v>43678</v>
      </c>
      <c r="F1830" s="24" t="s">
        <v>97</v>
      </c>
      <c r="G1830" s="23" t="s">
        <v>71</v>
      </c>
      <c r="H1830" s="26">
        <v>11912.85</v>
      </c>
      <c r="I1830" s="27">
        <v>1158.08</v>
      </c>
    </row>
    <row r="1831" spans="1:9" ht="10.199999999999999" x14ac:dyDescent="0.2">
      <c r="A1831" s="21" t="s">
        <v>86</v>
      </c>
      <c r="B1831" s="22">
        <v>44256</v>
      </c>
      <c r="C1831" s="25">
        <v>381.9</v>
      </c>
      <c r="D1831" s="29">
        <v>383</v>
      </c>
      <c r="E1831" s="34">
        <v>43678</v>
      </c>
      <c r="F1831" s="24" t="s">
        <v>97</v>
      </c>
      <c r="G1831" s="23" t="s">
        <v>74</v>
      </c>
      <c r="H1831" s="26">
        <v>11123.65</v>
      </c>
      <c r="I1831" s="27">
        <v>369.32</v>
      </c>
    </row>
    <row r="1832" spans="1:9" ht="10.199999999999999" x14ac:dyDescent="0.2">
      <c r="A1832" s="21" t="s">
        <v>86</v>
      </c>
      <c r="B1832" s="22">
        <v>44256</v>
      </c>
      <c r="C1832" s="25">
        <v>313.3</v>
      </c>
      <c r="D1832" s="29">
        <v>384</v>
      </c>
      <c r="E1832" s="34">
        <v>44167</v>
      </c>
      <c r="F1832" s="24" t="s">
        <v>97</v>
      </c>
      <c r="G1832" s="23" t="s">
        <v>73</v>
      </c>
      <c r="H1832" s="26">
        <v>11895.699999999999</v>
      </c>
      <c r="I1832" s="27">
        <v>1457.96</v>
      </c>
    </row>
    <row r="1833" spans="1:9" ht="10.199999999999999" x14ac:dyDescent="0.2">
      <c r="A1833" s="21" t="s">
        <v>86</v>
      </c>
      <c r="B1833" s="22">
        <v>44256</v>
      </c>
      <c r="C1833" s="25">
        <v>214.45</v>
      </c>
      <c r="D1833" s="29">
        <v>385</v>
      </c>
      <c r="E1833" s="34">
        <v>43678</v>
      </c>
      <c r="F1833" s="24" t="s">
        <v>97</v>
      </c>
      <c r="G1833" s="23" t="s">
        <v>75</v>
      </c>
      <c r="H1833" s="26">
        <v>5993.75</v>
      </c>
      <c r="I1833" s="27">
        <v>246.68</v>
      </c>
    </row>
    <row r="1834" spans="1:9" ht="10.199999999999999" x14ac:dyDescent="0.2">
      <c r="A1834" s="21" t="s">
        <v>86</v>
      </c>
      <c r="B1834" s="22">
        <v>44256</v>
      </c>
      <c r="C1834" s="25">
        <v>205.3</v>
      </c>
      <c r="D1834" s="29">
        <v>386</v>
      </c>
      <c r="E1834" s="34">
        <v>43678</v>
      </c>
      <c r="F1834" s="24" t="s">
        <v>97</v>
      </c>
      <c r="G1834" s="23" t="s">
        <v>71</v>
      </c>
      <c r="H1834" s="26">
        <v>10152.1</v>
      </c>
      <c r="I1834" s="27">
        <v>743.26</v>
      </c>
    </row>
    <row r="1835" spans="1:9" ht="10.199999999999999" x14ac:dyDescent="0.2">
      <c r="A1835" s="21" t="s">
        <v>86</v>
      </c>
      <c r="B1835" s="22">
        <v>44256</v>
      </c>
      <c r="C1835" s="25">
        <v>292.89999999999998</v>
      </c>
      <c r="D1835" s="29">
        <v>387</v>
      </c>
      <c r="E1835" s="34">
        <v>43678</v>
      </c>
      <c r="F1835" s="24" t="s">
        <v>97</v>
      </c>
      <c r="G1835" s="23" t="s">
        <v>71</v>
      </c>
      <c r="H1835" s="26">
        <v>10198.35</v>
      </c>
      <c r="I1835" s="27">
        <v>115.99000000000001</v>
      </c>
    </row>
    <row r="1836" spans="1:9" ht="10.199999999999999" x14ac:dyDescent="0.2">
      <c r="A1836" s="21" t="s">
        <v>86</v>
      </c>
      <c r="B1836" s="22">
        <v>44256</v>
      </c>
      <c r="C1836" s="25">
        <v>600</v>
      </c>
      <c r="D1836" s="29">
        <v>388</v>
      </c>
      <c r="E1836" s="34">
        <v>44861</v>
      </c>
      <c r="F1836" s="24" t="s">
        <v>97</v>
      </c>
      <c r="G1836" s="23" t="s">
        <v>73</v>
      </c>
      <c r="H1836" s="26">
        <v>16128.699999999999</v>
      </c>
      <c r="I1836" s="27">
        <v>859.39</v>
      </c>
    </row>
    <row r="1837" spans="1:9" ht="10.199999999999999" x14ac:dyDescent="0.2">
      <c r="A1837" s="21" t="s">
        <v>86</v>
      </c>
      <c r="B1837" s="22">
        <v>44256</v>
      </c>
      <c r="C1837" s="25">
        <v>185</v>
      </c>
      <c r="D1837" s="29">
        <v>389</v>
      </c>
      <c r="E1837" s="34">
        <v>44229</v>
      </c>
      <c r="F1837" s="24" t="s">
        <v>97</v>
      </c>
      <c r="G1837" s="23" t="s">
        <v>72</v>
      </c>
      <c r="H1837" s="26">
        <v>7029.6</v>
      </c>
      <c r="I1837" s="27">
        <v>2376.5699999999997</v>
      </c>
    </row>
    <row r="1838" spans="1:9" ht="10.199999999999999" x14ac:dyDescent="0.2">
      <c r="A1838" s="21" t="s">
        <v>86</v>
      </c>
      <c r="B1838" s="22">
        <v>44256</v>
      </c>
      <c r="C1838" s="25">
        <v>260.8</v>
      </c>
      <c r="D1838" s="29">
        <v>390</v>
      </c>
      <c r="E1838" s="34">
        <v>43678</v>
      </c>
      <c r="F1838" s="24" t="s">
        <v>118</v>
      </c>
      <c r="G1838" s="23" t="s">
        <v>71</v>
      </c>
      <c r="H1838" s="26">
        <v>8529.6</v>
      </c>
      <c r="I1838" s="27">
        <v>185.22</v>
      </c>
    </row>
    <row r="1839" spans="1:9" ht="10.199999999999999" x14ac:dyDescent="0.2">
      <c r="A1839" s="21" t="s">
        <v>86</v>
      </c>
      <c r="B1839" s="22">
        <v>44256</v>
      </c>
      <c r="C1839" s="25">
        <v>441</v>
      </c>
      <c r="D1839" s="29">
        <v>391</v>
      </c>
      <c r="E1839" s="34">
        <v>43678</v>
      </c>
      <c r="F1839" s="24" t="s">
        <v>97</v>
      </c>
      <c r="G1839" s="23" t="s">
        <v>74</v>
      </c>
      <c r="H1839" s="26">
        <v>11050.4</v>
      </c>
      <c r="I1839" s="27">
        <v>64.259999999999991</v>
      </c>
    </row>
    <row r="1840" spans="1:9" ht="10.199999999999999" x14ac:dyDescent="0.2">
      <c r="A1840" s="21" t="s">
        <v>86</v>
      </c>
      <c r="B1840" s="22">
        <v>44256</v>
      </c>
      <c r="C1840" s="25">
        <v>211.6</v>
      </c>
      <c r="D1840" s="29">
        <v>392</v>
      </c>
      <c r="E1840" s="34">
        <v>44275</v>
      </c>
      <c r="F1840" s="24" t="s">
        <v>119</v>
      </c>
      <c r="G1840" s="23" t="s">
        <v>74</v>
      </c>
      <c r="H1840" s="26">
        <v>8450.75</v>
      </c>
      <c r="I1840" s="27">
        <v>1465.9399999999998</v>
      </c>
    </row>
    <row r="1841" spans="1:9" ht="10.199999999999999" x14ac:dyDescent="0.2">
      <c r="A1841" s="21" t="s">
        <v>86</v>
      </c>
      <c r="B1841" s="22">
        <v>44256</v>
      </c>
      <c r="C1841" s="25">
        <v>660.1</v>
      </c>
      <c r="D1841" s="29">
        <v>393</v>
      </c>
      <c r="E1841" s="34">
        <v>45005</v>
      </c>
      <c r="F1841" s="24" t="s">
        <v>97</v>
      </c>
      <c r="G1841" s="23" t="s">
        <v>74</v>
      </c>
      <c r="H1841" s="26">
        <v>10377.299999999999</v>
      </c>
      <c r="I1841" s="27">
        <v>772.94</v>
      </c>
    </row>
    <row r="1842" spans="1:9" ht="10.199999999999999" x14ac:dyDescent="0.2">
      <c r="A1842" s="21" t="s">
        <v>86</v>
      </c>
      <c r="B1842" s="22">
        <v>44256</v>
      </c>
      <c r="C1842" s="25">
        <v>173.4</v>
      </c>
      <c r="D1842" s="29">
        <v>394</v>
      </c>
      <c r="E1842" s="34">
        <v>43678</v>
      </c>
      <c r="F1842" s="24" t="s">
        <v>97</v>
      </c>
      <c r="G1842" s="23" t="s">
        <v>74</v>
      </c>
      <c r="H1842" s="26">
        <v>8719.5</v>
      </c>
      <c r="I1842" s="27">
        <v>587.65</v>
      </c>
    </row>
    <row r="1843" spans="1:9" ht="10.199999999999999" x14ac:dyDescent="0.2">
      <c r="A1843" s="21" t="s">
        <v>86</v>
      </c>
      <c r="B1843" s="22">
        <v>44256</v>
      </c>
      <c r="C1843" s="25">
        <v>221.5</v>
      </c>
      <c r="D1843" s="29">
        <v>395</v>
      </c>
      <c r="E1843" s="34">
        <v>43678</v>
      </c>
      <c r="F1843" s="24" t="s">
        <v>97</v>
      </c>
      <c r="G1843" s="23" t="s">
        <v>71</v>
      </c>
      <c r="H1843" s="26">
        <v>10987.550000000001</v>
      </c>
      <c r="I1843" s="27">
        <v>435.96000000000004</v>
      </c>
    </row>
    <row r="1844" spans="1:9" ht="10.199999999999999" x14ac:dyDescent="0.2">
      <c r="A1844" s="21" t="s">
        <v>86</v>
      </c>
      <c r="B1844" s="22">
        <v>44256</v>
      </c>
      <c r="C1844" s="25">
        <v>209.2</v>
      </c>
      <c r="D1844" s="29">
        <v>396</v>
      </c>
      <c r="E1844" s="34">
        <v>43678</v>
      </c>
      <c r="F1844" s="24" t="s">
        <v>97</v>
      </c>
      <c r="G1844" s="23" t="s">
        <v>71</v>
      </c>
      <c r="H1844" s="26">
        <v>9996.65</v>
      </c>
      <c r="I1844" s="27">
        <v>356.78999999999996</v>
      </c>
    </row>
    <row r="1845" spans="1:9" ht="10.199999999999999" x14ac:dyDescent="0.2">
      <c r="A1845" s="21" t="s">
        <v>86</v>
      </c>
      <c r="B1845" s="22">
        <v>44256</v>
      </c>
      <c r="C1845" s="25">
        <v>386.74</v>
      </c>
      <c r="D1845" s="29">
        <v>397</v>
      </c>
      <c r="E1845" s="34">
        <v>44528</v>
      </c>
      <c r="F1845" s="24" t="s">
        <v>97</v>
      </c>
      <c r="G1845" s="23" t="s">
        <v>72</v>
      </c>
      <c r="H1845" s="26">
        <v>9880.0499999999993</v>
      </c>
      <c r="I1845" s="27">
        <v>461.44</v>
      </c>
    </row>
    <row r="1846" spans="1:9" ht="10.199999999999999" x14ac:dyDescent="0.2">
      <c r="A1846" s="21" t="s">
        <v>86</v>
      </c>
      <c r="B1846" s="22">
        <v>44256</v>
      </c>
      <c r="C1846" s="25">
        <v>324.3</v>
      </c>
      <c r="D1846" s="29">
        <v>398</v>
      </c>
      <c r="E1846" s="34">
        <v>43678</v>
      </c>
      <c r="F1846" s="24" t="s">
        <v>120</v>
      </c>
      <c r="G1846" s="23" t="s">
        <v>71</v>
      </c>
      <c r="H1846" s="26">
        <v>6859.6</v>
      </c>
      <c r="I1846" s="27">
        <v>1756.1599999999999</v>
      </c>
    </row>
    <row r="1847" spans="1:9" ht="10.199999999999999" x14ac:dyDescent="0.2">
      <c r="A1847" s="21" t="s">
        <v>86</v>
      </c>
      <c r="B1847" s="22">
        <v>44256</v>
      </c>
      <c r="C1847" s="25">
        <v>650.70000000000005</v>
      </c>
      <c r="D1847" s="29">
        <v>399</v>
      </c>
      <c r="E1847" s="34">
        <v>44869</v>
      </c>
      <c r="F1847" s="24" t="s">
        <v>97</v>
      </c>
      <c r="G1847" s="23" t="s">
        <v>71</v>
      </c>
      <c r="H1847" s="26">
        <v>20106.05</v>
      </c>
      <c r="I1847" s="27">
        <v>2239.5100000000002</v>
      </c>
    </row>
    <row r="1848" spans="1:9" ht="10.199999999999999" x14ac:dyDescent="0.2">
      <c r="A1848" s="21" t="s">
        <v>86</v>
      </c>
      <c r="B1848" s="22">
        <v>44256</v>
      </c>
      <c r="C1848" s="25">
        <v>266.8</v>
      </c>
      <c r="D1848" s="29">
        <v>400</v>
      </c>
      <c r="E1848" s="34">
        <v>43678</v>
      </c>
      <c r="F1848" s="24" t="s">
        <v>97</v>
      </c>
      <c r="G1848" s="23" t="s">
        <v>71</v>
      </c>
      <c r="H1848" s="26">
        <v>7058.9</v>
      </c>
      <c r="I1848" s="27">
        <v>272.44</v>
      </c>
    </row>
    <row r="1849" spans="1:9" ht="10.199999999999999" x14ac:dyDescent="0.2">
      <c r="A1849" s="21" t="s">
        <v>86</v>
      </c>
      <c r="B1849" s="22">
        <v>44256</v>
      </c>
      <c r="C1849" s="25">
        <v>233</v>
      </c>
      <c r="D1849" s="29">
        <v>401</v>
      </c>
      <c r="E1849" s="34">
        <v>43678</v>
      </c>
      <c r="F1849" s="24" t="s">
        <v>97</v>
      </c>
      <c r="G1849" s="23" t="s">
        <v>75</v>
      </c>
      <c r="H1849" s="26">
        <v>5963.0499999999993</v>
      </c>
      <c r="I1849" s="27">
        <v>687.96</v>
      </c>
    </row>
    <row r="1850" spans="1:9" ht="10.199999999999999" x14ac:dyDescent="0.2">
      <c r="A1850" s="21" t="s">
        <v>86</v>
      </c>
      <c r="B1850" s="22">
        <v>44256</v>
      </c>
      <c r="C1850" s="25">
        <v>230.74</v>
      </c>
      <c r="D1850" s="29">
        <v>402</v>
      </c>
      <c r="E1850" s="34">
        <v>43678</v>
      </c>
      <c r="F1850" s="24" t="s">
        <v>121</v>
      </c>
      <c r="G1850" s="23" t="s">
        <v>74</v>
      </c>
      <c r="H1850" s="26"/>
      <c r="I1850" s="27">
        <v>168</v>
      </c>
    </row>
    <row r="1851" spans="1:9" ht="10.199999999999999" x14ac:dyDescent="0.2">
      <c r="A1851" s="21" t="s">
        <v>86</v>
      </c>
      <c r="B1851" s="22">
        <v>44256</v>
      </c>
      <c r="C1851" s="25">
        <v>400</v>
      </c>
      <c r="D1851" s="29">
        <v>403</v>
      </c>
      <c r="E1851" s="34">
        <v>44557</v>
      </c>
      <c r="F1851" s="24" t="s">
        <v>97</v>
      </c>
      <c r="G1851" s="23" t="s">
        <v>71</v>
      </c>
      <c r="H1851" s="26">
        <v>10946.45</v>
      </c>
      <c r="I1851" s="27">
        <v>707.49</v>
      </c>
    </row>
    <row r="1852" spans="1:9" ht="10.199999999999999" x14ac:dyDescent="0.2">
      <c r="A1852" s="21" t="s">
        <v>86</v>
      </c>
      <c r="B1852" s="22">
        <v>44256</v>
      </c>
      <c r="C1852" s="25">
        <v>435.7</v>
      </c>
      <c r="D1852" s="29">
        <v>404</v>
      </c>
      <c r="E1852" s="34">
        <v>44009</v>
      </c>
      <c r="F1852" s="24" t="s">
        <v>97</v>
      </c>
      <c r="G1852" s="23" t="s">
        <v>75</v>
      </c>
      <c r="H1852" s="26">
        <v>9135.85</v>
      </c>
      <c r="I1852" s="27">
        <v>926.44999999999993</v>
      </c>
    </row>
    <row r="1853" spans="1:9" ht="10.199999999999999" x14ac:dyDescent="0.2">
      <c r="A1853" s="21" t="s">
        <v>86</v>
      </c>
      <c r="B1853" s="22">
        <v>44256</v>
      </c>
      <c r="C1853" s="25">
        <v>193.63</v>
      </c>
      <c r="D1853" s="29">
        <v>405</v>
      </c>
      <c r="E1853" s="34">
        <v>43678</v>
      </c>
      <c r="F1853" s="24" t="s">
        <v>122</v>
      </c>
      <c r="G1853" s="23" t="s">
        <v>71</v>
      </c>
      <c r="H1853" s="26">
        <v>5972.95</v>
      </c>
      <c r="I1853" s="27">
        <v>225.04999999999998</v>
      </c>
    </row>
    <row r="1854" spans="1:9" ht="10.199999999999999" x14ac:dyDescent="0.2">
      <c r="A1854" s="21" t="s">
        <v>86</v>
      </c>
      <c r="B1854" s="22">
        <v>44256</v>
      </c>
      <c r="C1854" s="25">
        <v>410</v>
      </c>
      <c r="D1854" s="29">
        <v>406</v>
      </c>
      <c r="E1854" s="34">
        <v>43678</v>
      </c>
      <c r="F1854" s="24" t="s">
        <v>97</v>
      </c>
      <c r="G1854" s="23" t="s">
        <v>71</v>
      </c>
      <c r="H1854" s="26">
        <v>17981.900000000001</v>
      </c>
      <c r="I1854" s="27">
        <v>2165.2399999999998</v>
      </c>
    </row>
    <row r="1855" spans="1:9" ht="10.199999999999999" x14ac:dyDescent="0.2">
      <c r="A1855" s="21" t="s">
        <v>86</v>
      </c>
      <c r="B1855" s="22">
        <v>44256</v>
      </c>
      <c r="C1855" s="25">
        <v>248.7</v>
      </c>
      <c r="D1855" s="29">
        <v>407</v>
      </c>
      <c r="E1855" s="34">
        <v>43678</v>
      </c>
      <c r="F1855" s="24" t="s">
        <v>97</v>
      </c>
      <c r="G1855" s="23" t="s">
        <v>72</v>
      </c>
      <c r="H1855" s="26">
        <v>8360.85</v>
      </c>
      <c r="I1855" s="27">
        <v>241.78</v>
      </c>
    </row>
    <row r="1856" spans="1:9" ht="10.199999999999999" x14ac:dyDescent="0.2">
      <c r="A1856" s="21" t="s">
        <v>86</v>
      </c>
      <c r="B1856" s="22">
        <v>44256</v>
      </c>
      <c r="C1856" s="25">
        <v>347.8</v>
      </c>
      <c r="D1856" s="29">
        <v>408</v>
      </c>
      <c r="E1856" s="34">
        <v>43678</v>
      </c>
      <c r="F1856" s="24" t="s">
        <v>97</v>
      </c>
      <c r="G1856" s="23" t="s">
        <v>74</v>
      </c>
      <c r="H1856" s="26">
        <v>11135.650000000001</v>
      </c>
      <c r="I1856" s="27">
        <v>3920.63</v>
      </c>
    </row>
    <row r="1857" spans="1:9" ht="10.199999999999999" x14ac:dyDescent="0.2">
      <c r="A1857" s="21" t="s">
        <v>86</v>
      </c>
      <c r="B1857" s="22">
        <v>44256</v>
      </c>
      <c r="C1857" s="25">
        <v>323.11</v>
      </c>
      <c r="D1857" s="29">
        <v>409</v>
      </c>
      <c r="E1857" s="34">
        <v>43678</v>
      </c>
      <c r="F1857" s="24" t="s">
        <v>97</v>
      </c>
      <c r="G1857" s="23" t="s">
        <v>71</v>
      </c>
      <c r="H1857" s="26">
        <v>10941.949999999999</v>
      </c>
      <c r="I1857" s="27">
        <v>719.04</v>
      </c>
    </row>
    <row r="1858" spans="1:9" ht="10.199999999999999" x14ac:dyDescent="0.2">
      <c r="A1858" s="21" t="s">
        <v>86</v>
      </c>
      <c r="B1858" s="22">
        <v>44256</v>
      </c>
      <c r="C1858" s="25">
        <v>955</v>
      </c>
      <c r="D1858" s="29">
        <v>410</v>
      </c>
      <c r="E1858" s="34">
        <v>44910</v>
      </c>
      <c r="F1858" s="24" t="s">
        <v>97</v>
      </c>
      <c r="G1858" s="23" t="s">
        <v>72</v>
      </c>
      <c r="H1858" s="26">
        <v>67020.150000000009</v>
      </c>
      <c r="I1858" s="27">
        <v>4532.5</v>
      </c>
    </row>
    <row r="1859" spans="1:9" ht="10.199999999999999" x14ac:dyDescent="0.2">
      <c r="A1859" s="21" t="s">
        <v>86</v>
      </c>
      <c r="B1859" s="22">
        <v>44256</v>
      </c>
      <c r="C1859" s="25">
        <v>222.8</v>
      </c>
      <c r="D1859" s="29">
        <v>411</v>
      </c>
      <c r="E1859" s="34">
        <v>43678</v>
      </c>
      <c r="F1859" s="24" t="s">
        <v>97</v>
      </c>
      <c r="G1859" s="23" t="s">
        <v>72</v>
      </c>
      <c r="H1859" s="26">
        <v>7005.75</v>
      </c>
      <c r="I1859" s="27">
        <v>539.07000000000005</v>
      </c>
    </row>
    <row r="1860" spans="1:9" ht="10.199999999999999" x14ac:dyDescent="0.2">
      <c r="A1860" s="21" t="s">
        <v>86</v>
      </c>
      <c r="B1860" s="22">
        <v>44256</v>
      </c>
      <c r="C1860" s="25">
        <v>204.5</v>
      </c>
      <c r="D1860" s="29">
        <v>412</v>
      </c>
      <c r="E1860" s="34">
        <v>43678</v>
      </c>
      <c r="F1860" s="24" t="s">
        <v>123</v>
      </c>
      <c r="G1860" s="23" t="s">
        <v>73</v>
      </c>
      <c r="H1860" s="26">
        <v>3911.7000000000003</v>
      </c>
      <c r="I1860" s="27">
        <v>947.31000000000006</v>
      </c>
    </row>
    <row r="1861" spans="1:9" ht="10.199999999999999" x14ac:dyDescent="0.2">
      <c r="A1861" s="21" t="s">
        <v>86</v>
      </c>
      <c r="B1861" s="22">
        <v>44256</v>
      </c>
      <c r="C1861" s="25">
        <v>350.7</v>
      </c>
      <c r="D1861" s="29">
        <v>413</v>
      </c>
      <c r="E1861" s="34">
        <v>43678</v>
      </c>
      <c r="F1861" s="24" t="s">
        <v>97</v>
      </c>
      <c r="G1861" s="23" t="s">
        <v>71</v>
      </c>
      <c r="H1861" s="26">
        <v>9709.6</v>
      </c>
      <c r="I1861" s="27">
        <v>884.94</v>
      </c>
    </row>
    <row r="1862" spans="1:9" ht="10.199999999999999" x14ac:dyDescent="0.2">
      <c r="A1862" s="21" t="s">
        <v>86</v>
      </c>
      <c r="B1862" s="22">
        <v>44256</v>
      </c>
      <c r="C1862" s="25">
        <v>449</v>
      </c>
      <c r="D1862" s="29">
        <v>414</v>
      </c>
      <c r="E1862" s="34">
        <v>43678</v>
      </c>
      <c r="F1862" s="24" t="s">
        <v>97</v>
      </c>
      <c r="G1862" s="23" t="s">
        <v>71</v>
      </c>
      <c r="H1862" s="26">
        <v>37634.050000000003</v>
      </c>
      <c r="I1862" s="27">
        <v>8836.8700000000008</v>
      </c>
    </row>
    <row r="1863" spans="1:9" ht="10.199999999999999" x14ac:dyDescent="0.2">
      <c r="A1863" s="21" t="s">
        <v>86</v>
      </c>
      <c r="B1863" s="22">
        <v>44256</v>
      </c>
      <c r="C1863" s="25">
        <v>297.57</v>
      </c>
      <c r="D1863" s="29">
        <v>415</v>
      </c>
      <c r="E1863" s="34">
        <v>44380</v>
      </c>
      <c r="F1863" s="24" t="s">
        <v>97</v>
      </c>
      <c r="G1863" s="23" t="s">
        <v>71</v>
      </c>
      <c r="H1863" s="26">
        <v>13677.5</v>
      </c>
      <c r="I1863" s="27">
        <v>840.35</v>
      </c>
    </row>
    <row r="1864" spans="1:9" ht="10.199999999999999" x14ac:dyDescent="0.2">
      <c r="A1864" s="21" t="s">
        <v>86</v>
      </c>
      <c r="B1864" s="22">
        <v>44256</v>
      </c>
      <c r="C1864" s="25">
        <v>149.04</v>
      </c>
      <c r="D1864" s="29">
        <v>416</v>
      </c>
      <c r="E1864" s="34">
        <v>44683</v>
      </c>
      <c r="F1864" s="24" t="s">
        <v>124</v>
      </c>
      <c r="G1864" s="23" t="s">
        <v>74</v>
      </c>
      <c r="H1864" s="26">
        <v>7814.55</v>
      </c>
      <c r="I1864" s="27">
        <v>62.370000000000005</v>
      </c>
    </row>
    <row r="1865" spans="1:9" ht="10.199999999999999" x14ac:dyDescent="0.2">
      <c r="A1865" s="21" t="s">
        <v>86</v>
      </c>
      <c r="B1865" s="22">
        <v>44256</v>
      </c>
      <c r="C1865" s="25">
        <v>285.85000000000002</v>
      </c>
      <c r="D1865" s="29">
        <v>417</v>
      </c>
      <c r="E1865" s="34">
        <v>43678</v>
      </c>
      <c r="F1865" s="24" t="s">
        <v>97</v>
      </c>
      <c r="G1865" s="23" t="s">
        <v>71</v>
      </c>
      <c r="H1865" s="26">
        <v>15394.15</v>
      </c>
      <c r="I1865" s="27">
        <v>1524.04</v>
      </c>
    </row>
    <row r="1866" spans="1:9" ht="10.199999999999999" x14ac:dyDescent="0.2">
      <c r="A1866" s="21" t="s">
        <v>86</v>
      </c>
      <c r="B1866" s="22">
        <v>44256</v>
      </c>
      <c r="C1866" s="25">
        <v>152.5</v>
      </c>
      <c r="D1866" s="29">
        <v>418</v>
      </c>
      <c r="E1866" s="34">
        <v>43678</v>
      </c>
      <c r="F1866" s="24" t="s">
        <v>97</v>
      </c>
      <c r="G1866" s="23" t="s">
        <v>72</v>
      </c>
      <c r="H1866" s="26">
        <v>5069.3500000000004</v>
      </c>
      <c r="I1866" s="27">
        <v>2109.17</v>
      </c>
    </row>
    <row r="1867" spans="1:9" ht="10.199999999999999" x14ac:dyDescent="0.2">
      <c r="A1867" s="21" t="s">
        <v>86</v>
      </c>
      <c r="B1867" s="22">
        <v>44256</v>
      </c>
      <c r="C1867" s="25">
        <v>871</v>
      </c>
      <c r="D1867" s="29">
        <v>419</v>
      </c>
      <c r="E1867" s="34">
        <v>44982</v>
      </c>
      <c r="F1867" s="24" t="s">
        <v>97</v>
      </c>
      <c r="G1867" s="23" t="s">
        <v>74</v>
      </c>
      <c r="H1867" s="26">
        <v>50265.100000000006</v>
      </c>
      <c r="I1867" s="27">
        <v>1836.52</v>
      </c>
    </row>
    <row r="1868" spans="1:9" ht="10.199999999999999" x14ac:dyDescent="0.2">
      <c r="A1868" s="21" t="s">
        <v>86</v>
      </c>
      <c r="B1868" s="22">
        <v>44256</v>
      </c>
      <c r="C1868" s="25">
        <v>297</v>
      </c>
      <c r="D1868" s="29">
        <v>420</v>
      </c>
      <c r="E1868" s="34">
        <v>43678</v>
      </c>
      <c r="F1868" s="24" t="s">
        <v>104</v>
      </c>
      <c r="G1868" s="23" t="s">
        <v>74</v>
      </c>
      <c r="H1868" s="26">
        <v>3192.6</v>
      </c>
      <c r="I1868" s="27">
        <v>965.37</v>
      </c>
    </row>
    <row r="1869" spans="1:9" ht="10.199999999999999" x14ac:dyDescent="0.2">
      <c r="A1869" s="21" t="s">
        <v>86</v>
      </c>
      <c r="B1869" s="22">
        <v>44256</v>
      </c>
      <c r="C1869" s="25">
        <v>403.51</v>
      </c>
      <c r="D1869" s="29">
        <v>421</v>
      </c>
      <c r="E1869" s="34">
        <v>44743</v>
      </c>
      <c r="F1869" s="24" t="s">
        <v>97</v>
      </c>
      <c r="G1869" s="23" t="s">
        <v>71</v>
      </c>
      <c r="H1869" s="26">
        <v>13404.05</v>
      </c>
      <c r="I1869" s="27">
        <v>1516.48</v>
      </c>
    </row>
    <row r="1870" spans="1:9" ht="10.199999999999999" x14ac:dyDescent="0.2">
      <c r="A1870" s="21" t="s">
        <v>86</v>
      </c>
      <c r="B1870" s="22">
        <v>44256</v>
      </c>
      <c r="C1870" s="25">
        <v>186.2</v>
      </c>
      <c r="D1870" s="29">
        <v>422</v>
      </c>
      <c r="E1870" s="34">
        <v>43678</v>
      </c>
      <c r="F1870" s="24" t="s">
        <v>97</v>
      </c>
      <c r="G1870" s="23" t="s">
        <v>73</v>
      </c>
      <c r="H1870" s="26">
        <v>4995.6000000000004</v>
      </c>
      <c r="I1870" s="27">
        <v>732.76</v>
      </c>
    </row>
    <row r="1871" spans="1:9" ht="10.199999999999999" x14ac:dyDescent="0.2">
      <c r="A1871" s="21" t="s">
        <v>86</v>
      </c>
      <c r="B1871" s="22">
        <v>44256</v>
      </c>
      <c r="C1871" s="25">
        <v>377.1</v>
      </c>
      <c r="D1871" s="29">
        <v>423</v>
      </c>
      <c r="E1871" s="34">
        <v>44607</v>
      </c>
      <c r="F1871" s="24" t="s">
        <v>97</v>
      </c>
      <c r="G1871" s="23" t="s">
        <v>75</v>
      </c>
      <c r="H1871" s="26">
        <v>13768.45</v>
      </c>
      <c r="I1871" s="27">
        <v>1491.3500000000001</v>
      </c>
    </row>
    <row r="1872" spans="1:9" ht="10.199999999999999" x14ac:dyDescent="0.2">
      <c r="A1872" s="21" t="s">
        <v>86</v>
      </c>
      <c r="B1872" s="22">
        <v>44256</v>
      </c>
      <c r="C1872" s="25">
        <v>225.39</v>
      </c>
      <c r="D1872" s="29">
        <v>424</v>
      </c>
      <c r="E1872" s="34">
        <v>44160</v>
      </c>
      <c r="F1872" s="24" t="s">
        <v>97</v>
      </c>
      <c r="G1872" s="23" t="s">
        <v>77</v>
      </c>
      <c r="H1872" s="26">
        <v>9261.2000000000007</v>
      </c>
      <c r="I1872" s="27">
        <v>571.76</v>
      </c>
    </row>
    <row r="1873" spans="1:9" ht="10.199999999999999" x14ac:dyDescent="0.2">
      <c r="A1873" s="21" t="s">
        <v>86</v>
      </c>
      <c r="B1873" s="22">
        <v>44256</v>
      </c>
      <c r="C1873" s="25">
        <v>314</v>
      </c>
      <c r="D1873" s="29">
        <v>425</v>
      </c>
      <c r="E1873" s="34">
        <v>43678</v>
      </c>
      <c r="F1873" s="24" t="s">
        <v>97</v>
      </c>
      <c r="G1873" s="23" t="s">
        <v>71</v>
      </c>
      <c r="H1873" s="26">
        <v>13099.6</v>
      </c>
      <c r="I1873" s="27">
        <v>696.5</v>
      </c>
    </row>
    <row r="1874" spans="1:9" ht="10.199999999999999" x14ac:dyDescent="0.2">
      <c r="A1874" s="21" t="s">
        <v>86</v>
      </c>
      <c r="B1874" s="22">
        <v>44256</v>
      </c>
      <c r="C1874" s="25">
        <v>353</v>
      </c>
      <c r="D1874" s="29">
        <v>426</v>
      </c>
      <c r="E1874" s="34">
        <v>44147</v>
      </c>
      <c r="F1874" s="24" t="s">
        <v>125</v>
      </c>
      <c r="G1874" s="23" t="s">
        <v>73</v>
      </c>
      <c r="H1874" s="26">
        <v>5095.2</v>
      </c>
      <c r="I1874" s="27">
        <v>733.6</v>
      </c>
    </row>
    <row r="1875" spans="1:9" ht="10.199999999999999" x14ac:dyDescent="0.2">
      <c r="A1875" s="21" t="s">
        <v>86</v>
      </c>
      <c r="B1875" s="22">
        <v>44256</v>
      </c>
      <c r="C1875" s="25">
        <v>700</v>
      </c>
      <c r="D1875" s="29">
        <v>427</v>
      </c>
      <c r="E1875" s="34">
        <v>44995</v>
      </c>
      <c r="F1875" s="24" t="s">
        <v>97</v>
      </c>
      <c r="G1875" s="23" t="s">
        <v>73</v>
      </c>
      <c r="H1875" s="26">
        <v>16646.95</v>
      </c>
      <c r="I1875" s="27">
        <v>1405.11</v>
      </c>
    </row>
    <row r="1876" spans="1:9" ht="10.199999999999999" x14ac:dyDescent="0.2">
      <c r="A1876" s="21" t="s">
        <v>86</v>
      </c>
      <c r="B1876" s="22">
        <v>44256</v>
      </c>
      <c r="C1876" s="25">
        <v>417.2</v>
      </c>
      <c r="D1876" s="29">
        <v>428</v>
      </c>
      <c r="E1876" s="34">
        <v>43678</v>
      </c>
      <c r="F1876" s="24" t="s">
        <v>97</v>
      </c>
      <c r="G1876" s="23" t="s">
        <v>71</v>
      </c>
      <c r="H1876" s="26">
        <v>15634.05</v>
      </c>
      <c r="I1876" s="27">
        <v>857.99</v>
      </c>
    </row>
    <row r="1877" spans="1:9" ht="10.199999999999999" x14ac:dyDescent="0.2">
      <c r="A1877" s="21" t="s">
        <v>86</v>
      </c>
      <c r="B1877" s="22">
        <v>44256</v>
      </c>
      <c r="C1877" s="25">
        <v>329.1</v>
      </c>
      <c r="D1877" s="29">
        <v>429</v>
      </c>
      <c r="E1877" s="34">
        <v>43678</v>
      </c>
      <c r="F1877" s="24" t="s">
        <v>97</v>
      </c>
      <c r="G1877" s="23" t="s">
        <v>71</v>
      </c>
      <c r="H1877" s="26">
        <v>7930.15</v>
      </c>
      <c r="I1877" s="27">
        <v>2048.69</v>
      </c>
    </row>
    <row r="1878" spans="1:9" ht="10.199999999999999" x14ac:dyDescent="0.2">
      <c r="A1878" s="21" t="s">
        <v>86</v>
      </c>
      <c r="B1878" s="22">
        <v>44256</v>
      </c>
      <c r="C1878" s="25">
        <v>344.5</v>
      </c>
      <c r="D1878" s="29">
        <v>430</v>
      </c>
      <c r="E1878" s="34">
        <v>43678</v>
      </c>
      <c r="F1878" s="24" t="s">
        <v>97</v>
      </c>
      <c r="G1878" s="23" t="s">
        <v>73</v>
      </c>
      <c r="H1878" s="26">
        <v>9646.6</v>
      </c>
      <c r="I1878" s="27">
        <v>776.02</v>
      </c>
    </row>
    <row r="1879" spans="1:9" ht="10.199999999999999" x14ac:dyDescent="0.2">
      <c r="A1879" s="21" t="s">
        <v>86</v>
      </c>
      <c r="B1879" s="22">
        <v>44256</v>
      </c>
      <c r="C1879" s="25">
        <v>152.19999999999999</v>
      </c>
      <c r="D1879" s="29">
        <v>431</v>
      </c>
      <c r="E1879" s="34">
        <v>43678</v>
      </c>
      <c r="F1879" s="24" t="s">
        <v>97</v>
      </c>
      <c r="G1879" s="23" t="s">
        <v>74</v>
      </c>
      <c r="H1879" s="26">
        <v>4800.45</v>
      </c>
      <c r="I1879" s="27">
        <v>533.96</v>
      </c>
    </row>
    <row r="1880" spans="1:9" ht="10.199999999999999" x14ac:dyDescent="0.2">
      <c r="A1880" s="21" t="s">
        <v>86</v>
      </c>
      <c r="B1880" s="22">
        <v>44256</v>
      </c>
      <c r="C1880" s="25">
        <v>256.10000000000002</v>
      </c>
      <c r="D1880" s="29">
        <v>432</v>
      </c>
      <c r="E1880" s="34">
        <v>43678</v>
      </c>
      <c r="F1880" s="24" t="s">
        <v>97</v>
      </c>
      <c r="G1880" s="23" t="s">
        <v>74</v>
      </c>
      <c r="H1880" s="26">
        <v>7151.9000000000005</v>
      </c>
      <c r="I1880" s="27">
        <v>361.13</v>
      </c>
    </row>
    <row r="1881" spans="1:9" ht="10.199999999999999" x14ac:dyDescent="0.2">
      <c r="A1881" s="21" t="s">
        <v>86</v>
      </c>
      <c r="B1881" s="22">
        <v>44256</v>
      </c>
      <c r="C1881" s="25">
        <v>395.2</v>
      </c>
      <c r="D1881" s="29">
        <v>433</v>
      </c>
      <c r="E1881" s="34">
        <v>43678</v>
      </c>
      <c r="F1881" s="24" t="s">
        <v>97</v>
      </c>
      <c r="G1881" s="23" t="s">
        <v>75</v>
      </c>
      <c r="H1881" s="26">
        <v>10146.900000000001</v>
      </c>
      <c r="I1881" s="27">
        <v>454.65000000000003</v>
      </c>
    </row>
    <row r="1882" spans="1:9" ht="10.199999999999999" x14ac:dyDescent="0.2">
      <c r="A1882" s="21" t="s">
        <v>86</v>
      </c>
      <c r="B1882" s="22">
        <v>44256</v>
      </c>
      <c r="C1882" s="25">
        <v>401.9</v>
      </c>
      <c r="D1882" s="29">
        <v>434</v>
      </c>
      <c r="E1882" s="34">
        <v>44259</v>
      </c>
      <c r="F1882" s="24" t="s">
        <v>126</v>
      </c>
      <c r="G1882" s="23" t="s">
        <v>75</v>
      </c>
      <c r="H1882" s="26">
        <v>16479.45</v>
      </c>
      <c r="I1882" s="27">
        <v>1234.8699999999999</v>
      </c>
    </row>
    <row r="1883" spans="1:9" ht="10.199999999999999" x14ac:dyDescent="0.2">
      <c r="A1883" s="21" t="s">
        <v>86</v>
      </c>
      <c r="B1883" s="22">
        <v>44256</v>
      </c>
      <c r="C1883" s="25">
        <v>152</v>
      </c>
      <c r="D1883" s="29">
        <v>435</v>
      </c>
      <c r="E1883" s="34">
        <v>43678</v>
      </c>
      <c r="F1883" s="24" t="s">
        <v>97</v>
      </c>
      <c r="G1883" s="23" t="s">
        <v>74</v>
      </c>
      <c r="H1883" s="26">
        <v>6631.25</v>
      </c>
      <c r="I1883" s="27">
        <v>294.83999999999997</v>
      </c>
    </row>
    <row r="1884" spans="1:9" ht="10.199999999999999" x14ac:dyDescent="0.2">
      <c r="A1884" s="21" t="s">
        <v>86</v>
      </c>
      <c r="B1884" s="22">
        <v>44256</v>
      </c>
      <c r="C1884" s="25">
        <v>360.38</v>
      </c>
      <c r="D1884" s="29">
        <v>436</v>
      </c>
      <c r="E1884" s="34">
        <v>44256</v>
      </c>
      <c r="F1884" s="24" t="s">
        <v>97</v>
      </c>
      <c r="G1884" s="23" t="s">
        <v>72</v>
      </c>
      <c r="H1884" s="26">
        <v>15637.2</v>
      </c>
      <c r="I1884" s="27">
        <v>1474.0600000000002</v>
      </c>
    </row>
    <row r="1885" spans="1:9" ht="10.199999999999999" x14ac:dyDescent="0.2">
      <c r="A1885" s="21" t="s">
        <v>86</v>
      </c>
      <c r="B1885" s="22">
        <v>44256</v>
      </c>
      <c r="C1885" s="25">
        <v>162.9</v>
      </c>
      <c r="D1885" s="29">
        <v>437</v>
      </c>
      <c r="E1885" s="34">
        <v>43678</v>
      </c>
      <c r="F1885" s="24" t="s">
        <v>97</v>
      </c>
      <c r="G1885" s="23" t="s">
        <v>71</v>
      </c>
      <c r="H1885" s="26">
        <v>9342.35</v>
      </c>
      <c r="I1885" s="27">
        <v>215.74</v>
      </c>
    </row>
    <row r="1886" spans="1:9" ht="10.199999999999999" x14ac:dyDescent="0.2">
      <c r="A1886" s="21" t="s">
        <v>86</v>
      </c>
      <c r="B1886" s="22">
        <v>44256</v>
      </c>
      <c r="C1886" s="25">
        <v>250</v>
      </c>
      <c r="D1886" s="29">
        <v>438</v>
      </c>
      <c r="E1886" s="34">
        <v>44189</v>
      </c>
      <c r="F1886" s="24" t="s">
        <v>97</v>
      </c>
      <c r="G1886" s="23" t="s">
        <v>77</v>
      </c>
      <c r="H1886" s="26">
        <v>13404.05</v>
      </c>
      <c r="I1886" s="27">
        <v>59.220000000000006</v>
      </c>
    </row>
    <row r="1887" spans="1:9" ht="10.199999999999999" x14ac:dyDescent="0.2">
      <c r="A1887" s="21" t="s">
        <v>86</v>
      </c>
      <c r="B1887" s="22">
        <v>44256</v>
      </c>
      <c r="C1887" s="25">
        <v>170.1</v>
      </c>
      <c r="D1887" s="29">
        <v>439</v>
      </c>
      <c r="E1887" s="34">
        <v>43678</v>
      </c>
      <c r="F1887" s="24" t="s">
        <v>97</v>
      </c>
      <c r="G1887" s="23" t="s">
        <v>72</v>
      </c>
      <c r="H1887" s="26">
        <v>4740.75</v>
      </c>
      <c r="I1887" s="27">
        <v>1283.8</v>
      </c>
    </row>
    <row r="1888" spans="1:9" ht="10.199999999999999" x14ac:dyDescent="0.2">
      <c r="A1888" s="21" t="s">
        <v>86</v>
      </c>
      <c r="B1888" s="22">
        <v>44256</v>
      </c>
      <c r="C1888" s="25">
        <v>240.7</v>
      </c>
      <c r="D1888" s="29">
        <v>440</v>
      </c>
      <c r="E1888" s="34">
        <v>43678</v>
      </c>
      <c r="F1888" s="24" t="s">
        <v>97</v>
      </c>
      <c r="G1888" s="23" t="s">
        <v>77</v>
      </c>
      <c r="H1888" s="26">
        <v>5577.6</v>
      </c>
      <c r="I1888" s="27">
        <v>2349.83</v>
      </c>
    </row>
    <row r="1889" spans="1:9" ht="10.199999999999999" x14ac:dyDescent="0.2">
      <c r="A1889" s="21" t="s">
        <v>86</v>
      </c>
      <c r="B1889" s="22">
        <v>44287</v>
      </c>
      <c r="C1889" s="25">
        <v>1089</v>
      </c>
      <c r="D1889" s="29">
        <v>379</v>
      </c>
      <c r="E1889" s="34">
        <v>44956</v>
      </c>
      <c r="F1889" s="24" t="s">
        <v>97</v>
      </c>
      <c r="G1889" s="23" t="s">
        <v>71</v>
      </c>
      <c r="H1889" s="26">
        <v>63801.4</v>
      </c>
      <c r="I1889" s="27">
        <v>13904.17</v>
      </c>
    </row>
    <row r="1890" spans="1:9" ht="10.199999999999999" x14ac:dyDescent="0.2">
      <c r="A1890" s="21" t="s">
        <v>86</v>
      </c>
      <c r="B1890" s="22">
        <v>44287</v>
      </c>
      <c r="C1890" s="25">
        <v>357.56</v>
      </c>
      <c r="D1890" s="29">
        <v>380</v>
      </c>
      <c r="E1890" s="34">
        <v>44162</v>
      </c>
      <c r="F1890" s="24" t="s">
        <v>97</v>
      </c>
      <c r="G1890" s="23" t="s">
        <v>72</v>
      </c>
      <c r="H1890" s="26">
        <v>8073.35</v>
      </c>
      <c r="I1890" s="27">
        <v>364.42</v>
      </c>
    </row>
    <row r="1891" spans="1:9" ht="10.199999999999999" x14ac:dyDescent="0.2">
      <c r="A1891" s="21" t="s">
        <v>86</v>
      </c>
      <c r="B1891" s="22">
        <v>44287</v>
      </c>
      <c r="C1891" s="25">
        <v>241.7</v>
      </c>
      <c r="D1891" s="29">
        <v>381</v>
      </c>
      <c r="E1891" s="34">
        <v>43678</v>
      </c>
      <c r="F1891" s="24" t="s">
        <v>97</v>
      </c>
      <c r="G1891" s="23" t="s">
        <v>73</v>
      </c>
      <c r="H1891" s="26">
        <v>9253.0999999999985</v>
      </c>
      <c r="I1891" s="27">
        <v>1772.47</v>
      </c>
    </row>
    <row r="1892" spans="1:9" ht="10.199999999999999" x14ac:dyDescent="0.2">
      <c r="A1892" s="21" t="s">
        <v>86</v>
      </c>
      <c r="B1892" s="22">
        <v>44287</v>
      </c>
      <c r="C1892" s="25">
        <v>275.3</v>
      </c>
      <c r="D1892" s="29">
        <v>382</v>
      </c>
      <c r="E1892" s="34">
        <v>43678</v>
      </c>
      <c r="F1892" s="24" t="s">
        <v>97</v>
      </c>
      <c r="G1892" s="23" t="s">
        <v>71</v>
      </c>
      <c r="H1892" s="26">
        <v>15108.65</v>
      </c>
      <c r="I1892" s="27">
        <v>4523.75</v>
      </c>
    </row>
    <row r="1893" spans="1:9" ht="10.199999999999999" x14ac:dyDescent="0.2">
      <c r="A1893" s="21" t="s">
        <v>86</v>
      </c>
      <c r="B1893" s="22">
        <v>44287</v>
      </c>
      <c r="C1893" s="25">
        <v>381.9</v>
      </c>
      <c r="D1893" s="29">
        <v>383</v>
      </c>
      <c r="E1893" s="34">
        <v>43678</v>
      </c>
      <c r="F1893" s="24" t="s">
        <v>97</v>
      </c>
      <c r="G1893" s="23" t="s">
        <v>74</v>
      </c>
      <c r="H1893" s="26">
        <v>12515.550000000001</v>
      </c>
      <c r="I1893" s="27">
        <v>2152.64</v>
      </c>
    </row>
    <row r="1894" spans="1:9" ht="10.199999999999999" x14ac:dyDescent="0.2">
      <c r="A1894" s="21" t="s">
        <v>86</v>
      </c>
      <c r="B1894" s="22">
        <v>44287</v>
      </c>
      <c r="C1894" s="25">
        <v>313.3</v>
      </c>
      <c r="D1894" s="29">
        <v>384</v>
      </c>
      <c r="E1894" s="34">
        <v>44167</v>
      </c>
      <c r="F1894" s="24" t="s">
        <v>97</v>
      </c>
      <c r="G1894" s="23" t="s">
        <v>73</v>
      </c>
      <c r="H1894" s="26">
        <v>13975.2</v>
      </c>
      <c r="I1894" s="27">
        <v>4397.05</v>
      </c>
    </row>
    <row r="1895" spans="1:9" ht="10.199999999999999" x14ac:dyDescent="0.2">
      <c r="A1895" s="21" t="s">
        <v>86</v>
      </c>
      <c r="B1895" s="22">
        <v>44287</v>
      </c>
      <c r="C1895" s="25">
        <v>214.45</v>
      </c>
      <c r="D1895" s="29">
        <v>385</v>
      </c>
      <c r="E1895" s="34">
        <v>43678</v>
      </c>
      <c r="F1895" s="24" t="s">
        <v>97</v>
      </c>
      <c r="G1895" s="23" t="s">
        <v>75</v>
      </c>
      <c r="H1895" s="26">
        <v>7105</v>
      </c>
      <c r="I1895" s="27">
        <v>1320.2</v>
      </c>
    </row>
    <row r="1896" spans="1:9" ht="10.199999999999999" x14ac:dyDescent="0.2">
      <c r="A1896" s="21" t="s">
        <v>86</v>
      </c>
      <c r="B1896" s="22">
        <v>44287</v>
      </c>
      <c r="C1896" s="25">
        <v>205.3</v>
      </c>
      <c r="D1896" s="29">
        <v>386</v>
      </c>
      <c r="E1896" s="34">
        <v>43678</v>
      </c>
      <c r="F1896" s="24" t="s">
        <v>97</v>
      </c>
      <c r="G1896" s="23" t="s">
        <v>71</v>
      </c>
      <c r="H1896" s="26">
        <v>11065.2</v>
      </c>
      <c r="I1896" s="27">
        <v>2726.99</v>
      </c>
    </row>
    <row r="1897" spans="1:9" ht="10.199999999999999" x14ac:dyDescent="0.2">
      <c r="A1897" s="21" t="s">
        <v>86</v>
      </c>
      <c r="B1897" s="22">
        <v>44287</v>
      </c>
      <c r="C1897" s="25">
        <v>292.89999999999998</v>
      </c>
      <c r="D1897" s="29">
        <v>387</v>
      </c>
      <c r="E1897" s="34">
        <v>43678</v>
      </c>
      <c r="F1897" s="24" t="s">
        <v>97</v>
      </c>
      <c r="G1897" s="23" t="s">
        <v>71</v>
      </c>
      <c r="H1897" s="26">
        <v>10576.849999999999</v>
      </c>
      <c r="I1897" s="27">
        <v>2084.7399999999998</v>
      </c>
    </row>
    <row r="1898" spans="1:9" ht="10.199999999999999" x14ac:dyDescent="0.2">
      <c r="A1898" s="21" t="s">
        <v>86</v>
      </c>
      <c r="B1898" s="22">
        <v>44287</v>
      </c>
      <c r="C1898" s="25">
        <v>600</v>
      </c>
      <c r="D1898" s="29">
        <v>388</v>
      </c>
      <c r="E1898" s="34">
        <v>44861</v>
      </c>
      <c r="F1898" s="24" t="s">
        <v>97</v>
      </c>
      <c r="G1898" s="23" t="s">
        <v>73</v>
      </c>
      <c r="H1898" s="26">
        <v>19459.45</v>
      </c>
      <c r="I1898" s="27">
        <v>4713.59</v>
      </c>
    </row>
    <row r="1899" spans="1:9" ht="10.199999999999999" x14ac:dyDescent="0.2">
      <c r="A1899" s="21" t="s">
        <v>86</v>
      </c>
      <c r="B1899" s="22">
        <v>44287</v>
      </c>
      <c r="C1899" s="25">
        <v>185</v>
      </c>
      <c r="D1899" s="29">
        <v>389</v>
      </c>
      <c r="E1899" s="34">
        <v>44229</v>
      </c>
      <c r="F1899" s="24" t="s">
        <v>97</v>
      </c>
      <c r="G1899" s="23" t="s">
        <v>72</v>
      </c>
      <c r="H1899" s="26">
        <v>7375.4</v>
      </c>
      <c r="I1899" s="27">
        <v>802.06</v>
      </c>
    </row>
    <row r="1900" spans="1:9" ht="10.199999999999999" x14ac:dyDescent="0.2">
      <c r="A1900" s="21" t="s">
        <v>86</v>
      </c>
      <c r="B1900" s="22">
        <v>44287</v>
      </c>
      <c r="C1900" s="25">
        <v>260.8</v>
      </c>
      <c r="D1900" s="29">
        <v>390</v>
      </c>
      <c r="E1900" s="34">
        <v>43678</v>
      </c>
      <c r="F1900" s="24" t="s">
        <v>118</v>
      </c>
      <c r="G1900" s="23" t="s">
        <v>71</v>
      </c>
      <c r="H1900" s="26">
        <v>7819.3499999999995</v>
      </c>
      <c r="I1900" s="27">
        <v>1352.1899999999998</v>
      </c>
    </row>
    <row r="1901" spans="1:9" ht="10.199999999999999" x14ac:dyDescent="0.2">
      <c r="A1901" s="21" t="s">
        <v>86</v>
      </c>
      <c r="B1901" s="22">
        <v>44287</v>
      </c>
      <c r="C1901" s="25">
        <v>441</v>
      </c>
      <c r="D1901" s="29">
        <v>391</v>
      </c>
      <c r="E1901" s="34">
        <v>43678</v>
      </c>
      <c r="F1901" s="24" t="s">
        <v>97</v>
      </c>
      <c r="G1901" s="23" t="s">
        <v>74</v>
      </c>
      <c r="H1901" s="26">
        <v>12827.6</v>
      </c>
      <c r="I1901" s="27">
        <v>2595.5300000000002</v>
      </c>
    </row>
    <row r="1902" spans="1:9" ht="10.199999999999999" x14ac:dyDescent="0.2">
      <c r="A1902" s="21" t="s">
        <v>86</v>
      </c>
      <c r="B1902" s="22">
        <v>44287</v>
      </c>
      <c r="C1902" s="25">
        <v>660.1</v>
      </c>
      <c r="D1902" s="29">
        <v>393</v>
      </c>
      <c r="E1902" s="34">
        <v>45005</v>
      </c>
      <c r="F1902" s="24" t="s">
        <v>97</v>
      </c>
      <c r="G1902" s="23" t="s">
        <v>74</v>
      </c>
      <c r="H1902" s="26">
        <v>32344.15</v>
      </c>
      <c r="I1902" s="27">
        <v>9153.83</v>
      </c>
    </row>
    <row r="1903" spans="1:9" ht="10.199999999999999" x14ac:dyDescent="0.2">
      <c r="A1903" s="21" t="s">
        <v>86</v>
      </c>
      <c r="B1903" s="22">
        <v>44287</v>
      </c>
      <c r="C1903" s="25">
        <v>173.4</v>
      </c>
      <c r="D1903" s="29">
        <v>394</v>
      </c>
      <c r="E1903" s="34">
        <v>43678</v>
      </c>
      <c r="F1903" s="24" t="s">
        <v>97</v>
      </c>
      <c r="G1903" s="23" t="s">
        <v>74</v>
      </c>
      <c r="H1903" s="26">
        <v>11860.5</v>
      </c>
      <c r="I1903" s="27">
        <v>2256.0300000000002</v>
      </c>
    </row>
    <row r="1904" spans="1:9" ht="10.199999999999999" x14ac:dyDescent="0.2">
      <c r="A1904" s="21" t="s">
        <v>86</v>
      </c>
      <c r="B1904" s="22">
        <v>44287</v>
      </c>
      <c r="C1904" s="25">
        <v>221.5</v>
      </c>
      <c r="D1904" s="29">
        <v>395</v>
      </c>
      <c r="E1904" s="34">
        <v>43678</v>
      </c>
      <c r="F1904" s="24" t="s">
        <v>97</v>
      </c>
      <c r="G1904" s="23" t="s">
        <v>71</v>
      </c>
      <c r="H1904" s="26">
        <v>13654.400000000001</v>
      </c>
      <c r="I1904" s="27">
        <v>3422.02</v>
      </c>
    </row>
    <row r="1905" spans="1:9" ht="10.199999999999999" x14ac:dyDescent="0.2">
      <c r="A1905" s="21" t="s">
        <v>86</v>
      </c>
      <c r="B1905" s="22">
        <v>44287</v>
      </c>
      <c r="C1905" s="25">
        <v>209.2</v>
      </c>
      <c r="D1905" s="29">
        <v>396</v>
      </c>
      <c r="E1905" s="34">
        <v>43678</v>
      </c>
      <c r="F1905" s="24" t="s">
        <v>97</v>
      </c>
      <c r="G1905" s="23" t="s">
        <v>71</v>
      </c>
      <c r="H1905" s="26">
        <v>10898.45</v>
      </c>
      <c r="I1905" s="27">
        <v>2504.25</v>
      </c>
    </row>
    <row r="1906" spans="1:9" ht="10.199999999999999" x14ac:dyDescent="0.2">
      <c r="A1906" s="21" t="s">
        <v>86</v>
      </c>
      <c r="B1906" s="22">
        <v>44287</v>
      </c>
      <c r="C1906" s="25">
        <v>386.74</v>
      </c>
      <c r="D1906" s="29">
        <v>397</v>
      </c>
      <c r="E1906" s="34">
        <v>44528</v>
      </c>
      <c r="F1906" s="24" t="s">
        <v>97</v>
      </c>
      <c r="G1906" s="23" t="s">
        <v>72</v>
      </c>
      <c r="H1906" s="26">
        <v>11746.05</v>
      </c>
      <c r="I1906" s="27">
        <v>66.850000000000009</v>
      </c>
    </row>
    <row r="1907" spans="1:9" ht="10.199999999999999" x14ac:dyDescent="0.2">
      <c r="A1907" s="21" t="s">
        <v>86</v>
      </c>
      <c r="B1907" s="22">
        <v>44287</v>
      </c>
      <c r="C1907" s="25">
        <v>324.3</v>
      </c>
      <c r="D1907" s="29">
        <v>398</v>
      </c>
      <c r="E1907" s="34">
        <v>43678</v>
      </c>
      <c r="F1907" s="24" t="s">
        <v>120</v>
      </c>
      <c r="G1907" s="23" t="s">
        <v>71</v>
      </c>
      <c r="H1907" s="26">
        <v>7874.2</v>
      </c>
      <c r="I1907" s="27">
        <v>370.16</v>
      </c>
    </row>
    <row r="1908" spans="1:9" ht="10.199999999999999" x14ac:dyDescent="0.2">
      <c r="A1908" s="21" t="s">
        <v>86</v>
      </c>
      <c r="B1908" s="22">
        <v>44287</v>
      </c>
      <c r="C1908" s="25">
        <v>650.70000000000005</v>
      </c>
      <c r="D1908" s="29">
        <v>399</v>
      </c>
      <c r="E1908" s="34">
        <v>44869</v>
      </c>
      <c r="F1908" s="24" t="s">
        <v>97</v>
      </c>
      <c r="G1908" s="23" t="s">
        <v>71</v>
      </c>
      <c r="H1908" s="26">
        <v>24258.1</v>
      </c>
      <c r="I1908" s="27">
        <v>6569.57</v>
      </c>
    </row>
    <row r="1909" spans="1:9" ht="10.199999999999999" x14ac:dyDescent="0.2">
      <c r="A1909" s="21" t="s">
        <v>86</v>
      </c>
      <c r="B1909" s="22">
        <v>44287</v>
      </c>
      <c r="C1909" s="25">
        <v>266.8</v>
      </c>
      <c r="D1909" s="29">
        <v>400</v>
      </c>
      <c r="E1909" s="34">
        <v>43678</v>
      </c>
      <c r="F1909" s="24" t="s">
        <v>97</v>
      </c>
      <c r="G1909" s="23" t="s">
        <v>71</v>
      </c>
      <c r="H1909" s="26">
        <v>8332.9499999999989</v>
      </c>
      <c r="I1909" s="27">
        <v>1305.29</v>
      </c>
    </row>
    <row r="1910" spans="1:9" ht="10.199999999999999" x14ac:dyDescent="0.2">
      <c r="A1910" s="21" t="s">
        <v>86</v>
      </c>
      <c r="B1910" s="22">
        <v>44287</v>
      </c>
      <c r="C1910" s="25">
        <v>233</v>
      </c>
      <c r="D1910" s="29">
        <v>401</v>
      </c>
      <c r="E1910" s="34">
        <v>43678</v>
      </c>
      <c r="F1910" s="24" t="s">
        <v>97</v>
      </c>
      <c r="G1910" s="23" t="s">
        <v>75</v>
      </c>
      <c r="H1910" s="26">
        <v>8744.15</v>
      </c>
      <c r="I1910" s="27">
        <v>1645.8400000000001</v>
      </c>
    </row>
    <row r="1911" spans="1:9" ht="10.199999999999999" x14ac:dyDescent="0.2">
      <c r="A1911" s="21" t="s">
        <v>86</v>
      </c>
      <c r="B1911" s="22">
        <v>44287</v>
      </c>
      <c r="C1911" s="25">
        <v>230.74</v>
      </c>
      <c r="D1911" s="29">
        <v>402</v>
      </c>
      <c r="E1911" s="34">
        <v>43678</v>
      </c>
      <c r="F1911" s="24" t="s">
        <v>121</v>
      </c>
      <c r="G1911" s="23" t="s">
        <v>74</v>
      </c>
      <c r="H1911" s="26"/>
      <c r="I1911" s="27">
        <v>182</v>
      </c>
    </row>
    <row r="1912" spans="1:9" ht="10.199999999999999" x14ac:dyDescent="0.2">
      <c r="A1912" s="21" t="s">
        <v>86</v>
      </c>
      <c r="B1912" s="22">
        <v>44287</v>
      </c>
      <c r="C1912" s="25">
        <v>400</v>
      </c>
      <c r="D1912" s="29">
        <v>403</v>
      </c>
      <c r="E1912" s="34">
        <v>44557</v>
      </c>
      <c r="F1912" s="24" t="s">
        <v>97</v>
      </c>
      <c r="G1912" s="23" t="s">
        <v>71</v>
      </c>
      <c r="H1912" s="26">
        <v>10931.7</v>
      </c>
      <c r="I1912" s="27">
        <v>1097.04</v>
      </c>
    </row>
    <row r="1913" spans="1:9" ht="10.199999999999999" x14ac:dyDescent="0.2">
      <c r="A1913" s="21" t="s">
        <v>86</v>
      </c>
      <c r="B1913" s="22">
        <v>44287</v>
      </c>
      <c r="C1913" s="25">
        <v>435.7</v>
      </c>
      <c r="D1913" s="29">
        <v>404</v>
      </c>
      <c r="E1913" s="34">
        <v>44009</v>
      </c>
      <c r="F1913" s="24" t="s">
        <v>97</v>
      </c>
      <c r="G1913" s="23" t="s">
        <v>75</v>
      </c>
      <c r="H1913" s="26">
        <v>13136.5</v>
      </c>
      <c r="I1913" s="27">
        <v>2192.0499999999997</v>
      </c>
    </row>
    <row r="1914" spans="1:9" ht="10.199999999999999" x14ac:dyDescent="0.2">
      <c r="A1914" s="21" t="s">
        <v>86</v>
      </c>
      <c r="B1914" s="22">
        <v>44287</v>
      </c>
      <c r="C1914" s="25">
        <v>193.63</v>
      </c>
      <c r="D1914" s="29">
        <v>405</v>
      </c>
      <c r="E1914" s="34">
        <v>43678</v>
      </c>
      <c r="F1914" s="24" t="s">
        <v>122</v>
      </c>
      <c r="G1914" s="23" t="s">
        <v>71</v>
      </c>
      <c r="H1914" s="26">
        <v>8583.4</v>
      </c>
      <c r="I1914" s="27">
        <v>1281.21</v>
      </c>
    </row>
    <row r="1915" spans="1:9" ht="10.199999999999999" x14ac:dyDescent="0.2">
      <c r="A1915" s="21" t="s">
        <v>86</v>
      </c>
      <c r="B1915" s="22">
        <v>44287</v>
      </c>
      <c r="C1915" s="25">
        <v>410</v>
      </c>
      <c r="D1915" s="29">
        <v>406</v>
      </c>
      <c r="E1915" s="34">
        <v>43678</v>
      </c>
      <c r="F1915" s="24" t="s">
        <v>97</v>
      </c>
      <c r="G1915" s="23" t="s">
        <v>71</v>
      </c>
      <c r="H1915" s="26">
        <v>19303.650000000001</v>
      </c>
      <c r="I1915" s="27">
        <v>5357.59</v>
      </c>
    </row>
    <row r="1916" spans="1:9" ht="10.199999999999999" x14ac:dyDescent="0.2">
      <c r="A1916" s="21" t="s">
        <v>86</v>
      </c>
      <c r="B1916" s="22">
        <v>44287</v>
      </c>
      <c r="C1916" s="25">
        <v>248.7</v>
      </c>
      <c r="D1916" s="29">
        <v>407</v>
      </c>
      <c r="E1916" s="34">
        <v>43678</v>
      </c>
      <c r="F1916" s="24" t="s">
        <v>97</v>
      </c>
      <c r="G1916" s="23" t="s">
        <v>72</v>
      </c>
      <c r="H1916" s="26">
        <v>10021.699999999999</v>
      </c>
      <c r="I1916" s="27">
        <v>2166.64</v>
      </c>
    </row>
    <row r="1917" spans="1:9" ht="10.199999999999999" x14ac:dyDescent="0.2">
      <c r="A1917" s="21" t="s">
        <v>86</v>
      </c>
      <c r="B1917" s="22">
        <v>44287</v>
      </c>
      <c r="C1917" s="25">
        <v>347.8</v>
      </c>
      <c r="D1917" s="29">
        <v>408</v>
      </c>
      <c r="E1917" s="34">
        <v>43678</v>
      </c>
      <c r="F1917" s="24" t="s">
        <v>97</v>
      </c>
      <c r="G1917" s="23" t="s">
        <v>74</v>
      </c>
      <c r="H1917" s="26">
        <v>14547.9</v>
      </c>
      <c r="I1917" s="27">
        <v>532.69999999999993</v>
      </c>
    </row>
    <row r="1918" spans="1:9" ht="10.199999999999999" x14ac:dyDescent="0.2">
      <c r="A1918" s="21" t="s">
        <v>86</v>
      </c>
      <c r="B1918" s="22">
        <v>44287</v>
      </c>
      <c r="C1918" s="25">
        <v>323.11</v>
      </c>
      <c r="D1918" s="29">
        <v>409</v>
      </c>
      <c r="E1918" s="34">
        <v>43678</v>
      </c>
      <c r="F1918" s="24" t="s">
        <v>97</v>
      </c>
      <c r="G1918" s="23" t="s">
        <v>71</v>
      </c>
      <c r="H1918" s="26">
        <v>9802.4500000000007</v>
      </c>
      <c r="I1918" s="27">
        <v>1931.6499999999999</v>
      </c>
    </row>
    <row r="1919" spans="1:9" ht="10.199999999999999" x14ac:dyDescent="0.2">
      <c r="A1919" s="21" t="s">
        <v>86</v>
      </c>
      <c r="B1919" s="22">
        <v>44287</v>
      </c>
      <c r="C1919" s="25">
        <v>955</v>
      </c>
      <c r="D1919" s="29">
        <v>410</v>
      </c>
      <c r="E1919" s="34">
        <v>44910</v>
      </c>
      <c r="F1919" s="24" t="s">
        <v>97</v>
      </c>
      <c r="G1919" s="23" t="s">
        <v>72</v>
      </c>
      <c r="H1919" s="26">
        <v>80860.3</v>
      </c>
      <c r="I1919" s="27">
        <v>21661.149999999998</v>
      </c>
    </row>
    <row r="1920" spans="1:9" ht="10.199999999999999" x14ac:dyDescent="0.2">
      <c r="A1920" s="21" t="s">
        <v>86</v>
      </c>
      <c r="B1920" s="22">
        <v>44287</v>
      </c>
      <c r="C1920" s="25">
        <v>222.8</v>
      </c>
      <c r="D1920" s="29">
        <v>411</v>
      </c>
      <c r="E1920" s="34">
        <v>43678</v>
      </c>
      <c r="F1920" s="24" t="s">
        <v>97</v>
      </c>
      <c r="G1920" s="23" t="s">
        <v>72</v>
      </c>
      <c r="H1920" s="26">
        <v>8627.35</v>
      </c>
      <c r="I1920" s="27">
        <v>1342.32</v>
      </c>
    </row>
    <row r="1921" spans="1:9" ht="10.199999999999999" x14ac:dyDescent="0.2">
      <c r="A1921" s="21" t="s">
        <v>86</v>
      </c>
      <c r="B1921" s="22">
        <v>44287</v>
      </c>
      <c r="C1921" s="25">
        <v>350.7</v>
      </c>
      <c r="D1921" s="29">
        <v>413</v>
      </c>
      <c r="E1921" s="34">
        <v>43678</v>
      </c>
      <c r="F1921" s="24" t="s">
        <v>97</v>
      </c>
      <c r="G1921" s="23" t="s">
        <v>71</v>
      </c>
      <c r="H1921" s="26">
        <v>12182.15</v>
      </c>
      <c r="I1921" s="27">
        <v>1404.0600000000002</v>
      </c>
    </row>
    <row r="1922" spans="1:9" ht="10.199999999999999" x14ac:dyDescent="0.2">
      <c r="A1922" s="21" t="s">
        <v>86</v>
      </c>
      <c r="B1922" s="22">
        <v>44287</v>
      </c>
      <c r="C1922" s="25">
        <v>449</v>
      </c>
      <c r="D1922" s="29">
        <v>414</v>
      </c>
      <c r="E1922" s="34">
        <v>43678</v>
      </c>
      <c r="F1922" s="24" t="s">
        <v>97</v>
      </c>
      <c r="G1922" s="23" t="s">
        <v>71</v>
      </c>
      <c r="H1922" s="26">
        <v>53863.3</v>
      </c>
      <c r="I1922" s="27">
        <v>17572.87</v>
      </c>
    </row>
    <row r="1923" spans="1:9" ht="10.199999999999999" x14ac:dyDescent="0.2">
      <c r="A1923" s="21" t="s">
        <v>86</v>
      </c>
      <c r="B1923" s="22">
        <v>44287</v>
      </c>
      <c r="C1923" s="25">
        <v>297.57</v>
      </c>
      <c r="D1923" s="29">
        <v>415</v>
      </c>
      <c r="E1923" s="34">
        <v>44380</v>
      </c>
      <c r="F1923" s="24" t="s">
        <v>97</v>
      </c>
      <c r="G1923" s="23" t="s">
        <v>71</v>
      </c>
      <c r="H1923" s="26">
        <v>16485.2</v>
      </c>
      <c r="I1923" s="27">
        <v>4781.4900000000007</v>
      </c>
    </row>
    <row r="1924" spans="1:9" ht="10.199999999999999" x14ac:dyDescent="0.2">
      <c r="A1924" s="21" t="s">
        <v>86</v>
      </c>
      <c r="B1924" s="22">
        <v>44287</v>
      </c>
      <c r="C1924" s="25">
        <v>149.04</v>
      </c>
      <c r="D1924" s="29">
        <v>416</v>
      </c>
      <c r="E1924" s="34">
        <v>44683</v>
      </c>
      <c r="F1924" s="24" t="s">
        <v>124</v>
      </c>
      <c r="G1924" s="23" t="s">
        <v>74</v>
      </c>
      <c r="H1924" s="26">
        <v>9428.3000000000011</v>
      </c>
      <c r="I1924" s="27">
        <v>2059.19</v>
      </c>
    </row>
    <row r="1925" spans="1:9" ht="10.199999999999999" x14ac:dyDescent="0.2">
      <c r="A1925" s="21" t="s">
        <v>86</v>
      </c>
      <c r="B1925" s="22">
        <v>44287</v>
      </c>
      <c r="C1925" s="25">
        <v>285.85000000000002</v>
      </c>
      <c r="D1925" s="29">
        <v>417</v>
      </c>
      <c r="E1925" s="34">
        <v>43678</v>
      </c>
      <c r="F1925" s="24" t="s">
        <v>97</v>
      </c>
      <c r="G1925" s="23" t="s">
        <v>71</v>
      </c>
      <c r="H1925" s="26">
        <v>18658.25</v>
      </c>
      <c r="I1925" s="27">
        <v>5763.03</v>
      </c>
    </row>
    <row r="1926" spans="1:9" ht="10.199999999999999" x14ac:dyDescent="0.2">
      <c r="A1926" s="21" t="s">
        <v>86</v>
      </c>
      <c r="B1926" s="22">
        <v>44287</v>
      </c>
      <c r="C1926" s="25">
        <v>152.5</v>
      </c>
      <c r="D1926" s="29">
        <v>418</v>
      </c>
      <c r="E1926" s="34">
        <v>43678</v>
      </c>
      <c r="F1926" s="24" t="s">
        <v>97</v>
      </c>
      <c r="G1926" s="23" t="s">
        <v>72</v>
      </c>
      <c r="H1926" s="26">
        <v>5859.0499999999993</v>
      </c>
      <c r="I1926" s="27">
        <v>891.38</v>
      </c>
    </row>
    <row r="1927" spans="1:9" ht="10.199999999999999" x14ac:dyDescent="0.2">
      <c r="A1927" s="21" t="s">
        <v>86</v>
      </c>
      <c r="B1927" s="22">
        <v>44287</v>
      </c>
      <c r="C1927" s="25">
        <v>871</v>
      </c>
      <c r="D1927" s="29">
        <v>419</v>
      </c>
      <c r="E1927" s="34">
        <v>44982</v>
      </c>
      <c r="F1927" s="24" t="s">
        <v>97</v>
      </c>
      <c r="G1927" s="23" t="s">
        <v>74</v>
      </c>
      <c r="H1927" s="26">
        <v>60645.25</v>
      </c>
      <c r="I1927" s="27">
        <v>13856.01</v>
      </c>
    </row>
    <row r="1928" spans="1:9" ht="10.199999999999999" x14ac:dyDescent="0.2">
      <c r="A1928" s="21" t="s">
        <v>86</v>
      </c>
      <c r="B1928" s="22">
        <v>44287</v>
      </c>
      <c r="C1928" s="25">
        <v>297</v>
      </c>
      <c r="D1928" s="29">
        <v>420</v>
      </c>
      <c r="E1928" s="34">
        <v>43678</v>
      </c>
      <c r="F1928" s="24" t="s">
        <v>104</v>
      </c>
      <c r="G1928" s="23" t="s">
        <v>74</v>
      </c>
      <c r="H1928" s="26">
        <v>4113.75</v>
      </c>
      <c r="I1928" s="27">
        <v>217.35</v>
      </c>
    </row>
    <row r="1929" spans="1:9" ht="10.199999999999999" x14ac:dyDescent="0.2">
      <c r="A1929" s="21" t="s">
        <v>86</v>
      </c>
      <c r="B1929" s="22">
        <v>44287</v>
      </c>
      <c r="C1929" s="25">
        <v>403.51</v>
      </c>
      <c r="D1929" s="29">
        <v>421</v>
      </c>
      <c r="E1929" s="34">
        <v>44743</v>
      </c>
      <c r="F1929" s="24" t="s">
        <v>97</v>
      </c>
      <c r="G1929" s="23" t="s">
        <v>71</v>
      </c>
      <c r="H1929" s="26">
        <v>16172.05</v>
      </c>
      <c r="I1929" s="27">
        <v>4737.25</v>
      </c>
    </row>
    <row r="1930" spans="1:9" ht="10.199999999999999" x14ac:dyDescent="0.2">
      <c r="A1930" s="21" t="s">
        <v>86</v>
      </c>
      <c r="B1930" s="22">
        <v>44287</v>
      </c>
      <c r="C1930" s="25">
        <v>186.2</v>
      </c>
      <c r="D1930" s="29">
        <v>422</v>
      </c>
      <c r="E1930" s="34">
        <v>43678</v>
      </c>
      <c r="F1930" s="24" t="s">
        <v>97</v>
      </c>
      <c r="G1930" s="23" t="s">
        <v>73</v>
      </c>
      <c r="H1930" s="26">
        <v>6487.6</v>
      </c>
      <c r="I1930" s="27">
        <v>802.34</v>
      </c>
    </row>
    <row r="1931" spans="1:9" ht="10.199999999999999" x14ac:dyDescent="0.2">
      <c r="A1931" s="21" t="s">
        <v>86</v>
      </c>
      <c r="B1931" s="22">
        <v>44287</v>
      </c>
      <c r="C1931" s="25">
        <v>377.1</v>
      </c>
      <c r="D1931" s="29">
        <v>423</v>
      </c>
      <c r="E1931" s="34">
        <v>44607</v>
      </c>
      <c r="F1931" s="24" t="s">
        <v>97</v>
      </c>
      <c r="G1931" s="23" t="s">
        <v>75</v>
      </c>
      <c r="H1931" s="26">
        <v>14690.050000000001</v>
      </c>
      <c r="I1931" s="27">
        <v>4302.83</v>
      </c>
    </row>
    <row r="1932" spans="1:9" ht="10.199999999999999" x14ac:dyDescent="0.2">
      <c r="A1932" s="21" t="s">
        <v>86</v>
      </c>
      <c r="B1932" s="22">
        <v>44287</v>
      </c>
      <c r="C1932" s="25">
        <v>225.39</v>
      </c>
      <c r="D1932" s="29">
        <v>424</v>
      </c>
      <c r="E1932" s="34">
        <v>44160</v>
      </c>
      <c r="F1932" s="24" t="s">
        <v>97</v>
      </c>
      <c r="G1932" s="23" t="s">
        <v>77</v>
      </c>
      <c r="H1932" s="26">
        <v>9139.6</v>
      </c>
      <c r="I1932" s="27">
        <v>2152.7800000000002</v>
      </c>
    </row>
    <row r="1933" spans="1:9" ht="10.199999999999999" x14ac:dyDescent="0.2">
      <c r="A1933" s="21" t="s">
        <v>86</v>
      </c>
      <c r="B1933" s="22">
        <v>44287</v>
      </c>
      <c r="C1933" s="25">
        <v>314</v>
      </c>
      <c r="D1933" s="29">
        <v>425</v>
      </c>
      <c r="E1933" s="34">
        <v>43678</v>
      </c>
      <c r="F1933" s="24" t="s">
        <v>97</v>
      </c>
      <c r="G1933" s="23" t="s">
        <v>71</v>
      </c>
      <c r="H1933" s="26">
        <v>14979.5</v>
      </c>
      <c r="I1933" s="27">
        <v>1989.0499999999997</v>
      </c>
    </row>
    <row r="1934" spans="1:9" ht="10.199999999999999" x14ac:dyDescent="0.2">
      <c r="A1934" s="21" t="s">
        <v>86</v>
      </c>
      <c r="B1934" s="22">
        <v>44287</v>
      </c>
      <c r="C1934" s="25">
        <v>700</v>
      </c>
      <c r="D1934" s="29">
        <v>427</v>
      </c>
      <c r="E1934" s="34">
        <v>44995</v>
      </c>
      <c r="F1934" s="24" t="s">
        <v>97</v>
      </c>
      <c r="G1934" s="23" t="s">
        <v>73</v>
      </c>
      <c r="H1934" s="26">
        <v>28301.100000000002</v>
      </c>
      <c r="I1934" s="27">
        <v>7270.4800000000005</v>
      </c>
    </row>
    <row r="1935" spans="1:9" ht="10.199999999999999" x14ac:dyDescent="0.2">
      <c r="A1935" s="21" t="s">
        <v>86</v>
      </c>
      <c r="B1935" s="22">
        <v>44287</v>
      </c>
      <c r="C1935" s="25">
        <v>417.2</v>
      </c>
      <c r="D1935" s="29">
        <v>428</v>
      </c>
      <c r="E1935" s="34">
        <v>43678</v>
      </c>
      <c r="F1935" s="24" t="s">
        <v>97</v>
      </c>
      <c r="G1935" s="23" t="s">
        <v>71</v>
      </c>
      <c r="H1935" s="26">
        <v>19412</v>
      </c>
      <c r="I1935" s="27">
        <v>4976.16</v>
      </c>
    </row>
    <row r="1936" spans="1:9" ht="10.199999999999999" x14ac:dyDescent="0.2">
      <c r="A1936" s="21" t="s">
        <v>86</v>
      </c>
      <c r="B1936" s="22">
        <v>44287</v>
      </c>
      <c r="C1936" s="25">
        <v>329.1</v>
      </c>
      <c r="D1936" s="29">
        <v>429</v>
      </c>
      <c r="E1936" s="34">
        <v>43678</v>
      </c>
      <c r="F1936" s="24" t="s">
        <v>97</v>
      </c>
      <c r="G1936" s="23" t="s">
        <v>71</v>
      </c>
      <c r="H1936" s="26">
        <v>11865.45</v>
      </c>
      <c r="I1936" s="27">
        <v>793.59</v>
      </c>
    </row>
    <row r="1937" spans="1:9" ht="10.199999999999999" x14ac:dyDescent="0.2">
      <c r="A1937" s="21" t="s">
        <v>86</v>
      </c>
      <c r="B1937" s="22">
        <v>44287</v>
      </c>
      <c r="C1937" s="25">
        <v>344.5</v>
      </c>
      <c r="D1937" s="29">
        <v>430</v>
      </c>
      <c r="E1937" s="34">
        <v>43678</v>
      </c>
      <c r="F1937" s="24" t="s">
        <v>97</v>
      </c>
      <c r="G1937" s="23" t="s">
        <v>73</v>
      </c>
      <c r="H1937" s="26">
        <v>11835.150000000001</v>
      </c>
      <c r="I1937" s="27">
        <v>2034.6200000000001</v>
      </c>
    </row>
    <row r="1938" spans="1:9" ht="10.199999999999999" x14ac:dyDescent="0.2">
      <c r="A1938" s="21" t="s">
        <v>86</v>
      </c>
      <c r="B1938" s="22">
        <v>44287</v>
      </c>
      <c r="C1938" s="25">
        <v>152.19999999999999</v>
      </c>
      <c r="D1938" s="29">
        <v>431</v>
      </c>
      <c r="E1938" s="34">
        <v>43678</v>
      </c>
      <c r="F1938" s="24" t="s">
        <v>97</v>
      </c>
      <c r="G1938" s="23" t="s">
        <v>74</v>
      </c>
      <c r="H1938" s="26">
        <v>4546.1000000000004</v>
      </c>
      <c r="I1938" s="27">
        <v>259.7</v>
      </c>
    </row>
    <row r="1939" spans="1:9" ht="10.199999999999999" x14ac:dyDescent="0.2">
      <c r="A1939" s="21" t="s">
        <v>86</v>
      </c>
      <c r="B1939" s="22">
        <v>44287</v>
      </c>
      <c r="C1939" s="25">
        <v>256.10000000000002</v>
      </c>
      <c r="D1939" s="29">
        <v>432</v>
      </c>
      <c r="E1939" s="34">
        <v>43678</v>
      </c>
      <c r="F1939" s="24" t="s">
        <v>97</v>
      </c>
      <c r="G1939" s="23" t="s">
        <v>74</v>
      </c>
      <c r="H1939" s="26">
        <v>9524.4500000000007</v>
      </c>
      <c r="I1939" s="27">
        <v>1814.19</v>
      </c>
    </row>
    <row r="1940" spans="1:9" ht="10.199999999999999" x14ac:dyDescent="0.2">
      <c r="A1940" s="21" t="s">
        <v>86</v>
      </c>
      <c r="B1940" s="22">
        <v>44287</v>
      </c>
      <c r="C1940" s="25">
        <v>395.2</v>
      </c>
      <c r="D1940" s="29">
        <v>433</v>
      </c>
      <c r="E1940" s="34">
        <v>43678</v>
      </c>
      <c r="F1940" s="24" t="s">
        <v>97</v>
      </c>
      <c r="G1940" s="23" t="s">
        <v>75</v>
      </c>
      <c r="H1940" s="26">
        <v>12205.45</v>
      </c>
      <c r="I1940" s="27">
        <v>2418.36</v>
      </c>
    </row>
    <row r="1941" spans="1:9" ht="10.199999999999999" x14ac:dyDescent="0.2">
      <c r="A1941" s="21" t="s">
        <v>86</v>
      </c>
      <c r="B1941" s="22">
        <v>44287</v>
      </c>
      <c r="C1941" s="25">
        <v>401.9</v>
      </c>
      <c r="D1941" s="29">
        <v>434</v>
      </c>
      <c r="E1941" s="34">
        <v>44259</v>
      </c>
      <c r="F1941" s="24" t="s">
        <v>126</v>
      </c>
      <c r="G1941" s="23" t="s">
        <v>75</v>
      </c>
      <c r="H1941" s="26">
        <v>24052.5</v>
      </c>
      <c r="I1941" s="27">
        <v>6977.18</v>
      </c>
    </row>
    <row r="1942" spans="1:9" ht="10.199999999999999" x14ac:dyDescent="0.2">
      <c r="A1942" s="21" t="s">
        <v>86</v>
      </c>
      <c r="B1942" s="22">
        <v>44287</v>
      </c>
      <c r="C1942" s="25">
        <v>152</v>
      </c>
      <c r="D1942" s="29">
        <v>435</v>
      </c>
      <c r="E1942" s="34">
        <v>43678</v>
      </c>
      <c r="F1942" s="24" t="s">
        <v>97</v>
      </c>
      <c r="G1942" s="23" t="s">
        <v>74</v>
      </c>
      <c r="H1942" s="26">
        <v>8190.5</v>
      </c>
      <c r="I1942" s="27">
        <v>2080.96</v>
      </c>
    </row>
    <row r="1943" spans="1:9" ht="10.199999999999999" x14ac:dyDescent="0.2">
      <c r="A1943" s="21" t="s">
        <v>86</v>
      </c>
      <c r="B1943" s="22">
        <v>44287</v>
      </c>
      <c r="C1943" s="25">
        <v>360.38</v>
      </c>
      <c r="D1943" s="29">
        <v>436</v>
      </c>
      <c r="E1943" s="34">
        <v>44256</v>
      </c>
      <c r="F1943" s="24" t="s">
        <v>97</v>
      </c>
      <c r="G1943" s="23" t="s">
        <v>72</v>
      </c>
      <c r="H1943" s="26">
        <v>20363.55</v>
      </c>
      <c r="I1943" s="27">
        <v>7097.58</v>
      </c>
    </row>
    <row r="1944" spans="1:9" ht="10.199999999999999" x14ac:dyDescent="0.2">
      <c r="A1944" s="21" t="s">
        <v>86</v>
      </c>
      <c r="B1944" s="22">
        <v>44287</v>
      </c>
      <c r="C1944" s="25">
        <v>162.9</v>
      </c>
      <c r="D1944" s="29">
        <v>437</v>
      </c>
      <c r="E1944" s="34">
        <v>43678</v>
      </c>
      <c r="F1944" s="24" t="s">
        <v>97</v>
      </c>
      <c r="G1944" s="23" t="s">
        <v>71</v>
      </c>
      <c r="H1944" s="26">
        <v>11903.150000000001</v>
      </c>
      <c r="I1944" s="27">
        <v>2237.48</v>
      </c>
    </row>
    <row r="1945" spans="1:9" ht="10.199999999999999" x14ac:dyDescent="0.2">
      <c r="A1945" s="21" t="s">
        <v>86</v>
      </c>
      <c r="B1945" s="22">
        <v>44287</v>
      </c>
      <c r="C1945" s="25">
        <v>250</v>
      </c>
      <c r="D1945" s="29">
        <v>438</v>
      </c>
      <c r="E1945" s="34">
        <v>44189</v>
      </c>
      <c r="F1945" s="24" t="s">
        <v>97</v>
      </c>
      <c r="G1945" s="23" t="s">
        <v>77</v>
      </c>
      <c r="H1945" s="26">
        <v>16172.05</v>
      </c>
      <c r="I1945" s="27">
        <v>3567.9</v>
      </c>
    </row>
    <row r="1946" spans="1:9" ht="10.199999999999999" x14ac:dyDescent="0.2">
      <c r="A1946" s="21" t="s">
        <v>86</v>
      </c>
      <c r="B1946" s="22">
        <v>44287</v>
      </c>
      <c r="C1946" s="25">
        <v>170.1</v>
      </c>
      <c r="D1946" s="29">
        <v>439</v>
      </c>
      <c r="E1946" s="34">
        <v>43678</v>
      </c>
      <c r="F1946" s="24" t="s">
        <v>97</v>
      </c>
      <c r="G1946" s="23" t="s">
        <v>72</v>
      </c>
      <c r="H1946" s="26">
        <v>7496.3</v>
      </c>
      <c r="I1946" s="27">
        <v>815.43</v>
      </c>
    </row>
    <row r="1947" spans="1:9" ht="10.199999999999999" x14ac:dyDescent="0.2">
      <c r="A1947" s="21" t="s">
        <v>86</v>
      </c>
      <c r="B1947" s="22">
        <v>44287</v>
      </c>
      <c r="C1947" s="25">
        <v>240.7</v>
      </c>
      <c r="D1947" s="29">
        <v>440</v>
      </c>
      <c r="E1947" s="34">
        <v>43678</v>
      </c>
      <c r="F1947" s="24" t="s">
        <v>97</v>
      </c>
      <c r="G1947" s="23" t="s">
        <v>77</v>
      </c>
      <c r="H1947" s="26">
        <v>9880</v>
      </c>
      <c r="I1947" s="27">
        <v>1031.73</v>
      </c>
    </row>
    <row r="1948" spans="1:9" ht="10.199999999999999" x14ac:dyDescent="0.2">
      <c r="A1948" s="21" t="s">
        <v>86</v>
      </c>
      <c r="B1948" s="22">
        <v>44317</v>
      </c>
      <c r="C1948" s="25">
        <v>1089</v>
      </c>
      <c r="D1948" s="29">
        <v>379</v>
      </c>
      <c r="E1948" s="34">
        <v>44956</v>
      </c>
      <c r="F1948" s="24" t="s">
        <v>97</v>
      </c>
      <c r="G1948" s="23" t="s">
        <v>71</v>
      </c>
      <c r="H1948" s="26">
        <v>79365.75</v>
      </c>
      <c r="I1948" s="27">
        <v>21358.190000000002</v>
      </c>
    </row>
    <row r="1949" spans="1:9" ht="10.199999999999999" x14ac:dyDescent="0.2">
      <c r="A1949" s="21" t="s">
        <v>86</v>
      </c>
      <c r="B1949" s="22">
        <v>44317</v>
      </c>
      <c r="C1949" s="25">
        <v>357.56</v>
      </c>
      <c r="D1949" s="29">
        <v>380</v>
      </c>
      <c r="E1949" s="34">
        <v>44162</v>
      </c>
      <c r="F1949" s="24" t="s">
        <v>97</v>
      </c>
      <c r="G1949" s="23" t="s">
        <v>72</v>
      </c>
      <c r="H1949" s="26">
        <v>11096.099999999999</v>
      </c>
      <c r="I1949" s="27">
        <v>1263.5</v>
      </c>
    </row>
    <row r="1950" spans="1:9" ht="10.199999999999999" x14ac:dyDescent="0.2">
      <c r="A1950" s="21" t="s">
        <v>86</v>
      </c>
      <c r="B1950" s="22">
        <v>44317</v>
      </c>
      <c r="C1950" s="25">
        <v>241.7</v>
      </c>
      <c r="D1950" s="29">
        <v>381</v>
      </c>
      <c r="E1950" s="34">
        <v>43678</v>
      </c>
      <c r="F1950" s="24" t="s">
        <v>97</v>
      </c>
      <c r="G1950" s="23" t="s">
        <v>73</v>
      </c>
      <c r="H1950" s="26">
        <v>10317.700000000001</v>
      </c>
      <c r="I1950" s="27">
        <v>2140.11</v>
      </c>
    </row>
    <row r="1951" spans="1:9" ht="10.199999999999999" x14ac:dyDescent="0.2">
      <c r="A1951" s="21" t="s">
        <v>86</v>
      </c>
      <c r="B1951" s="22">
        <v>44317</v>
      </c>
      <c r="C1951" s="25">
        <v>275.3</v>
      </c>
      <c r="D1951" s="29">
        <v>382</v>
      </c>
      <c r="E1951" s="34">
        <v>43678</v>
      </c>
      <c r="F1951" s="24" t="s">
        <v>97</v>
      </c>
      <c r="G1951" s="23" t="s">
        <v>71</v>
      </c>
      <c r="H1951" s="26">
        <v>15636.25</v>
      </c>
      <c r="I1951" s="27">
        <v>4661.2299999999996</v>
      </c>
    </row>
    <row r="1952" spans="1:9" ht="10.199999999999999" x14ac:dyDescent="0.2">
      <c r="A1952" s="21" t="s">
        <v>86</v>
      </c>
      <c r="B1952" s="22">
        <v>44317</v>
      </c>
      <c r="C1952" s="25">
        <v>381.9</v>
      </c>
      <c r="D1952" s="29">
        <v>383</v>
      </c>
      <c r="E1952" s="34">
        <v>43678</v>
      </c>
      <c r="F1952" s="24" t="s">
        <v>97</v>
      </c>
      <c r="G1952" s="23" t="s">
        <v>74</v>
      </c>
      <c r="H1952" s="26">
        <v>14104.349999999999</v>
      </c>
      <c r="I1952" s="27">
        <v>2853.83</v>
      </c>
    </row>
    <row r="1953" spans="1:9" ht="10.199999999999999" x14ac:dyDescent="0.2">
      <c r="A1953" s="21" t="s">
        <v>86</v>
      </c>
      <c r="B1953" s="22">
        <v>44317</v>
      </c>
      <c r="C1953" s="25">
        <v>313.3</v>
      </c>
      <c r="D1953" s="29">
        <v>384</v>
      </c>
      <c r="E1953" s="34">
        <v>44167</v>
      </c>
      <c r="F1953" s="24" t="s">
        <v>97</v>
      </c>
      <c r="G1953" s="23" t="s">
        <v>73</v>
      </c>
      <c r="H1953" s="26">
        <v>16208.45</v>
      </c>
      <c r="I1953" s="27">
        <v>5211.8499999999995</v>
      </c>
    </row>
    <row r="1954" spans="1:9" ht="10.199999999999999" x14ac:dyDescent="0.2">
      <c r="A1954" s="21" t="s">
        <v>86</v>
      </c>
      <c r="B1954" s="22">
        <v>44317</v>
      </c>
      <c r="C1954" s="25">
        <v>214.45</v>
      </c>
      <c r="D1954" s="29">
        <v>385</v>
      </c>
      <c r="E1954" s="34">
        <v>43678</v>
      </c>
      <c r="F1954" s="24" t="s">
        <v>97</v>
      </c>
      <c r="G1954" s="23" t="s">
        <v>75</v>
      </c>
      <c r="H1954" s="26">
        <v>10495.9</v>
      </c>
      <c r="I1954" s="27">
        <v>2308.9500000000003</v>
      </c>
    </row>
    <row r="1955" spans="1:9" ht="10.199999999999999" x14ac:dyDescent="0.2">
      <c r="A1955" s="21" t="s">
        <v>86</v>
      </c>
      <c r="B1955" s="22">
        <v>44317</v>
      </c>
      <c r="C1955" s="25">
        <v>205.3</v>
      </c>
      <c r="D1955" s="29">
        <v>386</v>
      </c>
      <c r="E1955" s="34">
        <v>43678</v>
      </c>
      <c r="F1955" s="24" t="s">
        <v>97</v>
      </c>
      <c r="G1955" s="23" t="s">
        <v>71</v>
      </c>
      <c r="H1955" s="26">
        <v>12430</v>
      </c>
      <c r="I1955" s="27">
        <v>3100.3700000000003</v>
      </c>
    </row>
    <row r="1956" spans="1:9" ht="10.199999999999999" x14ac:dyDescent="0.2">
      <c r="A1956" s="21" t="s">
        <v>86</v>
      </c>
      <c r="B1956" s="22">
        <v>44317</v>
      </c>
      <c r="C1956" s="25">
        <v>292.89999999999998</v>
      </c>
      <c r="D1956" s="29">
        <v>387</v>
      </c>
      <c r="E1956" s="34">
        <v>43678</v>
      </c>
      <c r="F1956" s="24" t="s">
        <v>97</v>
      </c>
      <c r="G1956" s="23" t="s">
        <v>71</v>
      </c>
      <c r="H1956" s="26">
        <v>13438.95</v>
      </c>
      <c r="I1956" s="27">
        <v>3598</v>
      </c>
    </row>
    <row r="1957" spans="1:9" ht="10.199999999999999" x14ac:dyDescent="0.2">
      <c r="A1957" s="21" t="s">
        <v>86</v>
      </c>
      <c r="B1957" s="22">
        <v>44317</v>
      </c>
      <c r="C1957" s="25">
        <v>600</v>
      </c>
      <c r="D1957" s="29">
        <v>388</v>
      </c>
      <c r="E1957" s="34">
        <v>44861</v>
      </c>
      <c r="F1957" s="24" t="s">
        <v>97</v>
      </c>
      <c r="G1957" s="23" t="s">
        <v>73</v>
      </c>
      <c r="H1957" s="26">
        <v>24206.550000000003</v>
      </c>
      <c r="I1957" s="27">
        <v>6434.33</v>
      </c>
    </row>
    <row r="1958" spans="1:9" ht="10.199999999999999" x14ac:dyDescent="0.2">
      <c r="A1958" s="21" t="s">
        <v>86</v>
      </c>
      <c r="B1958" s="22">
        <v>44317</v>
      </c>
      <c r="C1958" s="25">
        <v>185</v>
      </c>
      <c r="D1958" s="29">
        <v>389</v>
      </c>
      <c r="E1958" s="34">
        <v>44229</v>
      </c>
      <c r="F1958" s="24" t="s">
        <v>97</v>
      </c>
      <c r="G1958" s="23" t="s">
        <v>72</v>
      </c>
      <c r="H1958" s="26">
        <v>9234.5500000000011</v>
      </c>
      <c r="I1958" s="27">
        <v>93.38</v>
      </c>
    </row>
    <row r="1959" spans="1:9" ht="10.199999999999999" x14ac:dyDescent="0.2">
      <c r="A1959" s="21" t="s">
        <v>86</v>
      </c>
      <c r="B1959" s="22">
        <v>44317</v>
      </c>
      <c r="C1959" s="25">
        <v>260.8</v>
      </c>
      <c r="D1959" s="29">
        <v>390</v>
      </c>
      <c r="E1959" s="34">
        <v>43678</v>
      </c>
      <c r="F1959" s="24" t="s">
        <v>118</v>
      </c>
      <c r="G1959" s="23" t="s">
        <v>71</v>
      </c>
      <c r="H1959" s="26">
        <v>11392.15</v>
      </c>
      <c r="I1959" s="27">
        <v>2809.59</v>
      </c>
    </row>
    <row r="1960" spans="1:9" ht="10.199999999999999" x14ac:dyDescent="0.2">
      <c r="A1960" s="21" t="s">
        <v>86</v>
      </c>
      <c r="B1960" s="22">
        <v>44317</v>
      </c>
      <c r="C1960" s="25">
        <v>441</v>
      </c>
      <c r="D1960" s="29">
        <v>391</v>
      </c>
      <c r="E1960" s="34">
        <v>43678</v>
      </c>
      <c r="F1960" s="24" t="s">
        <v>97</v>
      </c>
      <c r="G1960" s="23" t="s">
        <v>74</v>
      </c>
      <c r="H1960" s="26">
        <v>16373.3</v>
      </c>
      <c r="I1960" s="27">
        <v>3660.02</v>
      </c>
    </row>
    <row r="1961" spans="1:9" ht="10.199999999999999" x14ac:dyDescent="0.2">
      <c r="A1961" s="21" t="s">
        <v>86</v>
      </c>
      <c r="B1961" s="22">
        <v>44317</v>
      </c>
      <c r="C1961" s="25">
        <v>660.1</v>
      </c>
      <c r="D1961" s="29">
        <v>393</v>
      </c>
      <c r="E1961" s="34">
        <v>45005</v>
      </c>
      <c r="F1961" s="24" t="s">
        <v>97</v>
      </c>
      <c r="G1961" s="23" t="s">
        <v>74</v>
      </c>
      <c r="H1961" s="26">
        <v>40234.5</v>
      </c>
      <c r="I1961" s="27">
        <v>11695.529999999999</v>
      </c>
    </row>
    <row r="1962" spans="1:9" ht="10.199999999999999" x14ac:dyDescent="0.2">
      <c r="A1962" s="21" t="s">
        <v>86</v>
      </c>
      <c r="B1962" s="22">
        <v>44317</v>
      </c>
      <c r="C1962" s="25">
        <v>173.4</v>
      </c>
      <c r="D1962" s="29">
        <v>394</v>
      </c>
      <c r="E1962" s="34">
        <v>43678</v>
      </c>
      <c r="F1962" s="24" t="s">
        <v>97</v>
      </c>
      <c r="G1962" s="23" t="s">
        <v>74</v>
      </c>
      <c r="H1962" s="26">
        <v>13890.2</v>
      </c>
      <c r="I1962" s="27">
        <v>3213.0699999999997</v>
      </c>
    </row>
    <row r="1963" spans="1:9" ht="10.199999999999999" x14ac:dyDescent="0.2">
      <c r="A1963" s="21" t="s">
        <v>86</v>
      </c>
      <c r="B1963" s="22">
        <v>44317</v>
      </c>
      <c r="C1963" s="25">
        <v>221.5</v>
      </c>
      <c r="D1963" s="29">
        <v>395</v>
      </c>
      <c r="E1963" s="34">
        <v>43678</v>
      </c>
      <c r="F1963" s="24" t="s">
        <v>97</v>
      </c>
      <c r="G1963" s="23" t="s">
        <v>71</v>
      </c>
      <c r="H1963" s="26">
        <v>15537.8</v>
      </c>
      <c r="I1963" s="27">
        <v>3883.5299999999997</v>
      </c>
    </row>
    <row r="1964" spans="1:9" ht="10.199999999999999" x14ac:dyDescent="0.2">
      <c r="A1964" s="21" t="s">
        <v>86</v>
      </c>
      <c r="B1964" s="22">
        <v>44317</v>
      </c>
      <c r="C1964" s="25">
        <v>209.2</v>
      </c>
      <c r="D1964" s="29">
        <v>396</v>
      </c>
      <c r="E1964" s="34">
        <v>43678</v>
      </c>
      <c r="F1964" s="24" t="s">
        <v>97</v>
      </c>
      <c r="G1964" s="23" t="s">
        <v>71</v>
      </c>
      <c r="H1964" s="26">
        <v>13469.1</v>
      </c>
      <c r="I1964" s="27">
        <v>3702.9300000000003</v>
      </c>
    </row>
    <row r="1965" spans="1:9" ht="10.199999999999999" x14ac:dyDescent="0.2">
      <c r="A1965" s="21" t="s">
        <v>86</v>
      </c>
      <c r="B1965" s="22">
        <v>44317</v>
      </c>
      <c r="C1965" s="25">
        <v>386.74</v>
      </c>
      <c r="D1965" s="29">
        <v>397</v>
      </c>
      <c r="E1965" s="34">
        <v>44528</v>
      </c>
      <c r="F1965" s="24" t="s">
        <v>97</v>
      </c>
      <c r="G1965" s="23" t="s">
        <v>72</v>
      </c>
      <c r="H1965" s="26">
        <v>15095.85</v>
      </c>
      <c r="I1965" s="27">
        <v>1859.3400000000001</v>
      </c>
    </row>
    <row r="1966" spans="1:9" ht="10.199999999999999" x14ac:dyDescent="0.2">
      <c r="A1966" s="21" t="s">
        <v>86</v>
      </c>
      <c r="B1966" s="22">
        <v>44317</v>
      </c>
      <c r="C1966" s="25">
        <v>324.3</v>
      </c>
      <c r="D1966" s="29">
        <v>398</v>
      </c>
      <c r="E1966" s="34">
        <v>43678</v>
      </c>
      <c r="F1966" s="24" t="s">
        <v>120</v>
      </c>
      <c r="G1966" s="23" t="s">
        <v>71</v>
      </c>
      <c r="H1966" s="26">
        <v>8634</v>
      </c>
      <c r="I1966" s="27">
        <v>133.91</v>
      </c>
    </row>
    <row r="1967" spans="1:9" ht="10.199999999999999" x14ac:dyDescent="0.2">
      <c r="A1967" s="21" t="s">
        <v>86</v>
      </c>
      <c r="B1967" s="22">
        <v>44317</v>
      </c>
      <c r="C1967" s="25">
        <v>650.70000000000005</v>
      </c>
      <c r="D1967" s="29">
        <v>399</v>
      </c>
      <c r="E1967" s="34">
        <v>44869</v>
      </c>
      <c r="F1967" s="24" t="s">
        <v>97</v>
      </c>
      <c r="G1967" s="23" t="s">
        <v>71</v>
      </c>
      <c r="H1967" s="26">
        <v>30175.85</v>
      </c>
      <c r="I1967" s="27">
        <v>8908.1299999999992</v>
      </c>
    </row>
    <row r="1968" spans="1:9" ht="10.199999999999999" x14ac:dyDescent="0.2">
      <c r="A1968" s="21" t="s">
        <v>86</v>
      </c>
      <c r="B1968" s="22">
        <v>44317</v>
      </c>
      <c r="C1968" s="25">
        <v>266.8</v>
      </c>
      <c r="D1968" s="29">
        <v>400</v>
      </c>
      <c r="E1968" s="34">
        <v>43678</v>
      </c>
      <c r="F1968" s="24" t="s">
        <v>97</v>
      </c>
      <c r="G1968" s="23" t="s">
        <v>71</v>
      </c>
      <c r="H1968" s="26">
        <v>9113.3000000000011</v>
      </c>
      <c r="I1968" s="27">
        <v>1578.1499999999999</v>
      </c>
    </row>
    <row r="1969" spans="1:9" ht="10.199999999999999" x14ac:dyDescent="0.2">
      <c r="A1969" s="21" t="s">
        <v>86</v>
      </c>
      <c r="B1969" s="22">
        <v>44317</v>
      </c>
      <c r="C1969" s="25">
        <v>233</v>
      </c>
      <c r="D1969" s="29">
        <v>401</v>
      </c>
      <c r="E1969" s="34">
        <v>43678</v>
      </c>
      <c r="F1969" s="24" t="s">
        <v>97</v>
      </c>
      <c r="G1969" s="23" t="s">
        <v>75</v>
      </c>
      <c r="H1969" s="26">
        <v>9516.7999999999993</v>
      </c>
      <c r="I1969" s="27">
        <v>1743.3500000000001</v>
      </c>
    </row>
    <row r="1970" spans="1:9" ht="10.199999999999999" x14ac:dyDescent="0.2">
      <c r="A1970" s="21" t="s">
        <v>86</v>
      </c>
      <c r="B1970" s="22">
        <v>44317</v>
      </c>
      <c r="C1970" s="25">
        <v>230.74</v>
      </c>
      <c r="D1970" s="29">
        <v>402</v>
      </c>
      <c r="E1970" s="34">
        <v>43678</v>
      </c>
      <c r="F1970" s="24" t="s">
        <v>121</v>
      </c>
      <c r="G1970" s="23" t="s">
        <v>74</v>
      </c>
      <c r="H1970" s="26"/>
      <c r="I1970" s="27">
        <v>245</v>
      </c>
    </row>
    <row r="1971" spans="1:9" ht="10.199999999999999" x14ac:dyDescent="0.2">
      <c r="A1971" s="21" t="s">
        <v>86</v>
      </c>
      <c r="B1971" s="22">
        <v>44317</v>
      </c>
      <c r="C1971" s="25">
        <v>400</v>
      </c>
      <c r="D1971" s="29">
        <v>403</v>
      </c>
      <c r="E1971" s="34">
        <v>44557</v>
      </c>
      <c r="F1971" s="24" t="s">
        <v>97</v>
      </c>
      <c r="G1971" s="23" t="s">
        <v>71</v>
      </c>
      <c r="H1971" s="26">
        <v>13644.349999999999</v>
      </c>
      <c r="I1971" s="27">
        <v>3348.94</v>
      </c>
    </row>
    <row r="1972" spans="1:9" ht="10.199999999999999" x14ac:dyDescent="0.2">
      <c r="A1972" s="21" t="s">
        <v>86</v>
      </c>
      <c r="B1972" s="22">
        <v>44317</v>
      </c>
      <c r="C1972" s="25">
        <v>435.7</v>
      </c>
      <c r="D1972" s="29">
        <v>404</v>
      </c>
      <c r="E1972" s="34">
        <v>44009</v>
      </c>
      <c r="F1972" s="24" t="s">
        <v>97</v>
      </c>
      <c r="G1972" s="23" t="s">
        <v>75</v>
      </c>
      <c r="H1972" s="26">
        <v>14447.349999999999</v>
      </c>
      <c r="I1972" s="27">
        <v>3006.78</v>
      </c>
    </row>
    <row r="1973" spans="1:9" ht="10.199999999999999" x14ac:dyDescent="0.2">
      <c r="A1973" s="21" t="s">
        <v>86</v>
      </c>
      <c r="B1973" s="22">
        <v>44317</v>
      </c>
      <c r="C1973" s="25">
        <v>193.63</v>
      </c>
      <c r="D1973" s="29">
        <v>405</v>
      </c>
      <c r="E1973" s="34">
        <v>43678</v>
      </c>
      <c r="F1973" s="24" t="s">
        <v>122</v>
      </c>
      <c r="G1973" s="23" t="s">
        <v>71</v>
      </c>
      <c r="H1973" s="26">
        <v>7747.8499999999995</v>
      </c>
      <c r="I1973" s="27">
        <v>1014.3000000000001</v>
      </c>
    </row>
    <row r="1974" spans="1:9" ht="10.199999999999999" x14ac:dyDescent="0.2">
      <c r="A1974" s="21" t="s">
        <v>86</v>
      </c>
      <c r="B1974" s="22">
        <v>44317</v>
      </c>
      <c r="C1974" s="25">
        <v>410</v>
      </c>
      <c r="D1974" s="29">
        <v>406</v>
      </c>
      <c r="E1974" s="34">
        <v>43678</v>
      </c>
      <c r="F1974" s="24" t="s">
        <v>97</v>
      </c>
      <c r="G1974" s="23" t="s">
        <v>71</v>
      </c>
      <c r="H1974" s="26">
        <v>20078.650000000001</v>
      </c>
      <c r="I1974" s="27">
        <v>5506.41</v>
      </c>
    </row>
    <row r="1975" spans="1:9" ht="10.199999999999999" x14ac:dyDescent="0.2">
      <c r="A1975" s="21" t="s">
        <v>86</v>
      </c>
      <c r="B1975" s="22">
        <v>44317</v>
      </c>
      <c r="C1975" s="25">
        <v>248.7</v>
      </c>
      <c r="D1975" s="29">
        <v>407</v>
      </c>
      <c r="E1975" s="34">
        <v>43678</v>
      </c>
      <c r="F1975" s="24" t="s">
        <v>97</v>
      </c>
      <c r="G1975" s="23" t="s">
        <v>72</v>
      </c>
      <c r="H1975" s="26">
        <v>10330.85</v>
      </c>
      <c r="I1975" s="27">
        <v>2411.36</v>
      </c>
    </row>
    <row r="1976" spans="1:9" ht="10.199999999999999" x14ac:dyDescent="0.2">
      <c r="A1976" s="21" t="s">
        <v>86</v>
      </c>
      <c r="B1976" s="22">
        <v>44317</v>
      </c>
      <c r="C1976" s="25">
        <v>347.8</v>
      </c>
      <c r="D1976" s="29">
        <v>408</v>
      </c>
      <c r="E1976" s="34">
        <v>43678</v>
      </c>
      <c r="F1976" s="24" t="s">
        <v>97</v>
      </c>
      <c r="G1976" s="23" t="s">
        <v>74</v>
      </c>
      <c r="H1976" s="26">
        <v>16426</v>
      </c>
      <c r="I1976" s="27">
        <v>380.31</v>
      </c>
    </row>
    <row r="1977" spans="1:9" ht="10.199999999999999" x14ac:dyDescent="0.2">
      <c r="A1977" s="21" t="s">
        <v>86</v>
      </c>
      <c r="B1977" s="22">
        <v>44317</v>
      </c>
      <c r="C1977" s="25">
        <v>323.11</v>
      </c>
      <c r="D1977" s="29">
        <v>409</v>
      </c>
      <c r="E1977" s="34">
        <v>43678</v>
      </c>
      <c r="F1977" s="24" t="s">
        <v>97</v>
      </c>
      <c r="G1977" s="23" t="s">
        <v>71</v>
      </c>
      <c r="H1977" s="26">
        <v>11161.300000000001</v>
      </c>
      <c r="I1977" s="27">
        <v>2653.77</v>
      </c>
    </row>
    <row r="1978" spans="1:9" ht="10.199999999999999" x14ac:dyDescent="0.2">
      <c r="A1978" s="21" t="s">
        <v>86</v>
      </c>
      <c r="B1978" s="22">
        <v>44317</v>
      </c>
      <c r="C1978" s="25">
        <v>955</v>
      </c>
      <c r="D1978" s="29">
        <v>410</v>
      </c>
      <c r="E1978" s="34">
        <v>44910</v>
      </c>
      <c r="F1978" s="24" t="s">
        <v>97</v>
      </c>
      <c r="G1978" s="23" t="s">
        <v>72</v>
      </c>
      <c r="H1978" s="26">
        <v>100586.20000000001</v>
      </c>
      <c r="I1978" s="27">
        <v>31333.75</v>
      </c>
    </row>
    <row r="1979" spans="1:9" ht="10.199999999999999" x14ac:dyDescent="0.2">
      <c r="A1979" s="21" t="s">
        <v>86</v>
      </c>
      <c r="B1979" s="22">
        <v>44317</v>
      </c>
      <c r="C1979" s="25">
        <v>222.8</v>
      </c>
      <c r="D1979" s="29">
        <v>411</v>
      </c>
      <c r="E1979" s="34">
        <v>43678</v>
      </c>
      <c r="F1979" s="24" t="s">
        <v>97</v>
      </c>
      <c r="G1979" s="23" t="s">
        <v>72</v>
      </c>
      <c r="H1979" s="26">
        <v>9441.6</v>
      </c>
      <c r="I1979" s="27">
        <v>1632.12</v>
      </c>
    </row>
    <row r="1980" spans="1:9" ht="10.199999999999999" x14ac:dyDescent="0.2">
      <c r="A1980" s="21" t="s">
        <v>86</v>
      </c>
      <c r="B1980" s="22">
        <v>44317</v>
      </c>
      <c r="C1980" s="25">
        <v>350.7</v>
      </c>
      <c r="D1980" s="29">
        <v>413</v>
      </c>
      <c r="E1980" s="34">
        <v>43678</v>
      </c>
      <c r="F1980" s="24" t="s">
        <v>97</v>
      </c>
      <c r="G1980" s="23" t="s">
        <v>71</v>
      </c>
      <c r="H1980" s="26">
        <v>13826.75</v>
      </c>
      <c r="I1980" s="27">
        <v>1851.01</v>
      </c>
    </row>
    <row r="1981" spans="1:9" ht="10.199999999999999" x14ac:dyDescent="0.2">
      <c r="A1981" s="21" t="s">
        <v>86</v>
      </c>
      <c r="B1981" s="22">
        <v>44317</v>
      </c>
      <c r="C1981" s="25">
        <v>449</v>
      </c>
      <c r="D1981" s="29">
        <v>414</v>
      </c>
      <c r="E1981" s="34">
        <v>43678</v>
      </c>
      <c r="F1981" s="24" t="s">
        <v>97</v>
      </c>
      <c r="G1981" s="23" t="s">
        <v>71</v>
      </c>
      <c r="H1981" s="26">
        <v>57261.850000000006</v>
      </c>
      <c r="I1981" s="27">
        <v>20669.39</v>
      </c>
    </row>
    <row r="1982" spans="1:9" ht="10.199999999999999" x14ac:dyDescent="0.2">
      <c r="A1982" s="21" t="s">
        <v>86</v>
      </c>
      <c r="B1982" s="22">
        <v>44317</v>
      </c>
      <c r="C1982" s="25">
        <v>297.57</v>
      </c>
      <c r="D1982" s="29">
        <v>415</v>
      </c>
      <c r="E1982" s="34">
        <v>44380</v>
      </c>
      <c r="F1982" s="24" t="s">
        <v>97</v>
      </c>
      <c r="G1982" s="23" t="s">
        <v>71</v>
      </c>
      <c r="H1982" s="26">
        <v>19328.849999999999</v>
      </c>
      <c r="I1982" s="27">
        <v>6423.9000000000005</v>
      </c>
    </row>
    <row r="1983" spans="1:9" ht="10.199999999999999" x14ac:dyDescent="0.2">
      <c r="A1983" s="21" t="s">
        <v>86</v>
      </c>
      <c r="B1983" s="22">
        <v>44317</v>
      </c>
      <c r="C1983" s="25">
        <v>149.04</v>
      </c>
      <c r="D1983" s="29">
        <v>416</v>
      </c>
      <c r="E1983" s="34">
        <v>44683</v>
      </c>
      <c r="F1983" s="24" t="s">
        <v>124</v>
      </c>
      <c r="G1983" s="23" t="s">
        <v>74</v>
      </c>
      <c r="H1983" s="26">
        <v>11728.35</v>
      </c>
      <c r="I1983" s="27">
        <v>3166.3799999999997</v>
      </c>
    </row>
    <row r="1984" spans="1:9" ht="10.199999999999999" x14ac:dyDescent="0.2">
      <c r="A1984" s="21" t="s">
        <v>86</v>
      </c>
      <c r="B1984" s="22">
        <v>44317</v>
      </c>
      <c r="C1984" s="25">
        <v>285.85000000000002</v>
      </c>
      <c r="D1984" s="29">
        <v>417</v>
      </c>
      <c r="E1984" s="34">
        <v>43678</v>
      </c>
      <c r="F1984" s="24" t="s">
        <v>97</v>
      </c>
      <c r="G1984" s="23" t="s">
        <v>71</v>
      </c>
      <c r="H1984" s="26">
        <v>20862.449999999997</v>
      </c>
      <c r="I1984" s="27">
        <v>6816.18</v>
      </c>
    </row>
    <row r="1985" spans="1:9" ht="10.199999999999999" x14ac:dyDescent="0.2">
      <c r="A1985" s="21" t="s">
        <v>86</v>
      </c>
      <c r="B1985" s="22">
        <v>44317</v>
      </c>
      <c r="C1985" s="25">
        <v>152.5</v>
      </c>
      <c r="D1985" s="29">
        <v>418</v>
      </c>
      <c r="E1985" s="34">
        <v>43678</v>
      </c>
      <c r="F1985" s="24" t="s">
        <v>97</v>
      </c>
      <c r="G1985" s="23" t="s">
        <v>72</v>
      </c>
      <c r="H1985" s="26">
        <v>8038.55</v>
      </c>
      <c r="I1985" s="27">
        <v>279.85999999999996</v>
      </c>
    </row>
    <row r="1986" spans="1:9" ht="10.199999999999999" x14ac:dyDescent="0.2">
      <c r="A1986" s="21" t="s">
        <v>86</v>
      </c>
      <c r="B1986" s="22">
        <v>44317</v>
      </c>
      <c r="C1986" s="25">
        <v>871</v>
      </c>
      <c r="D1986" s="29">
        <v>419</v>
      </c>
      <c r="E1986" s="34">
        <v>44982</v>
      </c>
      <c r="F1986" s="24" t="s">
        <v>97</v>
      </c>
      <c r="G1986" s="23" t="s">
        <v>74</v>
      </c>
      <c r="H1986" s="26">
        <v>75439.649999999994</v>
      </c>
      <c r="I1986" s="27">
        <v>20753.18</v>
      </c>
    </row>
    <row r="1987" spans="1:9" ht="10.199999999999999" x14ac:dyDescent="0.2">
      <c r="A1987" s="21" t="s">
        <v>86</v>
      </c>
      <c r="B1987" s="22">
        <v>44317</v>
      </c>
      <c r="C1987" s="25">
        <v>297</v>
      </c>
      <c r="D1987" s="29">
        <v>420</v>
      </c>
      <c r="E1987" s="34">
        <v>43678</v>
      </c>
      <c r="F1987" s="24" t="s">
        <v>104</v>
      </c>
      <c r="G1987" s="23" t="s">
        <v>74</v>
      </c>
      <c r="H1987" s="26">
        <v>4112.55</v>
      </c>
      <c r="I1987" s="27">
        <v>88.48</v>
      </c>
    </row>
    <row r="1988" spans="1:9" ht="10.199999999999999" x14ac:dyDescent="0.2">
      <c r="A1988" s="21" t="s">
        <v>86</v>
      </c>
      <c r="B1988" s="22">
        <v>44317</v>
      </c>
      <c r="C1988" s="25">
        <v>403.51</v>
      </c>
      <c r="D1988" s="29">
        <v>421</v>
      </c>
      <c r="E1988" s="34">
        <v>44743</v>
      </c>
      <c r="F1988" s="24" t="s">
        <v>97</v>
      </c>
      <c r="G1988" s="23" t="s">
        <v>71</v>
      </c>
      <c r="H1988" s="26">
        <v>20117.25</v>
      </c>
      <c r="I1988" s="27">
        <v>6171.41</v>
      </c>
    </row>
    <row r="1989" spans="1:9" ht="10.199999999999999" x14ac:dyDescent="0.2">
      <c r="A1989" s="21" t="s">
        <v>86</v>
      </c>
      <c r="B1989" s="22">
        <v>44317</v>
      </c>
      <c r="C1989" s="25">
        <v>186.2</v>
      </c>
      <c r="D1989" s="29">
        <v>422</v>
      </c>
      <c r="E1989" s="34">
        <v>43678</v>
      </c>
      <c r="F1989" s="24" t="s">
        <v>97</v>
      </c>
      <c r="G1989" s="23" t="s">
        <v>73</v>
      </c>
      <c r="H1989" s="26">
        <v>7017.1500000000005</v>
      </c>
      <c r="I1989" s="27">
        <v>1101.3100000000002</v>
      </c>
    </row>
    <row r="1990" spans="1:9" ht="10.199999999999999" x14ac:dyDescent="0.2">
      <c r="A1990" s="21" t="s">
        <v>86</v>
      </c>
      <c r="B1990" s="22">
        <v>44317</v>
      </c>
      <c r="C1990" s="25">
        <v>377.1</v>
      </c>
      <c r="D1990" s="29">
        <v>423</v>
      </c>
      <c r="E1990" s="34">
        <v>44607</v>
      </c>
      <c r="F1990" s="24" t="s">
        <v>97</v>
      </c>
      <c r="G1990" s="23" t="s">
        <v>75</v>
      </c>
      <c r="H1990" s="26">
        <v>19412.75</v>
      </c>
      <c r="I1990" s="27">
        <v>6069.28</v>
      </c>
    </row>
    <row r="1991" spans="1:9" ht="10.199999999999999" x14ac:dyDescent="0.2">
      <c r="A1991" s="21" t="s">
        <v>86</v>
      </c>
      <c r="B1991" s="22">
        <v>44317</v>
      </c>
      <c r="C1991" s="25">
        <v>225.39</v>
      </c>
      <c r="D1991" s="29">
        <v>424</v>
      </c>
      <c r="E1991" s="34">
        <v>44160</v>
      </c>
      <c r="F1991" s="24" t="s">
        <v>97</v>
      </c>
      <c r="G1991" s="23" t="s">
        <v>77</v>
      </c>
      <c r="H1991" s="26">
        <v>7756.05</v>
      </c>
      <c r="I1991" s="27">
        <v>1767.57</v>
      </c>
    </row>
    <row r="1992" spans="1:9" ht="10.199999999999999" x14ac:dyDescent="0.2">
      <c r="A1992" s="21" t="s">
        <v>86</v>
      </c>
      <c r="B1992" s="22">
        <v>44317</v>
      </c>
      <c r="C1992" s="25">
        <v>314</v>
      </c>
      <c r="D1992" s="29">
        <v>425</v>
      </c>
      <c r="E1992" s="34">
        <v>43678</v>
      </c>
      <c r="F1992" s="24" t="s">
        <v>97</v>
      </c>
      <c r="G1992" s="23" t="s">
        <v>71</v>
      </c>
      <c r="H1992" s="26">
        <v>16605.400000000001</v>
      </c>
      <c r="I1992" s="27">
        <v>2509.5</v>
      </c>
    </row>
    <row r="1993" spans="1:9" ht="10.199999999999999" x14ac:dyDescent="0.2">
      <c r="A1993" s="21" t="s">
        <v>86</v>
      </c>
      <c r="B1993" s="22">
        <v>44317</v>
      </c>
      <c r="C1993" s="25">
        <v>700</v>
      </c>
      <c r="D1993" s="29">
        <v>427</v>
      </c>
      <c r="E1993" s="34">
        <v>44995</v>
      </c>
      <c r="F1993" s="24" t="s">
        <v>97</v>
      </c>
      <c r="G1993" s="23" t="s">
        <v>73</v>
      </c>
      <c r="H1993" s="26">
        <v>35205.15</v>
      </c>
      <c r="I1993" s="27">
        <v>9341.64</v>
      </c>
    </row>
    <row r="1994" spans="1:9" ht="10.199999999999999" x14ac:dyDescent="0.2">
      <c r="A1994" s="21" t="s">
        <v>86</v>
      </c>
      <c r="B1994" s="22">
        <v>44317</v>
      </c>
      <c r="C1994" s="25">
        <v>417.2</v>
      </c>
      <c r="D1994" s="29">
        <v>428</v>
      </c>
      <c r="E1994" s="34">
        <v>43678</v>
      </c>
      <c r="F1994" s="24" t="s">
        <v>97</v>
      </c>
      <c r="G1994" s="23" t="s">
        <v>71</v>
      </c>
      <c r="H1994" s="26">
        <v>17724.5</v>
      </c>
      <c r="I1994" s="27">
        <v>3927.91</v>
      </c>
    </row>
    <row r="1995" spans="1:9" ht="10.199999999999999" x14ac:dyDescent="0.2">
      <c r="A1995" s="21" t="s">
        <v>86</v>
      </c>
      <c r="B1995" s="22">
        <v>44317</v>
      </c>
      <c r="C1995" s="25">
        <v>329.1</v>
      </c>
      <c r="D1995" s="29">
        <v>429</v>
      </c>
      <c r="E1995" s="34">
        <v>43678</v>
      </c>
      <c r="F1995" s="24" t="s">
        <v>97</v>
      </c>
      <c r="G1995" s="23" t="s">
        <v>71</v>
      </c>
      <c r="H1995" s="26">
        <v>13197.1</v>
      </c>
      <c r="I1995" s="27">
        <v>1577.03</v>
      </c>
    </row>
    <row r="1996" spans="1:9" ht="10.199999999999999" x14ac:dyDescent="0.2">
      <c r="A1996" s="21" t="s">
        <v>86</v>
      </c>
      <c r="B1996" s="22">
        <v>44317</v>
      </c>
      <c r="C1996" s="25">
        <v>344.5</v>
      </c>
      <c r="D1996" s="29">
        <v>430</v>
      </c>
      <c r="E1996" s="34">
        <v>43678</v>
      </c>
      <c r="F1996" s="24" t="s">
        <v>97</v>
      </c>
      <c r="G1996" s="23" t="s">
        <v>73</v>
      </c>
      <c r="H1996" s="26">
        <v>12928.3</v>
      </c>
      <c r="I1996" s="27">
        <v>2556.6800000000003</v>
      </c>
    </row>
    <row r="1997" spans="1:9" ht="10.199999999999999" x14ac:dyDescent="0.2">
      <c r="A1997" s="21" t="s">
        <v>86</v>
      </c>
      <c r="B1997" s="22">
        <v>44317</v>
      </c>
      <c r="C1997" s="25">
        <v>152.19999999999999</v>
      </c>
      <c r="D1997" s="29">
        <v>431</v>
      </c>
      <c r="E1997" s="34">
        <v>43678</v>
      </c>
      <c r="F1997" s="24" t="s">
        <v>97</v>
      </c>
      <c r="G1997" s="23" t="s">
        <v>74</v>
      </c>
      <c r="H1997" s="26">
        <v>5002.5</v>
      </c>
      <c r="I1997" s="27">
        <v>380.8</v>
      </c>
    </row>
    <row r="1998" spans="1:9" ht="10.199999999999999" x14ac:dyDescent="0.2">
      <c r="A1998" s="21" t="s">
        <v>86</v>
      </c>
      <c r="B1998" s="22">
        <v>44317</v>
      </c>
      <c r="C1998" s="25">
        <v>256.10000000000002</v>
      </c>
      <c r="D1998" s="29">
        <v>432</v>
      </c>
      <c r="E1998" s="34">
        <v>43678</v>
      </c>
      <c r="F1998" s="24" t="s">
        <v>97</v>
      </c>
      <c r="G1998" s="23" t="s">
        <v>74</v>
      </c>
      <c r="H1998" s="26">
        <v>10507.449999999999</v>
      </c>
      <c r="I1998" s="27">
        <v>2320.29</v>
      </c>
    </row>
    <row r="1999" spans="1:9" ht="10.199999999999999" x14ac:dyDescent="0.2">
      <c r="A1999" s="21" t="s">
        <v>86</v>
      </c>
      <c r="B1999" s="22">
        <v>44317</v>
      </c>
      <c r="C1999" s="25">
        <v>395.2</v>
      </c>
      <c r="D1999" s="29">
        <v>433</v>
      </c>
      <c r="E1999" s="34">
        <v>43678</v>
      </c>
      <c r="F1999" s="24" t="s">
        <v>97</v>
      </c>
      <c r="G1999" s="23" t="s">
        <v>75</v>
      </c>
      <c r="H1999" s="26">
        <v>14975.4</v>
      </c>
      <c r="I1999" s="27">
        <v>3483.48</v>
      </c>
    </row>
    <row r="2000" spans="1:9" ht="10.199999999999999" x14ac:dyDescent="0.2">
      <c r="A2000" s="21" t="s">
        <v>86</v>
      </c>
      <c r="B2000" s="22">
        <v>44317</v>
      </c>
      <c r="C2000" s="25">
        <v>401.9</v>
      </c>
      <c r="D2000" s="29">
        <v>434</v>
      </c>
      <c r="E2000" s="34">
        <v>44259</v>
      </c>
      <c r="F2000" s="24" t="s">
        <v>126</v>
      </c>
      <c r="G2000" s="23" t="s">
        <v>75</v>
      </c>
      <c r="H2000" s="26">
        <v>30690.75</v>
      </c>
      <c r="I2000" s="27">
        <v>9168.11</v>
      </c>
    </row>
    <row r="2001" spans="1:9" ht="10.199999999999999" x14ac:dyDescent="0.2">
      <c r="A2001" s="21" t="s">
        <v>86</v>
      </c>
      <c r="B2001" s="22">
        <v>44317</v>
      </c>
      <c r="C2001" s="25">
        <v>152</v>
      </c>
      <c r="D2001" s="29">
        <v>435</v>
      </c>
      <c r="E2001" s="34">
        <v>43678</v>
      </c>
      <c r="F2001" s="24" t="s">
        <v>97</v>
      </c>
      <c r="G2001" s="23" t="s">
        <v>74</v>
      </c>
      <c r="H2001" s="26">
        <v>9505.8000000000011</v>
      </c>
      <c r="I2001" s="27">
        <v>2652.58</v>
      </c>
    </row>
    <row r="2002" spans="1:9" ht="10.199999999999999" x14ac:dyDescent="0.2">
      <c r="A2002" s="21" t="s">
        <v>86</v>
      </c>
      <c r="B2002" s="22">
        <v>44317</v>
      </c>
      <c r="C2002" s="25">
        <v>360.38</v>
      </c>
      <c r="D2002" s="29">
        <v>436</v>
      </c>
      <c r="E2002" s="34">
        <v>44256</v>
      </c>
      <c r="F2002" s="24" t="s">
        <v>97</v>
      </c>
      <c r="G2002" s="23" t="s">
        <v>72</v>
      </c>
      <c r="H2002" s="26">
        <v>24964.050000000003</v>
      </c>
      <c r="I2002" s="27">
        <v>9167.1999999999989</v>
      </c>
    </row>
    <row r="2003" spans="1:9" ht="10.199999999999999" x14ac:dyDescent="0.2">
      <c r="A2003" s="21" t="s">
        <v>86</v>
      </c>
      <c r="B2003" s="22">
        <v>44317</v>
      </c>
      <c r="C2003" s="25">
        <v>162.9</v>
      </c>
      <c r="D2003" s="29">
        <v>437</v>
      </c>
      <c r="E2003" s="34">
        <v>43678</v>
      </c>
      <c r="F2003" s="24" t="s">
        <v>97</v>
      </c>
      <c r="G2003" s="23" t="s">
        <v>71</v>
      </c>
      <c r="H2003" s="26">
        <v>13060.95</v>
      </c>
      <c r="I2003" s="27">
        <v>2800.84</v>
      </c>
    </row>
    <row r="2004" spans="1:9" ht="10.199999999999999" x14ac:dyDescent="0.2">
      <c r="A2004" s="21" t="s">
        <v>86</v>
      </c>
      <c r="B2004" s="22">
        <v>44317</v>
      </c>
      <c r="C2004" s="25">
        <v>250</v>
      </c>
      <c r="D2004" s="29">
        <v>438</v>
      </c>
      <c r="E2004" s="34">
        <v>44189</v>
      </c>
      <c r="F2004" s="24" t="s">
        <v>97</v>
      </c>
      <c r="G2004" s="23" t="s">
        <v>77</v>
      </c>
      <c r="H2004" s="26">
        <v>20117.25</v>
      </c>
      <c r="I2004" s="27">
        <v>5461.54</v>
      </c>
    </row>
    <row r="2005" spans="1:9" ht="10.199999999999999" x14ac:dyDescent="0.2">
      <c r="A2005" s="21" t="s">
        <v>86</v>
      </c>
      <c r="B2005" s="22">
        <v>44317</v>
      </c>
      <c r="C2005" s="25">
        <v>170.1</v>
      </c>
      <c r="D2005" s="29">
        <v>439</v>
      </c>
      <c r="E2005" s="34">
        <v>43678</v>
      </c>
      <c r="F2005" s="24" t="s">
        <v>97</v>
      </c>
      <c r="G2005" s="23" t="s">
        <v>72</v>
      </c>
      <c r="H2005" s="26">
        <v>6164.25</v>
      </c>
      <c r="I2005" s="27">
        <v>371.07</v>
      </c>
    </row>
    <row r="2006" spans="1:9" ht="10.199999999999999" x14ac:dyDescent="0.2">
      <c r="A2006" s="21" t="s">
        <v>86</v>
      </c>
      <c r="B2006" s="22">
        <v>44317</v>
      </c>
      <c r="C2006" s="25">
        <v>240.7</v>
      </c>
      <c r="D2006" s="29">
        <v>440</v>
      </c>
      <c r="E2006" s="34">
        <v>43678</v>
      </c>
      <c r="F2006" s="24" t="s">
        <v>97</v>
      </c>
      <c r="G2006" s="23" t="s">
        <v>77</v>
      </c>
      <c r="H2006" s="26">
        <v>10819.449999999999</v>
      </c>
      <c r="I2006" s="27">
        <v>902.51</v>
      </c>
    </row>
    <row r="2007" spans="1:9" ht="10.199999999999999" x14ac:dyDescent="0.2">
      <c r="A2007" s="21" t="s">
        <v>86</v>
      </c>
      <c r="B2007" s="22">
        <v>44348</v>
      </c>
      <c r="C2007" s="25">
        <v>1089</v>
      </c>
      <c r="D2007" s="29">
        <v>379</v>
      </c>
      <c r="E2007" s="34">
        <v>44956</v>
      </c>
      <c r="F2007" s="24" t="s">
        <v>97</v>
      </c>
      <c r="G2007" s="23" t="s">
        <v>71</v>
      </c>
      <c r="H2007" s="26">
        <v>79973.25</v>
      </c>
      <c r="I2007" s="27">
        <v>21216.720000000001</v>
      </c>
    </row>
    <row r="2008" spans="1:9" ht="10.199999999999999" x14ac:dyDescent="0.2">
      <c r="A2008" s="21" t="s">
        <v>86</v>
      </c>
      <c r="B2008" s="22">
        <v>44348</v>
      </c>
      <c r="C2008" s="25">
        <v>357.56</v>
      </c>
      <c r="D2008" s="29">
        <v>380</v>
      </c>
      <c r="E2008" s="34">
        <v>44162</v>
      </c>
      <c r="F2008" s="24" t="s">
        <v>97</v>
      </c>
      <c r="G2008" s="23" t="s">
        <v>72</v>
      </c>
      <c r="H2008" s="26">
        <v>6811.5499999999993</v>
      </c>
      <c r="I2008" s="27">
        <v>470.82000000000005</v>
      </c>
    </row>
    <row r="2009" spans="1:9" ht="10.199999999999999" x14ac:dyDescent="0.2">
      <c r="A2009" s="21" t="s">
        <v>86</v>
      </c>
      <c r="B2009" s="22">
        <v>44348</v>
      </c>
      <c r="C2009" s="25">
        <v>241.7</v>
      </c>
      <c r="D2009" s="29">
        <v>381</v>
      </c>
      <c r="E2009" s="34">
        <v>43678</v>
      </c>
      <c r="F2009" s="24" t="s">
        <v>97</v>
      </c>
      <c r="G2009" s="23" t="s">
        <v>73</v>
      </c>
      <c r="H2009" s="26">
        <v>12283.599999999999</v>
      </c>
      <c r="I2009" s="27">
        <v>2708.9300000000003</v>
      </c>
    </row>
    <row r="2010" spans="1:9" ht="10.199999999999999" x14ac:dyDescent="0.2">
      <c r="A2010" s="21" t="s">
        <v>86</v>
      </c>
      <c r="B2010" s="22">
        <v>44348</v>
      </c>
      <c r="C2010" s="25">
        <v>275.3</v>
      </c>
      <c r="D2010" s="29">
        <v>382</v>
      </c>
      <c r="E2010" s="34">
        <v>43678</v>
      </c>
      <c r="F2010" s="24" t="s">
        <v>97</v>
      </c>
      <c r="G2010" s="23" t="s">
        <v>71</v>
      </c>
      <c r="H2010" s="26">
        <v>16414.2</v>
      </c>
      <c r="I2010" s="27">
        <v>4765.25</v>
      </c>
    </row>
    <row r="2011" spans="1:9" ht="10.199999999999999" x14ac:dyDescent="0.2">
      <c r="A2011" s="21" t="s">
        <v>86</v>
      </c>
      <c r="B2011" s="22">
        <v>44348</v>
      </c>
      <c r="C2011" s="25">
        <v>381.9</v>
      </c>
      <c r="D2011" s="29">
        <v>383</v>
      </c>
      <c r="E2011" s="34">
        <v>43678</v>
      </c>
      <c r="F2011" s="24" t="s">
        <v>97</v>
      </c>
      <c r="G2011" s="23" t="s">
        <v>74</v>
      </c>
      <c r="H2011" s="26">
        <v>16158.35</v>
      </c>
      <c r="I2011" s="27">
        <v>3267.3199999999997</v>
      </c>
    </row>
    <row r="2012" spans="1:9" ht="10.199999999999999" x14ac:dyDescent="0.2">
      <c r="A2012" s="21" t="s">
        <v>86</v>
      </c>
      <c r="B2012" s="22">
        <v>44348</v>
      </c>
      <c r="C2012" s="25">
        <v>313.3</v>
      </c>
      <c r="D2012" s="29">
        <v>384</v>
      </c>
      <c r="E2012" s="34">
        <v>44167</v>
      </c>
      <c r="F2012" s="24" t="s">
        <v>97</v>
      </c>
      <c r="G2012" s="23" t="s">
        <v>73</v>
      </c>
      <c r="H2012" s="26">
        <v>16444.849999999999</v>
      </c>
      <c r="I2012" s="27">
        <v>5176.6399999999994</v>
      </c>
    </row>
    <row r="2013" spans="1:9" ht="10.199999999999999" x14ac:dyDescent="0.2">
      <c r="A2013" s="21" t="s">
        <v>86</v>
      </c>
      <c r="B2013" s="22">
        <v>44348</v>
      </c>
      <c r="C2013" s="25">
        <v>214.45</v>
      </c>
      <c r="D2013" s="29">
        <v>385</v>
      </c>
      <c r="E2013" s="34">
        <v>43678</v>
      </c>
      <c r="F2013" s="24" t="s">
        <v>97</v>
      </c>
      <c r="G2013" s="23" t="s">
        <v>75</v>
      </c>
      <c r="H2013" s="26">
        <v>7312.3</v>
      </c>
      <c r="I2013" s="27">
        <v>1112.3</v>
      </c>
    </row>
    <row r="2014" spans="1:9" ht="10.199999999999999" x14ac:dyDescent="0.2">
      <c r="A2014" s="21" t="s">
        <v>86</v>
      </c>
      <c r="B2014" s="22">
        <v>44348</v>
      </c>
      <c r="C2014" s="25">
        <v>205.3</v>
      </c>
      <c r="D2014" s="29">
        <v>386</v>
      </c>
      <c r="E2014" s="34">
        <v>43678</v>
      </c>
      <c r="F2014" s="24" t="s">
        <v>97</v>
      </c>
      <c r="G2014" s="23" t="s">
        <v>71</v>
      </c>
      <c r="H2014" s="26">
        <v>14006.55</v>
      </c>
      <c r="I2014" s="27">
        <v>3541.79</v>
      </c>
    </row>
    <row r="2015" spans="1:9" ht="10.199999999999999" x14ac:dyDescent="0.2">
      <c r="A2015" s="21" t="s">
        <v>86</v>
      </c>
      <c r="B2015" s="22">
        <v>44348</v>
      </c>
      <c r="C2015" s="25">
        <v>292.89999999999998</v>
      </c>
      <c r="D2015" s="29">
        <v>387</v>
      </c>
      <c r="E2015" s="34">
        <v>43678</v>
      </c>
      <c r="F2015" s="24" t="s">
        <v>97</v>
      </c>
      <c r="G2015" s="23" t="s">
        <v>71</v>
      </c>
      <c r="H2015" s="26">
        <v>13522.85</v>
      </c>
      <c r="I2015" s="27">
        <v>3546.06</v>
      </c>
    </row>
    <row r="2016" spans="1:9" ht="10.199999999999999" x14ac:dyDescent="0.2">
      <c r="A2016" s="21" t="s">
        <v>86</v>
      </c>
      <c r="B2016" s="22">
        <v>44348</v>
      </c>
      <c r="C2016" s="25">
        <v>600</v>
      </c>
      <c r="D2016" s="29">
        <v>388</v>
      </c>
      <c r="E2016" s="34">
        <v>44861</v>
      </c>
      <c r="F2016" s="24" t="s">
        <v>97</v>
      </c>
      <c r="G2016" s="23" t="s">
        <v>73</v>
      </c>
      <c r="H2016" s="26">
        <v>24391.85</v>
      </c>
      <c r="I2016" s="27">
        <v>6385.05</v>
      </c>
    </row>
    <row r="2017" spans="1:9" ht="10.199999999999999" x14ac:dyDescent="0.2">
      <c r="A2017" s="21" t="s">
        <v>86</v>
      </c>
      <c r="B2017" s="22">
        <v>44348</v>
      </c>
      <c r="C2017" s="25">
        <v>185</v>
      </c>
      <c r="D2017" s="29">
        <v>389</v>
      </c>
      <c r="E2017" s="34">
        <v>44229</v>
      </c>
      <c r="F2017" s="24" t="s">
        <v>97</v>
      </c>
      <c r="G2017" s="23" t="s">
        <v>72</v>
      </c>
      <c r="H2017" s="26">
        <v>6390.25</v>
      </c>
      <c r="I2017" s="27">
        <v>1054.8999999999999</v>
      </c>
    </row>
    <row r="2018" spans="1:9" ht="10.199999999999999" x14ac:dyDescent="0.2">
      <c r="A2018" s="21" t="s">
        <v>86</v>
      </c>
      <c r="B2018" s="22">
        <v>44348</v>
      </c>
      <c r="C2018" s="25">
        <v>260.8</v>
      </c>
      <c r="D2018" s="29">
        <v>390</v>
      </c>
      <c r="E2018" s="34">
        <v>43678</v>
      </c>
      <c r="F2018" s="24" t="s">
        <v>118</v>
      </c>
      <c r="G2018" s="23" t="s">
        <v>71</v>
      </c>
      <c r="H2018" s="26">
        <v>10742.650000000001</v>
      </c>
      <c r="I2018" s="27">
        <v>2552.27</v>
      </c>
    </row>
    <row r="2019" spans="1:9" ht="10.199999999999999" x14ac:dyDescent="0.2">
      <c r="A2019" s="21" t="s">
        <v>86</v>
      </c>
      <c r="B2019" s="22">
        <v>44348</v>
      </c>
      <c r="C2019" s="25">
        <v>441</v>
      </c>
      <c r="D2019" s="29">
        <v>391</v>
      </c>
      <c r="E2019" s="34">
        <v>43678</v>
      </c>
      <c r="F2019" s="24" t="s">
        <v>97</v>
      </c>
      <c r="G2019" s="23" t="s">
        <v>74</v>
      </c>
      <c r="H2019" s="26">
        <v>17567.5</v>
      </c>
      <c r="I2019" s="27">
        <v>3880.3100000000004</v>
      </c>
    </row>
    <row r="2020" spans="1:9" ht="10.199999999999999" x14ac:dyDescent="0.2">
      <c r="A2020" s="21" t="s">
        <v>86</v>
      </c>
      <c r="B2020" s="22">
        <v>44348</v>
      </c>
      <c r="C2020" s="25">
        <v>660.1</v>
      </c>
      <c r="D2020" s="29">
        <v>393</v>
      </c>
      <c r="E2020" s="34">
        <v>45005</v>
      </c>
      <c r="F2020" s="24" t="s">
        <v>97</v>
      </c>
      <c r="G2020" s="23" t="s">
        <v>74</v>
      </c>
      <c r="H2020" s="26">
        <v>40542.449999999997</v>
      </c>
      <c r="I2020" s="27">
        <v>11580.87</v>
      </c>
    </row>
    <row r="2021" spans="1:9" ht="10.199999999999999" x14ac:dyDescent="0.2">
      <c r="A2021" s="21" t="s">
        <v>86</v>
      </c>
      <c r="B2021" s="22">
        <v>44348</v>
      </c>
      <c r="C2021" s="25">
        <v>173.4</v>
      </c>
      <c r="D2021" s="29">
        <v>394</v>
      </c>
      <c r="E2021" s="34">
        <v>43678</v>
      </c>
      <c r="F2021" s="24" t="s">
        <v>97</v>
      </c>
      <c r="G2021" s="23" t="s">
        <v>74</v>
      </c>
      <c r="H2021" s="26">
        <v>15123.65</v>
      </c>
      <c r="I2021" s="27">
        <v>3739.75</v>
      </c>
    </row>
    <row r="2022" spans="1:9" ht="10.199999999999999" x14ac:dyDescent="0.2">
      <c r="A2022" s="21" t="s">
        <v>86</v>
      </c>
      <c r="B2022" s="22">
        <v>44348</v>
      </c>
      <c r="C2022" s="25">
        <v>221.5</v>
      </c>
      <c r="D2022" s="29">
        <v>395</v>
      </c>
      <c r="E2022" s="34">
        <v>43678</v>
      </c>
      <c r="F2022" s="24" t="s">
        <v>97</v>
      </c>
      <c r="G2022" s="23" t="s">
        <v>71</v>
      </c>
      <c r="H2022" s="26">
        <v>16256.199999999999</v>
      </c>
      <c r="I2022" s="27">
        <v>3958.1500000000005</v>
      </c>
    </row>
    <row r="2023" spans="1:9" ht="10.199999999999999" x14ac:dyDescent="0.2">
      <c r="A2023" s="21" t="s">
        <v>86</v>
      </c>
      <c r="B2023" s="22">
        <v>44348</v>
      </c>
      <c r="C2023" s="25">
        <v>209.2</v>
      </c>
      <c r="D2023" s="29">
        <v>396</v>
      </c>
      <c r="E2023" s="34">
        <v>43678</v>
      </c>
      <c r="F2023" s="24" t="s">
        <v>97</v>
      </c>
      <c r="G2023" s="23" t="s">
        <v>71</v>
      </c>
      <c r="H2023" s="26">
        <v>11959.9</v>
      </c>
      <c r="I2023" s="27">
        <v>2904.09</v>
      </c>
    </row>
    <row r="2024" spans="1:9" ht="10.199999999999999" x14ac:dyDescent="0.2">
      <c r="A2024" s="21" t="s">
        <v>86</v>
      </c>
      <c r="B2024" s="22">
        <v>44348</v>
      </c>
      <c r="C2024" s="25">
        <v>386.74</v>
      </c>
      <c r="D2024" s="29">
        <v>397</v>
      </c>
      <c r="E2024" s="34">
        <v>44528</v>
      </c>
      <c r="F2024" s="24" t="s">
        <v>97</v>
      </c>
      <c r="G2024" s="23" t="s">
        <v>72</v>
      </c>
      <c r="H2024" s="26">
        <v>13696.099999999999</v>
      </c>
      <c r="I2024" s="27">
        <v>1111.8100000000002</v>
      </c>
    </row>
    <row r="2025" spans="1:9" ht="10.199999999999999" x14ac:dyDescent="0.2">
      <c r="A2025" s="21" t="s">
        <v>86</v>
      </c>
      <c r="B2025" s="22">
        <v>44348</v>
      </c>
      <c r="C2025" s="25">
        <v>324.3</v>
      </c>
      <c r="D2025" s="29">
        <v>398</v>
      </c>
      <c r="E2025" s="34">
        <v>43678</v>
      </c>
      <c r="F2025" s="24" t="s">
        <v>120</v>
      </c>
      <c r="G2025" s="23" t="s">
        <v>71</v>
      </c>
      <c r="H2025" s="26">
        <v>7721.35</v>
      </c>
      <c r="I2025" s="27">
        <v>212.1</v>
      </c>
    </row>
    <row r="2026" spans="1:9" ht="10.199999999999999" x14ac:dyDescent="0.2">
      <c r="A2026" s="21" t="s">
        <v>86</v>
      </c>
      <c r="B2026" s="22">
        <v>44348</v>
      </c>
      <c r="C2026" s="25">
        <v>650.70000000000005</v>
      </c>
      <c r="D2026" s="29">
        <v>399</v>
      </c>
      <c r="E2026" s="34">
        <v>44869</v>
      </c>
      <c r="F2026" s="24" t="s">
        <v>97</v>
      </c>
      <c r="G2026" s="23" t="s">
        <v>71</v>
      </c>
      <c r="H2026" s="26">
        <v>30406.85</v>
      </c>
      <c r="I2026" s="27">
        <v>8842.75</v>
      </c>
    </row>
    <row r="2027" spans="1:9" ht="10.199999999999999" x14ac:dyDescent="0.2">
      <c r="A2027" s="21" t="s">
        <v>86</v>
      </c>
      <c r="B2027" s="22">
        <v>44348</v>
      </c>
      <c r="C2027" s="25">
        <v>266.8</v>
      </c>
      <c r="D2027" s="29">
        <v>400</v>
      </c>
      <c r="E2027" s="34">
        <v>43678</v>
      </c>
      <c r="F2027" s="24" t="s">
        <v>97</v>
      </c>
      <c r="G2027" s="23" t="s">
        <v>71</v>
      </c>
      <c r="H2027" s="26">
        <v>9847.15</v>
      </c>
      <c r="I2027" s="27">
        <v>1736.3500000000001</v>
      </c>
    </row>
    <row r="2028" spans="1:9" ht="10.199999999999999" x14ac:dyDescent="0.2">
      <c r="A2028" s="21" t="s">
        <v>86</v>
      </c>
      <c r="B2028" s="22">
        <v>44348</v>
      </c>
      <c r="C2028" s="25">
        <v>233</v>
      </c>
      <c r="D2028" s="29">
        <v>401</v>
      </c>
      <c r="E2028" s="34">
        <v>43678</v>
      </c>
      <c r="F2028" s="24" t="s">
        <v>97</v>
      </c>
      <c r="G2028" s="23" t="s">
        <v>75</v>
      </c>
      <c r="H2028" s="26">
        <v>9107.65</v>
      </c>
      <c r="I2028" s="27">
        <v>1703.87</v>
      </c>
    </row>
    <row r="2029" spans="1:9" ht="10.199999999999999" x14ac:dyDescent="0.2">
      <c r="A2029" s="21" t="s">
        <v>86</v>
      </c>
      <c r="B2029" s="22">
        <v>44348</v>
      </c>
      <c r="C2029" s="25">
        <v>230.74</v>
      </c>
      <c r="D2029" s="29">
        <v>402</v>
      </c>
      <c r="E2029" s="34">
        <v>43678</v>
      </c>
      <c r="F2029" s="24" t="s">
        <v>121</v>
      </c>
      <c r="G2029" s="23" t="s">
        <v>74</v>
      </c>
      <c r="H2029" s="26"/>
      <c r="I2029" s="27">
        <v>336</v>
      </c>
    </row>
    <row r="2030" spans="1:9" ht="10.199999999999999" x14ac:dyDescent="0.2">
      <c r="A2030" s="21" t="s">
        <v>86</v>
      </c>
      <c r="B2030" s="22">
        <v>44348</v>
      </c>
      <c r="C2030" s="25">
        <v>400</v>
      </c>
      <c r="D2030" s="29">
        <v>403</v>
      </c>
      <c r="E2030" s="34">
        <v>44557</v>
      </c>
      <c r="F2030" s="24" t="s">
        <v>97</v>
      </c>
      <c r="G2030" s="23" t="s">
        <v>71</v>
      </c>
      <c r="H2030" s="26">
        <v>15777.6</v>
      </c>
      <c r="I2030" s="27">
        <v>3873.4500000000003</v>
      </c>
    </row>
    <row r="2031" spans="1:9" ht="10.199999999999999" x14ac:dyDescent="0.2">
      <c r="A2031" s="21" t="s">
        <v>86</v>
      </c>
      <c r="B2031" s="22">
        <v>44348</v>
      </c>
      <c r="C2031" s="25">
        <v>435.7</v>
      </c>
      <c r="D2031" s="29">
        <v>404</v>
      </c>
      <c r="E2031" s="34">
        <v>44009</v>
      </c>
      <c r="F2031" s="24" t="s">
        <v>97</v>
      </c>
      <c r="G2031" s="23" t="s">
        <v>75</v>
      </c>
      <c r="H2031" s="26">
        <v>13995.5</v>
      </c>
      <c r="I2031" s="27">
        <v>2169.58</v>
      </c>
    </row>
    <row r="2032" spans="1:9" ht="10.199999999999999" x14ac:dyDescent="0.2">
      <c r="A2032" s="21" t="s">
        <v>86</v>
      </c>
      <c r="B2032" s="22">
        <v>44348</v>
      </c>
      <c r="C2032" s="25">
        <v>410</v>
      </c>
      <c r="D2032" s="29">
        <v>406</v>
      </c>
      <c r="E2032" s="34">
        <v>43678</v>
      </c>
      <c r="F2032" s="24" t="s">
        <v>97</v>
      </c>
      <c r="G2032" s="23" t="s">
        <v>71</v>
      </c>
      <c r="H2032" s="26">
        <v>19812.25</v>
      </c>
      <c r="I2032" s="27">
        <v>5184.41</v>
      </c>
    </row>
    <row r="2033" spans="1:9" ht="10.199999999999999" x14ac:dyDescent="0.2">
      <c r="A2033" s="21" t="s">
        <v>86</v>
      </c>
      <c r="B2033" s="22">
        <v>44348</v>
      </c>
      <c r="C2033" s="25">
        <v>248.7</v>
      </c>
      <c r="D2033" s="29">
        <v>407</v>
      </c>
      <c r="E2033" s="34">
        <v>43678</v>
      </c>
      <c r="F2033" s="24" t="s">
        <v>97</v>
      </c>
      <c r="G2033" s="23" t="s">
        <v>72</v>
      </c>
      <c r="H2033" s="26">
        <v>9603.0999999999985</v>
      </c>
      <c r="I2033" s="27">
        <v>2069.2000000000003</v>
      </c>
    </row>
    <row r="2034" spans="1:9" ht="10.199999999999999" x14ac:dyDescent="0.2">
      <c r="A2034" s="21" t="s">
        <v>86</v>
      </c>
      <c r="B2034" s="22">
        <v>44348</v>
      </c>
      <c r="C2034" s="25">
        <v>347.8</v>
      </c>
      <c r="D2034" s="29">
        <v>408</v>
      </c>
      <c r="E2034" s="34">
        <v>43678</v>
      </c>
      <c r="F2034" s="24" t="s">
        <v>97</v>
      </c>
      <c r="G2034" s="23" t="s">
        <v>74</v>
      </c>
      <c r="H2034" s="26">
        <v>17927.5</v>
      </c>
      <c r="I2034" s="27">
        <v>1058.75</v>
      </c>
    </row>
    <row r="2035" spans="1:9" ht="10.199999999999999" x14ac:dyDescent="0.2">
      <c r="A2035" s="21" t="s">
        <v>86</v>
      </c>
      <c r="B2035" s="22">
        <v>44348</v>
      </c>
      <c r="C2035" s="25">
        <v>323.11</v>
      </c>
      <c r="D2035" s="29">
        <v>409</v>
      </c>
      <c r="E2035" s="34">
        <v>43678</v>
      </c>
      <c r="F2035" s="24" t="s">
        <v>97</v>
      </c>
      <c r="G2035" s="23" t="s">
        <v>71</v>
      </c>
      <c r="H2035" s="26">
        <v>12336.45</v>
      </c>
      <c r="I2035" s="27">
        <v>3038.6299999999997</v>
      </c>
    </row>
    <row r="2036" spans="1:9" ht="10.199999999999999" x14ac:dyDescent="0.2">
      <c r="A2036" s="21" t="s">
        <v>86</v>
      </c>
      <c r="B2036" s="22">
        <v>44348</v>
      </c>
      <c r="C2036" s="25">
        <v>955</v>
      </c>
      <c r="D2036" s="29">
        <v>410</v>
      </c>
      <c r="E2036" s="34">
        <v>44910</v>
      </c>
      <c r="F2036" s="24" t="s">
        <v>97</v>
      </c>
      <c r="G2036" s="23" t="s">
        <v>72</v>
      </c>
      <c r="H2036" s="26">
        <v>101356.1</v>
      </c>
      <c r="I2036" s="27">
        <v>31121.230000000003</v>
      </c>
    </row>
    <row r="2037" spans="1:9" ht="10.199999999999999" x14ac:dyDescent="0.2">
      <c r="A2037" s="21" t="s">
        <v>86</v>
      </c>
      <c r="B2037" s="22">
        <v>44348</v>
      </c>
      <c r="C2037" s="25">
        <v>222.8</v>
      </c>
      <c r="D2037" s="29">
        <v>411</v>
      </c>
      <c r="E2037" s="34">
        <v>43678</v>
      </c>
      <c r="F2037" s="24" t="s">
        <v>97</v>
      </c>
      <c r="G2037" s="23" t="s">
        <v>72</v>
      </c>
      <c r="H2037" s="26">
        <v>9202.4</v>
      </c>
      <c r="I2037" s="27">
        <v>1551.83</v>
      </c>
    </row>
    <row r="2038" spans="1:9" ht="10.199999999999999" x14ac:dyDescent="0.2">
      <c r="A2038" s="21" t="s">
        <v>86</v>
      </c>
      <c r="B2038" s="22">
        <v>44348</v>
      </c>
      <c r="C2038" s="25">
        <v>350.7</v>
      </c>
      <c r="D2038" s="29">
        <v>413</v>
      </c>
      <c r="E2038" s="34">
        <v>43678</v>
      </c>
      <c r="F2038" s="24" t="s">
        <v>97</v>
      </c>
      <c r="G2038" s="23" t="s">
        <v>71</v>
      </c>
      <c r="H2038" s="26">
        <v>15609.400000000001</v>
      </c>
      <c r="I2038" s="27">
        <v>2066.2600000000002</v>
      </c>
    </row>
    <row r="2039" spans="1:9" ht="10.199999999999999" x14ac:dyDescent="0.2">
      <c r="A2039" s="21" t="s">
        <v>86</v>
      </c>
      <c r="B2039" s="22">
        <v>44348</v>
      </c>
      <c r="C2039" s="25">
        <v>449</v>
      </c>
      <c r="D2039" s="29">
        <v>414</v>
      </c>
      <c r="E2039" s="34">
        <v>43678</v>
      </c>
      <c r="F2039" s="24" t="s">
        <v>97</v>
      </c>
      <c r="G2039" s="23" t="s">
        <v>71</v>
      </c>
      <c r="H2039" s="26">
        <v>59149.5</v>
      </c>
      <c r="I2039" s="27">
        <v>20324.57</v>
      </c>
    </row>
    <row r="2040" spans="1:9" ht="10.199999999999999" x14ac:dyDescent="0.2">
      <c r="A2040" s="21" t="s">
        <v>86</v>
      </c>
      <c r="B2040" s="22">
        <v>44348</v>
      </c>
      <c r="C2040" s="25">
        <v>297.57</v>
      </c>
      <c r="D2040" s="29">
        <v>415</v>
      </c>
      <c r="E2040" s="34">
        <v>44380</v>
      </c>
      <c r="F2040" s="24" t="s">
        <v>97</v>
      </c>
      <c r="G2040" s="23" t="s">
        <v>71</v>
      </c>
      <c r="H2040" s="26">
        <v>19381.8</v>
      </c>
      <c r="I2040" s="27">
        <v>6245.12</v>
      </c>
    </row>
    <row r="2041" spans="1:9" ht="10.199999999999999" x14ac:dyDescent="0.2">
      <c r="A2041" s="21" t="s">
        <v>86</v>
      </c>
      <c r="B2041" s="22">
        <v>44348</v>
      </c>
      <c r="C2041" s="25">
        <v>149.04</v>
      </c>
      <c r="D2041" s="29">
        <v>416</v>
      </c>
      <c r="E2041" s="34">
        <v>44683</v>
      </c>
      <c r="F2041" s="24" t="s">
        <v>124</v>
      </c>
      <c r="G2041" s="23" t="s">
        <v>74</v>
      </c>
      <c r="H2041" s="26">
        <v>10922.5</v>
      </c>
      <c r="I2041" s="27">
        <v>2608.83</v>
      </c>
    </row>
    <row r="2042" spans="1:9" ht="10.199999999999999" x14ac:dyDescent="0.2">
      <c r="A2042" s="21" t="s">
        <v>86</v>
      </c>
      <c r="B2042" s="22">
        <v>44348</v>
      </c>
      <c r="C2042" s="25">
        <v>285.85000000000002</v>
      </c>
      <c r="D2042" s="29">
        <v>417</v>
      </c>
      <c r="E2042" s="34">
        <v>43678</v>
      </c>
      <c r="F2042" s="24" t="s">
        <v>97</v>
      </c>
      <c r="G2042" s="23" t="s">
        <v>71</v>
      </c>
      <c r="H2042" s="26">
        <v>23415.300000000003</v>
      </c>
      <c r="I2042" s="27">
        <v>8073.3799999999992</v>
      </c>
    </row>
    <row r="2043" spans="1:9" ht="10.199999999999999" x14ac:dyDescent="0.2">
      <c r="A2043" s="21" t="s">
        <v>86</v>
      </c>
      <c r="B2043" s="22">
        <v>44348</v>
      </c>
      <c r="C2043" s="25">
        <v>152.5</v>
      </c>
      <c r="D2043" s="29">
        <v>418</v>
      </c>
      <c r="E2043" s="34">
        <v>43678</v>
      </c>
      <c r="F2043" s="24" t="s">
        <v>97</v>
      </c>
      <c r="G2043" s="23" t="s">
        <v>72</v>
      </c>
      <c r="H2043" s="26">
        <v>6051.8499999999995</v>
      </c>
      <c r="I2043" s="27">
        <v>681.44999999999993</v>
      </c>
    </row>
    <row r="2044" spans="1:9" ht="10.199999999999999" x14ac:dyDescent="0.2">
      <c r="A2044" s="21" t="s">
        <v>86</v>
      </c>
      <c r="B2044" s="22">
        <v>44348</v>
      </c>
      <c r="C2044" s="25">
        <v>871</v>
      </c>
      <c r="D2044" s="29">
        <v>419</v>
      </c>
      <c r="E2044" s="34">
        <v>44982</v>
      </c>
      <c r="F2044" s="24" t="s">
        <v>97</v>
      </c>
      <c r="G2044" s="23" t="s">
        <v>74</v>
      </c>
      <c r="H2044" s="26">
        <v>76017.05</v>
      </c>
      <c r="I2044" s="27">
        <v>20639.080000000002</v>
      </c>
    </row>
    <row r="2045" spans="1:9" ht="10.199999999999999" x14ac:dyDescent="0.2">
      <c r="A2045" s="21" t="s">
        <v>86</v>
      </c>
      <c r="B2045" s="22">
        <v>44348</v>
      </c>
      <c r="C2045" s="25">
        <v>297</v>
      </c>
      <c r="D2045" s="29">
        <v>420</v>
      </c>
      <c r="E2045" s="34">
        <v>43678</v>
      </c>
      <c r="F2045" s="24" t="s">
        <v>104</v>
      </c>
      <c r="G2045" s="23" t="s">
        <v>74</v>
      </c>
      <c r="H2045" s="26">
        <v>4371</v>
      </c>
      <c r="I2045" s="27">
        <v>13.719999999999999</v>
      </c>
    </row>
    <row r="2046" spans="1:9" ht="10.199999999999999" x14ac:dyDescent="0.2">
      <c r="A2046" s="21" t="s">
        <v>86</v>
      </c>
      <c r="B2046" s="22">
        <v>44348</v>
      </c>
      <c r="C2046" s="25">
        <v>403.51</v>
      </c>
      <c r="D2046" s="29">
        <v>421</v>
      </c>
      <c r="E2046" s="34">
        <v>44743</v>
      </c>
      <c r="F2046" s="24" t="s">
        <v>97</v>
      </c>
      <c r="G2046" s="23" t="s">
        <v>71</v>
      </c>
      <c r="H2046" s="26">
        <v>20271.199999999997</v>
      </c>
      <c r="I2046" s="27">
        <v>6141.87</v>
      </c>
    </row>
    <row r="2047" spans="1:9" ht="10.199999999999999" x14ac:dyDescent="0.2">
      <c r="A2047" s="21" t="s">
        <v>86</v>
      </c>
      <c r="B2047" s="22">
        <v>44348</v>
      </c>
      <c r="C2047" s="25">
        <v>186.2</v>
      </c>
      <c r="D2047" s="29">
        <v>422</v>
      </c>
      <c r="E2047" s="34">
        <v>43678</v>
      </c>
      <c r="F2047" s="24" t="s">
        <v>97</v>
      </c>
      <c r="G2047" s="23" t="s">
        <v>73</v>
      </c>
      <c r="H2047" s="26">
        <v>8335.0499999999993</v>
      </c>
      <c r="I2047" s="27">
        <v>1580.11</v>
      </c>
    </row>
    <row r="2048" spans="1:9" ht="10.199999999999999" x14ac:dyDescent="0.2">
      <c r="A2048" s="21" t="s">
        <v>86</v>
      </c>
      <c r="B2048" s="22">
        <v>44348</v>
      </c>
      <c r="C2048" s="25">
        <v>377.1</v>
      </c>
      <c r="D2048" s="29">
        <v>423</v>
      </c>
      <c r="E2048" s="34">
        <v>44607</v>
      </c>
      <c r="F2048" s="24" t="s">
        <v>97</v>
      </c>
      <c r="G2048" s="23" t="s">
        <v>75</v>
      </c>
      <c r="H2048" s="26">
        <v>18813.25</v>
      </c>
      <c r="I2048" s="27">
        <v>5644.03</v>
      </c>
    </row>
    <row r="2049" spans="1:9" ht="10.199999999999999" x14ac:dyDescent="0.2">
      <c r="A2049" s="21" t="s">
        <v>86</v>
      </c>
      <c r="B2049" s="22">
        <v>44348</v>
      </c>
      <c r="C2049" s="25">
        <v>225.39</v>
      </c>
      <c r="D2049" s="29">
        <v>424</v>
      </c>
      <c r="E2049" s="34">
        <v>44160</v>
      </c>
      <c r="F2049" s="24" t="s">
        <v>97</v>
      </c>
      <c r="G2049" s="23" t="s">
        <v>77</v>
      </c>
      <c r="H2049" s="26">
        <v>4606.8</v>
      </c>
      <c r="I2049" s="27">
        <v>809.96999999999991</v>
      </c>
    </row>
    <row r="2050" spans="1:9" ht="10.199999999999999" x14ac:dyDescent="0.2">
      <c r="A2050" s="21" t="s">
        <v>86</v>
      </c>
      <c r="B2050" s="22">
        <v>44348</v>
      </c>
      <c r="C2050" s="25">
        <v>314</v>
      </c>
      <c r="D2050" s="29">
        <v>425</v>
      </c>
      <c r="E2050" s="34">
        <v>43678</v>
      </c>
      <c r="F2050" s="24" t="s">
        <v>97</v>
      </c>
      <c r="G2050" s="23" t="s">
        <v>71</v>
      </c>
      <c r="H2050" s="26">
        <v>17032.349999999999</v>
      </c>
      <c r="I2050" s="27">
        <v>2418.15</v>
      </c>
    </row>
    <row r="2051" spans="1:9" ht="10.199999999999999" x14ac:dyDescent="0.2">
      <c r="A2051" s="21" t="s">
        <v>86</v>
      </c>
      <c r="B2051" s="22">
        <v>44348</v>
      </c>
      <c r="C2051" s="25">
        <v>700</v>
      </c>
      <c r="D2051" s="29">
        <v>427</v>
      </c>
      <c r="E2051" s="34">
        <v>44995</v>
      </c>
      <c r="F2051" s="24" t="s">
        <v>97</v>
      </c>
      <c r="G2051" s="23" t="s">
        <v>73</v>
      </c>
      <c r="H2051" s="26">
        <v>35474.65</v>
      </c>
      <c r="I2051" s="27">
        <v>9244.9700000000012</v>
      </c>
    </row>
    <row r="2052" spans="1:9" ht="10.199999999999999" x14ac:dyDescent="0.2">
      <c r="A2052" s="21" t="s">
        <v>86</v>
      </c>
      <c r="B2052" s="22">
        <v>44348</v>
      </c>
      <c r="C2052" s="25">
        <v>417.2</v>
      </c>
      <c r="D2052" s="29">
        <v>428</v>
      </c>
      <c r="E2052" s="34">
        <v>43678</v>
      </c>
      <c r="F2052" s="24" t="s">
        <v>97</v>
      </c>
      <c r="G2052" s="23" t="s">
        <v>71</v>
      </c>
      <c r="H2052" s="26">
        <v>22803.899999999998</v>
      </c>
      <c r="I2052" s="27">
        <v>6484.45</v>
      </c>
    </row>
    <row r="2053" spans="1:9" ht="10.199999999999999" x14ac:dyDescent="0.2">
      <c r="A2053" s="21" t="s">
        <v>86</v>
      </c>
      <c r="B2053" s="22">
        <v>44348</v>
      </c>
      <c r="C2053" s="25">
        <v>329.1</v>
      </c>
      <c r="D2053" s="29">
        <v>429</v>
      </c>
      <c r="E2053" s="34">
        <v>43678</v>
      </c>
      <c r="F2053" s="24" t="s">
        <v>97</v>
      </c>
      <c r="G2053" s="23" t="s">
        <v>71</v>
      </c>
      <c r="H2053" s="26">
        <v>15799.849999999999</v>
      </c>
      <c r="I2053" s="27">
        <v>2628.85</v>
      </c>
    </row>
    <row r="2054" spans="1:9" ht="10.199999999999999" x14ac:dyDescent="0.2">
      <c r="A2054" s="21" t="s">
        <v>86</v>
      </c>
      <c r="B2054" s="22">
        <v>44348</v>
      </c>
      <c r="C2054" s="25">
        <v>344.5</v>
      </c>
      <c r="D2054" s="29">
        <v>430</v>
      </c>
      <c r="E2054" s="34">
        <v>43678</v>
      </c>
      <c r="F2054" s="24" t="s">
        <v>97</v>
      </c>
      <c r="G2054" s="23" t="s">
        <v>73</v>
      </c>
      <c r="H2054" s="26">
        <v>14808.35</v>
      </c>
      <c r="I2054" s="27">
        <v>3346.56</v>
      </c>
    </row>
    <row r="2055" spans="1:9" ht="10.199999999999999" x14ac:dyDescent="0.2">
      <c r="A2055" s="21" t="s">
        <v>86</v>
      </c>
      <c r="B2055" s="22">
        <v>44348</v>
      </c>
      <c r="C2055" s="25">
        <v>152.19999999999999</v>
      </c>
      <c r="D2055" s="29">
        <v>431</v>
      </c>
      <c r="E2055" s="34">
        <v>43678</v>
      </c>
      <c r="F2055" s="24" t="s">
        <v>97</v>
      </c>
      <c r="G2055" s="23" t="s">
        <v>74</v>
      </c>
      <c r="H2055" s="26">
        <v>3937.3500000000004</v>
      </c>
      <c r="I2055" s="27">
        <v>178.36</v>
      </c>
    </row>
    <row r="2056" spans="1:9" ht="10.199999999999999" x14ac:dyDescent="0.2">
      <c r="A2056" s="21" t="s">
        <v>86</v>
      </c>
      <c r="B2056" s="22">
        <v>44348</v>
      </c>
      <c r="C2056" s="25">
        <v>256.10000000000002</v>
      </c>
      <c r="D2056" s="29">
        <v>432</v>
      </c>
      <c r="E2056" s="34">
        <v>43678</v>
      </c>
      <c r="F2056" s="24" t="s">
        <v>97</v>
      </c>
      <c r="G2056" s="23" t="s">
        <v>74</v>
      </c>
      <c r="H2056" s="26">
        <v>11551.300000000001</v>
      </c>
      <c r="I2056" s="27">
        <v>2800.42</v>
      </c>
    </row>
    <row r="2057" spans="1:9" ht="10.199999999999999" x14ac:dyDescent="0.2">
      <c r="A2057" s="21" t="s">
        <v>86</v>
      </c>
      <c r="B2057" s="22">
        <v>44348</v>
      </c>
      <c r="C2057" s="25">
        <v>395.2</v>
      </c>
      <c r="D2057" s="29">
        <v>433</v>
      </c>
      <c r="E2057" s="34">
        <v>43678</v>
      </c>
      <c r="F2057" s="24" t="s">
        <v>97</v>
      </c>
      <c r="G2057" s="23" t="s">
        <v>75</v>
      </c>
      <c r="H2057" s="26">
        <v>16552.349999999999</v>
      </c>
      <c r="I2057" s="27">
        <v>3908.4500000000003</v>
      </c>
    </row>
    <row r="2058" spans="1:9" ht="10.199999999999999" x14ac:dyDescent="0.2">
      <c r="A2058" s="21" t="s">
        <v>86</v>
      </c>
      <c r="B2058" s="22">
        <v>44348</v>
      </c>
      <c r="C2058" s="25">
        <v>401.9</v>
      </c>
      <c r="D2058" s="29">
        <v>434</v>
      </c>
      <c r="E2058" s="34">
        <v>44259</v>
      </c>
      <c r="F2058" s="24" t="s">
        <v>126</v>
      </c>
      <c r="G2058" s="23" t="s">
        <v>75</v>
      </c>
      <c r="H2058" s="26">
        <v>27628.699999999997</v>
      </c>
      <c r="I2058" s="27">
        <v>8163.33</v>
      </c>
    </row>
    <row r="2059" spans="1:9" ht="10.199999999999999" x14ac:dyDescent="0.2">
      <c r="A2059" s="21" t="s">
        <v>86</v>
      </c>
      <c r="B2059" s="22">
        <v>44348</v>
      </c>
      <c r="C2059" s="25">
        <v>152</v>
      </c>
      <c r="D2059" s="29">
        <v>435</v>
      </c>
      <c r="E2059" s="34">
        <v>43678</v>
      </c>
      <c r="F2059" s="24" t="s">
        <v>97</v>
      </c>
      <c r="G2059" s="23" t="s">
        <v>74</v>
      </c>
      <c r="H2059" s="26">
        <v>10859.15</v>
      </c>
      <c r="I2059" s="27">
        <v>3231.97</v>
      </c>
    </row>
    <row r="2060" spans="1:9" ht="10.199999999999999" x14ac:dyDescent="0.2">
      <c r="A2060" s="21" t="s">
        <v>86</v>
      </c>
      <c r="B2060" s="22">
        <v>44348</v>
      </c>
      <c r="C2060" s="25">
        <v>360.38</v>
      </c>
      <c r="D2060" s="29">
        <v>436</v>
      </c>
      <c r="E2060" s="34">
        <v>44256</v>
      </c>
      <c r="F2060" s="24" t="s">
        <v>97</v>
      </c>
      <c r="G2060" s="23" t="s">
        <v>72</v>
      </c>
      <c r="H2060" s="26">
        <v>25070.85</v>
      </c>
      <c r="I2060" s="27">
        <v>8943.6200000000008</v>
      </c>
    </row>
    <row r="2061" spans="1:9" ht="10.199999999999999" x14ac:dyDescent="0.2">
      <c r="A2061" s="21" t="s">
        <v>86</v>
      </c>
      <c r="B2061" s="22">
        <v>44348</v>
      </c>
      <c r="C2061" s="25">
        <v>162.9</v>
      </c>
      <c r="D2061" s="29">
        <v>437</v>
      </c>
      <c r="E2061" s="34">
        <v>43678</v>
      </c>
      <c r="F2061" s="24" t="s">
        <v>97</v>
      </c>
      <c r="G2061" s="23" t="s">
        <v>71</v>
      </c>
      <c r="H2061" s="26">
        <v>12819.849999999999</v>
      </c>
      <c r="I2061" s="27">
        <v>2575.23</v>
      </c>
    </row>
    <row r="2062" spans="1:9" ht="10.199999999999999" x14ac:dyDescent="0.2">
      <c r="A2062" s="21" t="s">
        <v>86</v>
      </c>
      <c r="B2062" s="22">
        <v>44348</v>
      </c>
      <c r="C2062" s="25">
        <v>250</v>
      </c>
      <c r="D2062" s="29">
        <v>438</v>
      </c>
      <c r="E2062" s="34">
        <v>44189</v>
      </c>
      <c r="F2062" s="24" t="s">
        <v>97</v>
      </c>
      <c r="G2062" s="23" t="s">
        <v>77</v>
      </c>
      <c r="H2062" s="26">
        <v>20271.199999999997</v>
      </c>
      <c r="I2062" s="27">
        <v>5407.8499999999995</v>
      </c>
    </row>
    <row r="2063" spans="1:9" ht="10.199999999999999" x14ac:dyDescent="0.2">
      <c r="A2063" s="21" t="s">
        <v>86</v>
      </c>
      <c r="B2063" s="22">
        <v>44348</v>
      </c>
      <c r="C2063" s="25">
        <v>170.1</v>
      </c>
      <c r="D2063" s="29">
        <v>439</v>
      </c>
      <c r="E2063" s="34">
        <v>43678</v>
      </c>
      <c r="F2063" s="24" t="s">
        <v>97</v>
      </c>
      <c r="G2063" s="23" t="s">
        <v>72</v>
      </c>
      <c r="H2063" s="26">
        <v>7669.9</v>
      </c>
      <c r="I2063" s="27">
        <v>986.79</v>
      </c>
    </row>
    <row r="2064" spans="1:9" ht="10.199999999999999" x14ac:dyDescent="0.2">
      <c r="A2064" s="21" t="s">
        <v>86</v>
      </c>
      <c r="B2064" s="22">
        <v>44348</v>
      </c>
      <c r="C2064" s="25">
        <v>240.7</v>
      </c>
      <c r="D2064" s="29">
        <v>440</v>
      </c>
      <c r="E2064" s="34">
        <v>43678</v>
      </c>
      <c r="F2064" s="24" t="s">
        <v>97</v>
      </c>
      <c r="G2064" s="23" t="s">
        <v>77</v>
      </c>
      <c r="H2064" s="26">
        <v>9365.15</v>
      </c>
      <c r="I2064" s="27">
        <v>886.9</v>
      </c>
    </row>
    <row r="2065" spans="1:9" ht="10.199999999999999" x14ac:dyDescent="0.2">
      <c r="A2065" s="21" t="s">
        <v>86</v>
      </c>
      <c r="B2065" s="22">
        <v>44378</v>
      </c>
      <c r="C2065" s="25">
        <v>1089</v>
      </c>
      <c r="D2065" s="29">
        <v>379</v>
      </c>
      <c r="E2065" s="34">
        <v>44956</v>
      </c>
      <c r="F2065" s="24" t="s">
        <v>97</v>
      </c>
      <c r="G2065" s="23" t="s">
        <v>71</v>
      </c>
      <c r="H2065" s="26">
        <v>70592.149999999994</v>
      </c>
      <c r="I2065" s="27">
        <v>5682.3899999999994</v>
      </c>
    </row>
    <row r="2066" spans="1:9" ht="10.199999999999999" x14ac:dyDescent="0.2">
      <c r="A2066" s="21" t="s">
        <v>86</v>
      </c>
      <c r="B2066" s="22">
        <v>44378</v>
      </c>
      <c r="C2066" s="25">
        <v>357.56</v>
      </c>
      <c r="D2066" s="29">
        <v>380</v>
      </c>
      <c r="E2066" s="34">
        <v>44162</v>
      </c>
      <c r="F2066" s="24" t="s">
        <v>97</v>
      </c>
      <c r="G2066" s="23" t="s">
        <v>72</v>
      </c>
      <c r="H2066" s="26">
        <v>8698.1500000000015</v>
      </c>
      <c r="I2066" s="27">
        <v>661.29</v>
      </c>
    </row>
    <row r="2067" spans="1:9" ht="10.199999999999999" x14ac:dyDescent="0.2">
      <c r="A2067" s="21" t="s">
        <v>86</v>
      </c>
      <c r="B2067" s="22">
        <v>44378</v>
      </c>
      <c r="C2067" s="25">
        <v>241.7</v>
      </c>
      <c r="D2067" s="29">
        <v>381</v>
      </c>
      <c r="E2067" s="34">
        <v>43678</v>
      </c>
      <c r="F2067" s="24" t="s">
        <v>97</v>
      </c>
      <c r="G2067" s="23" t="s">
        <v>73</v>
      </c>
      <c r="H2067" s="26">
        <v>13239.8</v>
      </c>
      <c r="I2067" s="27">
        <v>1084.93</v>
      </c>
    </row>
    <row r="2068" spans="1:9" ht="10.199999999999999" x14ac:dyDescent="0.2">
      <c r="A2068" s="21" t="s">
        <v>86</v>
      </c>
      <c r="B2068" s="22">
        <v>44378</v>
      </c>
      <c r="C2068" s="25">
        <v>275.3</v>
      </c>
      <c r="D2068" s="29">
        <v>382</v>
      </c>
      <c r="E2068" s="34">
        <v>43678</v>
      </c>
      <c r="F2068" s="24" t="s">
        <v>97</v>
      </c>
      <c r="G2068" s="23" t="s">
        <v>71</v>
      </c>
      <c r="H2068" s="26">
        <v>16256.5</v>
      </c>
      <c r="I2068" s="27">
        <v>2165.0300000000002</v>
      </c>
    </row>
    <row r="2069" spans="1:9" ht="10.199999999999999" x14ac:dyDescent="0.2">
      <c r="A2069" s="21" t="s">
        <v>86</v>
      </c>
      <c r="B2069" s="22">
        <v>44378</v>
      </c>
      <c r="C2069" s="25">
        <v>381.9</v>
      </c>
      <c r="D2069" s="29">
        <v>383</v>
      </c>
      <c r="E2069" s="34">
        <v>43678</v>
      </c>
      <c r="F2069" s="24" t="s">
        <v>97</v>
      </c>
      <c r="G2069" s="23" t="s">
        <v>74</v>
      </c>
      <c r="H2069" s="26">
        <v>13396.800000000001</v>
      </c>
      <c r="I2069" s="27">
        <v>272.85999999999996</v>
      </c>
    </row>
    <row r="2070" spans="1:9" ht="10.199999999999999" x14ac:dyDescent="0.2">
      <c r="A2070" s="21" t="s">
        <v>86</v>
      </c>
      <c r="B2070" s="22">
        <v>44378</v>
      </c>
      <c r="C2070" s="25">
        <v>313.3</v>
      </c>
      <c r="D2070" s="29">
        <v>384</v>
      </c>
      <c r="E2070" s="34">
        <v>44167</v>
      </c>
      <c r="F2070" s="24" t="s">
        <v>97</v>
      </c>
      <c r="G2070" s="23" t="s">
        <v>73</v>
      </c>
      <c r="H2070" s="26">
        <v>18679.400000000001</v>
      </c>
      <c r="I2070" s="27">
        <v>3230.4300000000003</v>
      </c>
    </row>
    <row r="2071" spans="1:9" ht="10.199999999999999" x14ac:dyDescent="0.2">
      <c r="A2071" s="21" t="s">
        <v>86</v>
      </c>
      <c r="B2071" s="22">
        <v>44378</v>
      </c>
      <c r="C2071" s="25">
        <v>214.45</v>
      </c>
      <c r="D2071" s="29">
        <v>385</v>
      </c>
      <c r="E2071" s="34">
        <v>43678</v>
      </c>
      <c r="F2071" s="24" t="s">
        <v>97</v>
      </c>
      <c r="G2071" s="23" t="s">
        <v>75</v>
      </c>
      <c r="H2071" s="26">
        <v>9790.35</v>
      </c>
      <c r="I2071" s="27">
        <v>645.4</v>
      </c>
    </row>
    <row r="2072" spans="1:9" ht="10.199999999999999" x14ac:dyDescent="0.2">
      <c r="A2072" s="21" t="s">
        <v>86</v>
      </c>
      <c r="B2072" s="22">
        <v>44378</v>
      </c>
      <c r="C2072" s="25">
        <v>205.3</v>
      </c>
      <c r="D2072" s="29">
        <v>386</v>
      </c>
      <c r="E2072" s="34">
        <v>43678</v>
      </c>
      <c r="F2072" s="24" t="s">
        <v>97</v>
      </c>
      <c r="G2072" s="23" t="s">
        <v>71</v>
      </c>
      <c r="H2072" s="26">
        <v>11874.349999999999</v>
      </c>
      <c r="I2072" s="27">
        <v>943.88</v>
      </c>
    </row>
    <row r="2073" spans="1:9" ht="10.199999999999999" x14ac:dyDescent="0.2">
      <c r="A2073" s="21" t="s">
        <v>86</v>
      </c>
      <c r="B2073" s="22">
        <v>44378</v>
      </c>
      <c r="C2073" s="25">
        <v>292.89999999999998</v>
      </c>
      <c r="D2073" s="29">
        <v>387</v>
      </c>
      <c r="E2073" s="34">
        <v>43678</v>
      </c>
      <c r="F2073" s="24" t="s">
        <v>97</v>
      </c>
      <c r="G2073" s="23" t="s">
        <v>71</v>
      </c>
      <c r="H2073" s="26">
        <v>12757.85</v>
      </c>
      <c r="I2073" s="27">
        <v>1236.55</v>
      </c>
    </row>
    <row r="2074" spans="1:9" ht="10.199999999999999" x14ac:dyDescent="0.2">
      <c r="A2074" s="21" t="s">
        <v>86</v>
      </c>
      <c r="B2074" s="22">
        <v>44378</v>
      </c>
      <c r="C2074" s="25">
        <v>600</v>
      </c>
      <c r="D2074" s="29">
        <v>388</v>
      </c>
      <c r="E2074" s="34">
        <v>44861</v>
      </c>
      <c r="F2074" s="24" t="s">
        <v>97</v>
      </c>
      <c r="G2074" s="23" t="s">
        <v>73</v>
      </c>
      <c r="H2074" s="26">
        <v>21530.6</v>
      </c>
      <c r="I2074" s="27">
        <v>1881.74</v>
      </c>
    </row>
    <row r="2075" spans="1:9" ht="10.199999999999999" x14ac:dyDescent="0.2">
      <c r="A2075" s="21" t="s">
        <v>86</v>
      </c>
      <c r="B2075" s="22">
        <v>44378</v>
      </c>
      <c r="C2075" s="25">
        <v>185</v>
      </c>
      <c r="D2075" s="29">
        <v>389</v>
      </c>
      <c r="E2075" s="34">
        <v>44229</v>
      </c>
      <c r="F2075" s="24" t="s">
        <v>97</v>
      </c>
      <c r="G2075" s="23" t="s">
        <v>72</v>
      </c>
      <c r="H2075" s="26">
        <v>8388.25</v>
      </c>
      <c r="I2075" s="27">
        <v>46.620000000000005</v>
      </c>
    </row>
    <row r="2076" spans="1:9" ht="10.199999999999999" x14ac:dyDescent="0.2">
      <c r="A2076" s="21" t="s">
        <v>86</v>
      </c>
      <c r="B2076" s="22">
        <v>44378</v>
      </c>
      <c r="C2076" s="25">
        <v>260.8</v>
      </c>
      <c r="D2076" s="29">
        <v>390</v>
      </c>
      <c r="E2076" s="34">
        <v>43678</v>
      </c>
      <c r="F2076" s="24" t="s">
        <v>118</v>
      </c>
      <c r="G2076" s="23" t="s">
        <v>71</v>
      </c>
      <c r="H2076" s="26">
        <v>11288.55</v>
      </c>
      <c r="I2076" s="27">
        <v>961.44999999999993</v>
      </c>
    </row>
    <row r="2077" spans="1:9" ht="10.199999999999999" x14ac:dyDescent="0.2">
      <c r="A2077" s="21" t="s">
        <v>86</v>
      </c>
      <c r="B2077" s="22">
        <v>44378</v>
      </c>
      <c r="C2077" s="25">
        <v>441</v>
      </c>
      <c r="D2077" s="29">
        <v>391</v>
      </c>
      <c r="E2077" s="34">
        <v>43678</v>
      </c>
      <c r="F2077" s="24" t="s">
        <v>97</v>
      </c>
      <c r="G2077" s="23" t="s">
        <v>74</v>
      </c>
      <c r="H2077" s="26">
        <v>14531.45</v>
      </c>
      <c r="I2077" s="27">
        <v>842.87</v>
      </c>
    </row>
    <row r="2078" spans="1:9" ht="10.199999999999999" x14ac:dyDescent="0.2">
      <c r="A2078" s="21" t="s">
        <v>86</v>
      </c>
      <c r="B2078" s="22">
        <v>44378</v>
      </c>
      <c r="C2078" s="25">
        <v>660.1</v>
      </c>
      <c r="D2078" s="29">
        <v>393</v>
      </c>
      <c r="E2078" s="34">
        <v>45005</v>
      </c>
      <c r="F2078" s="24" t="s">
        <v>97</v>
      </c>
      <c r="G2078" s="23" t="s">
        <v>74</v>
      </c>
      <c r="H2078" s="26">
        <v>35786.699999999997</v>
      </c>
      <c r="I2078" s="27">
        <v>4438.7</v>
      </c>
    </row>
    <row r="2079" spans="1:9" ht="10.199999999999999" x14ac:dyDescent="0.2">
      <c r="A2079" s="21" t="s">
        <v>86</v>
      </c>
      <c r="B2079" s="22">
        <v>44378</v>
      </c>
      <c r="C2079" s="25">
        <v>173.4</v>
      </c>
      <c r="D2079" s="29">
        <v>394</v>
      </c>
      <c r="E2079" s="34">
        <v>43678</v>
      </c>
      <c r="F2079" s="24" t="s">
        <v>97</v>
      </c>
      <c r="G2079" s="23" t="s">
        <v>74</v>
      </c>
      <c r="H2079" s="26">
        <v>11790.2</v>
      </c>
      <c r="I2079" s="27">
        <v>321.16000000000003</v>
      </c>
    </row>
    <row r="2080" spans="1:9" ht="10.199999999999999" x14ac:dyDescent="0.2">
      <c r="A2080" s="21" t="s">
        <v>86</v>
      </c>
      <c r="B2080" s="22">
        <v>44378</v>
      </c>
      <c r="C2080" s="25">
        <v>221.5</v>
      </c>
      <c r="D2080" s="29">
        <v>395</v>
      </c>
      <c r="E2080" s="34">
        <v>43678</v>
      </c>
      <c r="F2080" s="24" t="s">
        <v>97</v>
      </c>
      <c r="G2080" s="23" t="s">
        <v>71</v>
      </c>
      <c r="H2080" s="26">
        <v>13580.9</v>
      </c>
      <c r="I2080" s="27">
        <v>1113.28</v>
      </c>
    </row>
    <row r="2081" spans="1:9" ht="10.199999999999999" x14ac:dyDescent="0.2">
      <c r="A2081" s="21" t="s">
        <v>86</v>
      </c>
      <c r="B2081" s="22">
        <v>44378</v>
      </c>
      <c r="C2081" s="25">
        <v>209.2</v>
      </c>
      <c r="D2081" s="29">
        <v>396</v>
      </c>
      <c r="E2081" s="34">
        <v>43678</v>
      </c>
      <c r="F2081" s="24" t="s">
        <v>97</v>
      </c>
      <c r="G2081" s="23" t="s">
        <v>71</v>
      </c>
      <c r="H2081" s="26">
        <v>8768.1500000000015</v>
      </c>
      <c r="I2081" s="27">
        <v>105</v>
      </c>
    </row>
    <row r="2082" spans="1:9" ht="10.199999999999999" x14ac:dyDescent="0.2">
      <c r="A2082" s="21" t="s">
        <v>86</v>
      </c>
      <c r="B2082" s="22">
        <v>44378</v>
      </c>
      <c r="C2082" s="25">
        <v>386.74</v>
      </c>
      <c r="D2082" s="29">
        <v>397</v>
      </c>
      <c r="E2082" s="34">
        <v>44528</v>
      </c>
      <c r="F2082" s="24" t="s">
        <v>97</v>
      </c>
      <c r="G2082" s="23" t="s">
        <v>72</v>
      </c>
      <c r="H2082" s="26">
        <v>16943.95</v>
      </c>
      <c r="I2082" s="27">
        <v>47.11</v>
      </c>
    </row>
    <row r="2083" spans="1:9" ht="10.199999999999999" x14ac:dyDescent="0.2">
      <c r="A2083" s="21" t="s">
        <v>86</v>
      </c>
      <c r="B2083" s="22">
        <v>44378</v>
      </c>
      <c r="C2083" s="25">
        <v>324.3</v>
      </c>
      <c r="D2083" s="29">
        <v>398</v>
      </c>
      <c r="E2083" s="34">
        <v>43678</v>
      </c>
      <c r="F2083" s="24" t="s">
        <v>120</v>
      </c>
      <c r="G2083" s="23" t="s">
        <v>71</v>
      </c>
      <c r="H2083" s="26">
        <v>9015.5999999999985</v>
      </c>
      <c r="I2083" s="27">
        <v>1304.24</v>
      </c>
    </row>
    <row r="2084" spans="1:9" ht="10.199999999999999" x14ac:dyDescent="0.2">
      <c r="A2084" s="21" t="s">
        <v>86</v>
      </c>
      <c r="B2084" s="22">
        <v>44378</v>
      </c>
      <c r="C2084" s="25">
        <v>650.70000000000005</v>
      </c>
      <c r="D2084" s="29">
        <v>399</v>
      </c>
      <c r="E2084" s="34">
        <v>44869</v>
      </c>
      <c r="F2084" s="24" t="s">
        <v>97</v>
      </c>
      <c r="G2084" s="23" t="s">
        <v>71</v>
      </c>
      <c r="H2084" s="26">
        <v>26840</v>
      </c>
      <c r="I2084" s="27">
        <v>3453.1</v>
      </c>
    </row>
    <row r="2085" spans="1:9" ht="10.199999999999999" x14ac:dyDescent="0.2">
      <c r="A2085" s="21" t="s">
        <v>86</v>
      </c>
      <c r="B2085" s="22">
        <v>44378</v>
      </c>
      <c r="C2085" s="25">
        <v>266.8</v>
      </c>
      <c r="D2085" s="29">
        <v>400</v>
      </c>
      <c r="E2085" s="34">
        <v>43678</v>
      </c>
      <c r="F2085" s="24" t="s">
        <v>97</v>
      </c>
      <c r="G2085" s="23" t="s">
        <v>71</v>
      </c>
      <c r="H2085" s="26">
        <v>8575.4499999999989</v>
      </c>
      <c r="I2085" s="27">
        <v>175.70000000000002</v>
      </c>
    </row>
    <row r="2086" spans="1:9" ht="10.199999999999999" x14ac:dyDescent="0.2">
      <c r="A2086" s="21" t="s">
        <v>86</v>
      </c>
      <c r="B2086" s="22">
        <v>44378</v>
      </c>
      <c r="C2086" s="25">
        <v>233</v>
      </c>
      <c r="D2086" s="29">
        <v>401</v>
      </c>
      <c r="E2086" s="34">
        <v>43678</v>
      </c>
      <c r="F2086" s="24" t="s">
        <v>97</v>
      </c>
      <c r="G2086" s="23" t="s">
        <v>75</v>
      </c>
      <c r="H2086" s="26">
        <v>9678.4500000000007</v>
      </c>
      <c r="I2086" s="27">
        <v>248.84999999999997</v>
      </c>
    </row>
    <row r="2087" spans="1:9" ht="10.199999999999999" x14ac:dyDescent="0.2">
      <c r="A2087" s="21" t="s">
        <v>86</v>
      </c>
      <c r="B2087" s="22">
        <v>44378</v>
      </c>
      <c r="C2087" s="25">
        <v>230.74</v>
      </c>
      <c r="D2087" s="29">
        <v>402</v>
      </c>
      <c r="E2087" s="34">
        <v>43678</v>
      </c>
      <c r="F2087" s="24" t="s">
        <v>121</v>
      </c>
      <c r="G2087" s="23" t="s">
        <v>74</v>
      </c>
      <c r="H2087" s="26"/>
      <c r="I2087" s="27">
        <v>378</v>
      </c>
    </row>
    <row r="2088" spans="1:9" ht="10.199999999999999" x14ac:dyDescent="0.2">
      <c r="A2088" s="21" t="s">
        <v>86</v>
      </c>
      <c r="B2088" s="22">
        <v>44378</v>
      </c>
      <c r="C2088" s="25">
        <v>400</v>
      </c>
      <c r="D2088" s="29">
        <v>403</v>
      </c>
      <c r="E2088" s="34">
        <v>44557</v>
      </c>
      <c r="F2088" s="24" t="s">
        <v>97</v>
      </c>
      <c r="G2088" s="23" t="s">
        <v>71</v>
      </c>
      <c r="H2088" s="26">
        <v>14035.2</v>
      </c>
      <c r="I2088" s="27">
        <v>996.5200000000001</v>
      </c>
    </row>
    <row r="2089" spans="1:9" ht="10.199999999999999" x14ac:dyDescent="0.2">
      <c r="A2089" s="21" t="s">
        <v>86</v>
      </c>
      <c r="B2089" s="22">
        <v>44378</v>
      </c>
      <c r="C2089" s="25">
        <v>435.7</v>
      </c>
      <c r="D2089" s="29">
        <v>404</v>
      </c>
      <c r="E2089" s="34">
        <v>44009</v>
      </c>
      <c r="F2089" s="24" t="s">
        <v>97</v>
      </c>
      <c r="G2089" s="23" t="s">
        <v>75</v>
      </c>
      <c r="H2089" s="26">
        <v>14876.05</v>
      </c>
      <c r="I2089" s="27">
        <v>175.98000000000002</v>
      </c>
    </row>
    <row r="2090" spans="1:9" ht="10.199999999999999" x14ac:dyDescent="0.2">
      <c r="A2090" s="21" t="s">
        <v>86</v>
      </c>
      <c r="B2090" s="22">
        <v>44378</v>
      </c>
      <c r="C2090" s="25">
        <v>410</v>
      </c>
      <c r="D2090" s="29">
        <v>406</v>
      </c>
      <c r="E2090" s="34">
        <v>43678</v>
      </c>
      <c r="F2090" s="24" t="s">
        <v>97</v>
      </c>
      <c r="G2090" s="23" t="s">
        <v>71</v>
      </c>
      <c r="H2090" s="26">
        <v>16942.149999999998</v>
      </c>
      <c r="I2090" s="27">
        <v>1772.75</v>
      </c>
    </row>
    <row r="2091" spans="1:9" ht="10.199999999999999" x14ac:dyDescent="0.2">
      <c r="A2091" s="21" t="s">
        <v>86</v>
      </c>
      <c r="B2091" s="22">
        <v>44378</v>
      </c>
      <c r="C2091" s="25">
        <v>248.7</v>
      </c>
      <c r="D2091" s="29">
        <v>407</v>
      </c>
      <c r="E2091" s="34">
        <v>43678</v>
      </c>
      <c r="F2091" s="24" t="s">
        <v>97</v>
      </c>
      <c r="G2091" s="23" t="s">
        <v>72</v>
      </c>
      <c r="H2091" s="26">
        <v>11575.8</v>
      </c>
      <c r="I2091" s="27">
        <v>1228.1499999999999</v>
      </c>
    </row>
    <row r="2092" spans="1:9" ht="10.199999999999999" x14ac:dyDescent="0.2">
      <c r="A2092" s="21" t="s">
        <v>86</v>
      </c>
      <c r="B2092" s="22">
        <v>44378</v>
      </c>
      <c r="C2092" s="25">
        <v>347.8</v>
      </c>
      <c r="D2092" s="29">
        <v>408</v>
      </c>
      <c r="E2092" s="34">
        <v>43678</v>
      </c>
      <c r="F2092" s="24" t="s">
        <v>97</v>
      </c>
      <c r="G2092" s="23" t="s">
        <v>74</v>
      </c>
      <c r="H2092" s="26">
        <v>15616.300000000001</v>
      </c>
      <c r="I2092" s="27">
        <v>1861.58</v>
      </c>
    </row>
    <row r="2093" spans="1:9" ht="10.199999999999999" x14ac:dyDescent="0.2">
      <c r="A2093" s="21" t="s">
        <v>86</v>
      </c>
      <c r="B2093" s="22">
        <v>44378</v>
      </c>
      <c r="C2093" s="25">
        <v>323.11</v>
      </c>
      <c r="D2093" s="29">
        <v>409</v>
      </c>
      <c r="E2093" s="34">
        <v>43678</v>
      </c>
      <c r="F2093" s="24" t="s">
        <v>97</v>
      </c>
      <c r="G2093" s="23" t="s">
        <v>71</v>
      </c>
      <c r="H2093" s="26">
        <v>10380.9</v>
      </c>
      <c r="I2093" s="27">
        <v>439.53</v>
      </c>
    </row>
    <row r="2094" spans="1:9" ht="10.199999999999999" x14ac:dyDescent="0.2">
      <c r="A2094" s="21" t="s">
        <v>86</v>
      </c>
      <c r="B2094" s="22">
        <v>44378</v>
      </c>
      <c r="C2094" s="25">
        <v>955</v>
      </c>
      <c r="D2094" s="29">
        <v>410</v>
      </c>
      <c r="E2094" s="34">
        <v>44910</v>
      </c>
      <c r="F2094" s="24" t="s">
        <v>97</v>
      </c>
      <c r="G2094" s="23" t="s">
        <v>72</v>
      </c>
      <c r="H2094" s="26">
        <v>89466.75</v>
      </c>
      <c r="I2094" s="27">
        <v>11132.17</v>
      </c>
    </row>
    <row r="2095" spans="1:9" ht="10.199999999999999" x14ac:dyDescent="0.2">
      <c r="A2095" s="21" t="s">
        <v>86</v>
      </c>
      <c r="B2095" s="22">
        <v>44378</v>
      </c>
      <c r="C2095" s="25">
        <v>222.8</v>
      </c>
      <c r="D2095" s="29">
        <v>411</v>
      </c>
      <c r="E2095" s="34">
        <v>43678</v>
      </c>
      <c r="F2095" s="24" t="s">
        <v>97</v>
      </c>
      <c r="G2095" s="23" t="s">
        <v>72</v>
      </c>
      <c r="H2095" s="26">
        <v>10668.900000000001</v>
      </c>
      <c r="I2095" s="27">
        <v>56.279999999999994</v>
      </c>
    </row>
    <row r="2096" spans="1:9" ht="10.199999999999999" x14ac:dyDescent="0.2">
      <c r="A2096" s="21" t="s">
        <v>86</v>
      </c>
      <c r="B2096" s="22">
        <v>44378</v>
      </c>
      <c r="C2096" s="25">
        <v>350.7</v>
      </c>
      <c r="D2096" s="29">
        <v>413</v>
      </c>
      <c r="E2096" s="34">
        <v>43678</v>
      </c>
      <c r="F2096" s="24" t="s">
        <v>97</v>
      </c>
      <c r="G2096" s="23" t="s">
        <v>71</v>
      </c>
      <c r="H2096" s="26">
        <v>13912.85</v>
      </c>
      <c r="I2096" s="27">
        <v>469.28000000000003</v>
      </c>
    </row>
    <row r="2097" spans="1:9" ht="10.199999999999999" x14ac:dyDescent="0.2">
      <c r="A2097" s="21" t="s">
        <v>86</v>
      </c>
      <c r="B2097" s="22">
        <v>44378</v>
      </c>
      <c r="C2097" s="25">
        <v>449</v>
      </c>
      <c r="D2097" s="29">
        <v>414</v>
      </c>
      <c r="E2097" s="34">
        <v>43678</v>
      </c>
      <c r="F2097" s="24" t="s">
        <v>97</v>
      </c>
      <c r="G2097" s="23" t="s">
        <v>71</v>
      </c>
      <c r="H2097" s="26">
        <v>69503.950000000012</v>
      </c>
      <c r="I2097" s="27">
        <v>770.28000000000009</v>
      </c>
    </row>
    <row r="2098" spans="1:9" ht="10.199999999999999" x14ac:dyDescent="0.2">
      <c r="A2098" s="21" t="s">
        <v>86</v>
      </c>
      <c r="B2098" s="22">
        <v>44378</v>
      </c>
      <c r="C2098" s="25">
        <v>297.57</v>
      </c>
      <c r="D2098" s="29">
        <v>415</v>
      </c>
      <c r="E2098" s="34">
        <v>44380</v>
      </c>
      <c r="F2098" s="24" t="s">
        <v>97</v>
      </c>
      <c r="G2098" s="23" t="s">
        <v>71</v>
      </c>
      <c r="H2098" s="26">
        <v>18536.900000000001</v>
      </c>
      <c r="I2098" s="27">
        <v>2583</v>
      </c>
    </row>
    <row r="2099" spans="1:9" ht="10.199999999999999" x14ac:dyDescent="0.2">
      <c r="A2099" s="21" t="s">
        <v>86</v>
      </c>
      <c r="B2099" s="22">
        <v>44378</v>
      </c>
      <c r="C2099" s="25">
        <v>149.04</v>
      </c>
      <c r="D2099" s="29">
        <v>416</v>
      </c>
      <c r="E2099" s="34">
        <v>44683</v>
      </c>
      <c r="F2099" s="24" t="s">
        <v>124</v>
      </c>
      <c r="G2099" s="23" t="s">
        <v>74</v>
      </c>
      <c r="H2099" s="26">
        <v>8268.1500000000015</v>
      </c>
      <c r="I2099" s="27">
        <v>135.59</v>
      </c>
    </row>
    <row r="2100" spans="1:9" ht="10.199999999999999" x14ac:dyDescent="0.2">
      <c r="A2100" s="21" t="s">
        <v>86</v>
      </c>
      <c r="B2100" s="22">
        <v>44378</v>
      </c>
      <c r="C2100" s="25">
        <v>285.85000000000002</v>
      </c>
      <c r="D2100" s="29">
        <v>417</v>
      </c>
      <c r="E2100" s="34">
        <v>43678</v>
      </c>
      <c r="F2100" s="24" t="s">
        <v>97</v>
      </c>
      <c r="G2100" s="23" t="s">
        <v>71</v>
      </c>
      <c r="H2100" s="26">
        <v>18535.650000000001</v>
      </c>
      <c r="I2100" s="27">
        <v>2751</v>
      </c>
    </row>
    <row r="2101" spans="1:9" ht="10.199999999999999" x14ac:dyDescent="0.2">
      <c r="A2101" s="21" t="s">
        <v>86</v>
      </c>
      <c r="B2101" s="22">
        <v>44378</v>
      </c>
      <c r="C2101" s="25">
        <v>152.5</v>
      </c>
      <c r="D2101" s="29">
        <v>418</v>
      </c>
      <c r="E2101" s="34">
        <v>43678</v>
      </c>
      <c r="F2101" s="24" t="s">
        <v>97</v>
      </c>
      <c r="G2101" s="23" t="s">
        <v>72</v>
      </c>
      <c r="H2101" s="26">
        <v>7410</v>
      </c>
      <c r="I2101" s="27">
        <v>1307.6000000000001</v>
      </c>
    </row>
    <row r="2102" spans="1:9" ht="10.199999999999999" x14ac:dyDescent="0.2">
      <c r="A2102" s="21" t="s">
        <v>86</v>
      </c>
      <c r="B2102" s="22">
        <v>44378</v>
      </c>
      <c r="C2102" s="25">
        <v>871</v>
      </c>
      <c r="D2102" s="29">
        <v>419</v>
      </c>
      <c r="E2102" s="34">
        <v>44982</v>
      </c>
      <c r="F2102" s="24" t="s">
        <v>97</v>
      </c>
      <c r="G2102" s="23" t="s">
        <v>74</v>
      </c>
      <c r="H2102" s="26">
        <v>67100.05</v>
      </c>
      <c r="I2102" s="27">
        <v>6097.84</v>
      </c>
    </row>
    <row r="2103" spans="1:9" ht="10.199999999999999" x14ac:dyDescent="0.2">
      <c r="A2103" s="21" t="s">
        <v>86</v>
      </c>
      <c r="B2103" s="22">
        <v>44378</v>
      </c>
      <c r="C2103" s="25">
        <v>297</v>
      </c>
      <c r="D2103" s="29">
        <v>420</v>
      </c>
      <c r="E2103" s="34">
        <v>43678</v>
      </c>
      <c r="F2103" s="24" t="s">
        <v>104</v>
      </c>
      <c r="G2103" s="23" t="s">
        <v>74</v>
      </c>
      <c r="H2103" s="26">
        <v>3942.75</v>
      </c>
      <c r="I2103" s="27">
        <v>652.46999999999991</v>
      </c>
    </row>
    <row r="2104" spans="1:9" ht="10.199999999999999" x14ac:dyDescent="0.2">
      <c r="A2104" s="21" t="s">
        <v>86</v>
      </c>
      <c r="B2104" s="22">
        <v>44378</v>
      </c>
      <c r="C2104" s="25">
        <v>403.51</v>
      </c>
      <c r="D2104" s="29">
        <v>421</v>
      </c>
      <c r="E2104" s="34">
        <v>44743</v>
      </c>
      <c r="F2104" s="24" t="s">
        <v>97</v>
      </c>
      <c r="G2104" s="23" t="s">
        <v>71</v>
      </c>
      <c r="H2104" s="26">
        <v>18116.349999999999</v>
      </c>
      <c r="I2104" s="27">
        <v>2492</v>
      </c>
    </row>
    <row r="2105" spans="1:9" ht="10.199999999999999" x14ac:dyDescent="0.2">
      <c r="A2105" s="21" t="s">
        <v>86</v>
      </c>
      <c r="B2105" s="22">
        <v>44378</v>
      </c>
      <c r="C2105" s="25">
        <v>186.2</v>
      </c>
      <c r="D2105" s="29">
        <v>422</v>
      </c>
      <c r="E2105" s="34">
        <v>43678</v>
      </c>
      <c r="F2105" s="24" t="s">
        <v>97</v>
      </c>
      <c r="G2105" s="23" t="s">
        <v>73</v>
      </c>
      <c r="H2105" s="26">
        <v>7847.55</v>
      </c>
      <c r="I2105" s="27">
        <v>230.72</v>
      </c>
    </row>
    <row r="2106" spans="1:9" ht="10.199999999999999" x14ac:dyDescent="0.2">
      <c r="A2106" s="21" t="s">
        <v>86</v>
      </c>
      <c r="B2106" s="22">
        <v>44378</v>
      </c>
      <c r="C2106" s="25">
        <v>377.1</v>
      </c>
      <c r="D2106" s="29">
        <v>423</v>
      </c>
      <c r="E2106" s="34">
        <v>44607</v>
      </c>
      <c r="F2106" s="24" t="s">
        <v>97</v>
      </c>
      <c r="G2106" s="23" t="s">
        <v>75</v>
      </c>
      <c r="H2106" s="26">
        <v>19279</v>
      </c>
      <c r="I2106" s="27">
        <v>2783.76</v>
      </c>
    </row>
    <row r="2107" spans="1:9" ht="10.199999999999999" x14ac:dyDescent="0.2">
      <c r="A2107" s="21" t="s">
        <v>86</v>
      </c>
      <c r="B2107" s="22">
        <v>44378</v>
      </c>
      <c r="C2107" s="25">
        <v>225.39</v>
      </c>
      <c r="D2107" s="29">
        <v>424</v>
      </c>
      <c r="E2107" s="34">
        <v>44160</v>
      </c>
      <c r="F2107" s="24" t="s">
        <v>97</v>
      </c>
      <c r="G2107" s="23" t="s">
        <v>77</v>
      </c>
      <c r="H2107" s="26">
        <v>7136.5</v>
      </c>
      <c r="I2107" s="27">
        <v>428.96000000000004</v>
      </c>
    </row>
    <row r="2108" spans="1:9" ht="10.199999999999999" x14ac:dyDescent="0.2">
      <c r="A2108" s="21" t="s">
        <v>86</v>
      </c>
      <c r="B2108" s="22">
        <v>44378</v>
      </c>
      <c r="C2108" s="25">
        <v>314</v>
      </c>
      <c r="D2108" s="29">
        <v>425</v>
      </c>
      <c r="E2108" s="34">
        <v>43678</v>
      </c>
      <c r="F2108" s="24" t="s">
        <v>97</v>
      </c>
      <c r="G2108" s="23" t="s">
        <v>71</v>
      </c>
      <c r="H2108" s="26">
        <v>13403.5</v>
      </c>
      <c r="I2108" s="27">
        <v>404.03999999999996</v>
      </c>
    </row>
    <row r="2109" spans="1:9" ht="10.199999999999999" x14ac:dyDescent="0.2">
      <c r="A2109" s="21" t="s">
        <v>86</v>
      </c>
      <c r="B2109" s="22">
        <v>44378</v>
      </c>
      <c r="C2109" s="25">
        <v>700</v>
      </c>
      <c r="D2109" s="29">
        <v>427</v>
      </c>
      <c r="E2109" s="34">
        <v>44995</v>
      </c>
      <c r="F2109" s="24" t="s">
        <v>97</v>
      </c>
      <c r="G2109" s="23" t="s">
        <v>73</v>
      </c>
      <c r="H2109" s="26">
        <v>31313.35</v>
      </c>
      <c r="I2109" s="27">
        <v>3091.2000000000003</v>
      </c>
    </row>
    <row r="2110" spans="1:9" ht="10.199999999999999" x14ac:dyDescent="0.2">
      <c r="A2110" s="21" t="s">
        <v>86</v>
      </c>
      <c r="B2110" s="22">
        <v>44378</v>
      </c>
      <c r="C2110" s="25">
        <v>417.2</v>
      </c>
      <c r="D2110" s="29">
        <v>428</v>
      </c>
      <c r="E2110" s="34">
        <v>43678</v>
      </c>
      <c r="F2110" s="24" t="s">
        <v>97</v>
      </c>
      <c r="G2110" s="23" t="s">
        <v>71</v>
      </c>
      <c r="H2110" s="26">
        <v>19176.45</v>
      </c>
      <c r="I2110" s="27">
        <v>1525.4399999999998</v>
      </c>
    </row>
    <row r="2111" spans="1:9" ht="10.199999999999999" x14ac:dyDescent="0.2">
      <c r="A2111" s="21" t="s">
        <v>86</v>
      </c>
      <c r="B2111" s="22">
        <v>44378</v>
      </c>
      <c r="C2111" s="25">
        <v>329.1</v>
      </c>
      <c r="D2111" s="29">
        <v>429</v>
      </c>
      <c r="E2111" s="34">
        <v>43678</v>
      </c>
      <c r="F2111" s="24" t="s">
        <v>97</v>
      </c>
      <c r="G2111" s="23" t="s">
        <v>71</v>
      </c>
      <c r="H2111" s="26">
        <v>11664.15</v>
      </c>
      <c r="I2111" s="27">
        <v>815.5</v>
      </c>
    </row>
    <row r="2112" spans="1:9" ht="10.199999999999999" x14ac:dyDescent="0.2">
      <c r="A2112" s="21" t="s">
        <v>86</v>
      </c>
      <c r="B2112" s="22">
        <v>44378</v>
      </c>
      <c r="C2112" s="25">
        <v>344.5</v>
      </c>
      <c r="D2112" s="29">
        <v>430</v>
      </c>
      <c r="E2112" s="34">
        <v>43678</v>
      </c>
      <c r="F2112" s="24" t="s">
        <v>97</v>
      </c>
      <c r="G2112" s="23" t="s">
        <v>73</v>
      </c>
      <c r="H2112" s="26">
        <v>16394.2</v>
      </c>
      <c r="I2112" s="27">
        <v>1687.9099999999999</v>
      </c>
    </row>
    <row r="2113" spans="1:9" ht="10.199999999999999" x14ac:dyDescent="0.2">
      <c r="A2113" s="21" t="s">
        <v>86</v>
      </c>
      <c r="B2113" s="22">
        <v>44378</v>
      </c>
      <c r="C2113" s="25">
        <v>152.19999999999999</v>
      </c>
      <c r="D2113" s="29">
        <v>431</v>
      </c>
      <c r="E2113" s="34">
        <v>43678</v>
      </c>
      <c r="F2113" s="24" t="s">
        <v>97</v>
      </c>
      <c r="G2113" s="23" t="s">
        <v>74</v>
      </c>
      <c r="H2113" s="26">
        <v>2674.5499999999997</v>
      </c>
      <c r="I2113" s="27">
        <v>413.98</v>
      </c>
    </row>
    <row r="2114" spans="1:9" ht="10.199999999999999" x14ac:dyDescent="0.2">
      <c r="A2114" s="21" t="s">
        <v>86</v>
      </c>
      <c r="B2114" s="22">
        <v>44378</v>
      </c>
      <c r="C2114" s="25">
        <v>256.10000000000002</v>
      </c>
      <c r="D2114" s="29">
        <v>432</v>
      </c>
      <c r="E2114" s="34">
        <v>43678</v>
      </c>
      <c r="F2114" s="24" t="s">
        <v>97</v>
      </c>
      <c r="G2114" s="23" t="s">
        <v>74</v>
      </c>
      <c r="H2114" s="26">
        <v>9970.15</v>
      </c>
      <c r="I2114" s="27">
        <v>401.09999999999997</v>
      </c>
    </row>
    <row r="2115" spans="1:9" ht="10.199999999999999" x14ac:dyDescent="0.2">
      <c r="A2115" s="21" t="s">
        <v>86</v>
      </c>
      <c r="B2115" s="22">
        <v>44378</v>
      </c>
      <c r="C2115" s="25">
        <v>395.2</v>
      </c>
      <c r="D2115" s="29">
        <v>433</v>
      </c>
      <c r="E2115" s="34">
        <v>43678</v>
      </c>
      <c r="F2115" s="24" t="s">
        <v>97</v>
      </c>
      <c r="G2115" s="23" t="s">
        <v>75</v>
      </c>
      <c r="H2115" s="26">
        <v>18282.099999999999</v>
      </c>
      <c r="I2115" s="27">
        <v>1538.04</v>
      </c>
    </row>
    <row r="2116" spans="1:9" ht="10.199999999999999" x14ac:dyDescent="0.2">
      <c r="A2116" s="21" t="s">
        <v>86</v>
      </c>
      <c r="B2116" s="22">
        <v>44378</v>
      </c>
      <c r="C2116" s="25">
        <v>401.9</v>
      </c>
      <c r="D2116" s="29">
        <v>434</v>
      </c>
      <c r="E2116" s="34">
        <v>44259</v>
      </c>
      <c r="F2116" s="24" t="s">
        <v>126</v>
      </c>
      <c r="G2116" s="23" t="s">
        <v>75</v>
      </c>
      <c r="H2116" s="26">
        <v>27407.1</v>
      </c>
      <c r="I2116" s="27">
        <v>4060.21</v>
      </c>
    </row>
    <row r="2117" spans="1:9" ht="10.199999999999999" x14ac:dyDescent="0.2">
      <c r="A2117" s="21" t="s">
        <v>86</v>
      </c>
      <c r="B2117" s="22">
        <v>44378</v>
      </c>
      <c r="C2117" s="25">
        <v>152</v>
      </c>
      <c r="D2117" s="29">
        <v>435</v>
      </c>
      <c r="E2117" s="34">
        <v>43678</v>
      </c>
      <c r="F2117" s="24" t="s">
        <v>97</v>
      </c>
      <c r="G2117" s="23" t="s">
        <v>74</v>
      </c>
      <c r="H2117" s="26">
        <v>9748.9</v>
      </c>
      <c r="I2117" s="27">
        <v>1245.3699999999999</v>
      </c>
    </row>
    <row r="2118" spans="1:9" ht="10.199999999999999" x14ac:dyDescent="0.2">
      <c r="A2118" s="21" t="s">
        <v>86</v>
      </c>
      <c r="B2118" s="22">
        <v>44378</v>
      </c>
      <c r="C2118" s="25">
        <v>360.38</v>
      </c>
      <c r="D2118" s="29">
        <v>436</v>
      </c>
      <c r="E2118" s="34">
        <v>44256</v>
      </c>
      <c r="F2118" s="24" t="s">
        <v>97</v>
      </c>
      <c r="G2118" s="23" t="s">
        <v>72</v>
      </c>
      <c r="H2118" s="26">
        <v>28982.649999999998</v>
      </c>
      <c r="I2118" s="27">
        <v>6128.8499999999995</v>
      </c>
    </row>
    <row r="2119" spans="1:9" ht="10.199999999999999" x14ac:dyDescent="0.2">
      <c r="A2119" s="21" t="s">
        <v>86</v>
      </c>
      <c r="B2119" s="22">
        <v>44378</v>
      </c>
      <c r="C2119" s="25">
        <v>162.9</v>
      </c>
      <c r="D2119" s="29">
        <v>437</v>
      </c>
      <c r="E2119" s="34">
        <v>43678</v>
      </c>
      <c r="F2119" s="24" t="s">
        <v>97</v>
      </c>
      <c r="G2119" s="23" t="s">
        <v>71</v>
      </c>
      <c r="H2119" s="26">
        <v>8380.5499999999993</v>
      </c>
      <c r="I2119" s="27">
        <v>829.15</v>
      </c>
    </row>
    <row r="2120" spans="1:9" ht="10.199999999999999" x14ac:dyDescent="0.2">
      <c r="A2120" s="21" t="s">
        <v>86</v>
      </c>
      <c r="B2120" s="22">
        <v>44378</v>
      </c>
      <c r="C2120" s="25">
        <v>250</v>
      </c>
      <c r="D2120" s="29">
        <v>438</v>
      </c>
      <c r="E2120" s="34">
        <v>44189</v>
      </c>
      <c r="F2120" s="24" t="s">
        <v>97</v>
      </c>
      <c r="G2120" s="23" t="s">
        <v>77</v>
      </c>
      <c r="H2120" s="26">
        <v>17893.349999999999</v>
      </c>
      <c r="I2120" s="27">
        <v>1821.9599999999998</v>
      </c>
    </row>
    <row r="2121" spans="1:9" ht="10.199999999999999" x14ac:dyDescent="0.2">
      <c r="A2121" s="21" t="s">
        <v>86</v>
      </c>
      <c r="B2121" s="22">
        <v>44378</v>
      </c>
      <c r="C2121" s="25">
        <v>170.1</v>
      </c>
      <c r="D2121" s="29">
        <v>439</v>
      </c>
      <c r="E2121" s="34">
        <v>43678</v>
      </c>
      <c r="F2121" s="24" t="s">
        <v>97</v>
      </c>
      <c r="G2121" s="23" t="s">
        <v>72</v>
      </c>
      <c r="H2121" s="26">
        <v>7324</v>
      </c>
      <c r="I2121" s="27">
        <v>406.91</v>
      </c>
    </row>
    <row r="2122" spans="1:9" ht="10.199999999999999" x14ac:dyDescent="0.2">
      <c r="A2122" s="21" t="s">
        <v>86</v>
      </c>
      <c r="B2122" s="22">
        <v>44378</v>
      </c>
      <c r="C2122" s="25">
        <v>240.7</v>
      </c>
      <c r="D2122" s="29">
        <v>440</v>
      </c>
      <c r="E2122" s="34">
        <v>43678</v>
      </c>
      <c r="F2122" s="24" t="s">
        <v>97</v>
      </c>
      <c r="G2122" s="23" t="s">
        <v>77</v>
      </c>
      <c r="H2122" s="26">
        <v>6820.5499999999993</v>
      </c>
      <c r="I2122" s="27">
        <v>1713.74</v>
      </c>
    </row>
    <row r="2123" spans="1:9" ht="10.199999999999999" x14ac:dyDescent="0.2">
      <c r="A2123" s="21" t="s">
        <v>86</v>
      </c>
      <c r="B2123" s="22">
        <v>44409</v>
      </c>
      <c r="C2123" s="25">
        <v>1089</v>
      </c>
      <c r="D2123" s="29">
        <v>379</v>
      </c>
      <c r="E2123" s="34">
        <v>44956</v>
      </c>
      <c r="F2123" s="24" t="s">
        <v>97</v>
      </c>
      <c r="G2123" s="23" t="s">
        <v>71</v>
      </c>
      <c r="H2123" s="26">
        <v>111291.29999999999</v>
      </c>
      <c r="I2123" s="27">
        <v>44611.07</v>
      </c>
    </row>
    <row r="2124" spans="1:9" ht="10.199999999999999" x14ac:dyDescent="0.2">
      <c r="A2124" s="21" t="s">
        <v>86</v>
      </c>
      <c r="B2124" s="22">
        <v>44409</v>
      </c>
      <c r="C2124" s="25">
        <v>357.56</v>
      </c>
      <c r="D2124" s="29">
        <v>380</v>
      </c>
      <c r="E2124" s="34">
        <v>44162</v>
      </c>
      <c r="F2124" s="24" t="s">
        <v>97</v>
      </c>
      <c r="G2124" s="23" t="s">
        <v>72</v>
      </c>
      <c r="H2124" s="26">
        <v>14912.4</v>
      </c>
      <c r="I2124" s="27">
        <v>3491.25</v>
      </c>
    </row>
    <row r="2125" spans="1:9" ht="10.199999999999999" x14ac:dyDescent="0.2">
      <c r="A2125" s="21" t="s">
        <v>86</v>
      </c>
      <c r="B2125" s="22">
        <v>44409</v>
      </c>
      <c r="C2125" s="25">
        <v>241.7</v>
      </c>
      <c r="D2125" s="29">
        <v>381</v>
      </c>
      <c r="E2125" s="34">
        <v>43678</v>
      </c>
      <c r="F2125" s="24" t="s">
        <v>97</v>
      </c>
      <c r="G2125" s="23" t="s">
        <v>73</v>
      </c>
      <c r="H2125" s="26">
        <v>18250.050000000003</v>
      </c>
      <c r="I2125" s="27">
        <v>6605.69</v>
      </c>
    </row>
    <row r="2126" spans="1:9" ht="10.199999999999999" x14ac:dyDescent="0.2">
      <c r="A2126" s="21" t="s">
        <v>86</v>
      </c>
      <c r="B2126" s="22">
        <v>44409</v>
      </c>
      <c r="C2126" s="25">
        <v>275.3</v>
      </c>
      <c r="D2126" s="29">
        <v>382</v>
      </c>
      <c r="E2126" s="34">
        <v>43678</v>
      </c>
      <c r="F2126" s="24" t="s">
        <v>97</v>
      </c>
      <c r="G2126" s="23" t="s">
        <v>71</v>
      </c>
      <c r="H2126" s="26">
        <v>18644.349999999999</v>
      </c>
      <c r="I2126" s="27">
        <v>7521.71</v>
      </c>
    </row>
    <row r="2127" spans="1:9" ht="10.199999999999999" x14ac:dyDescent="0.2">
      <c r="A2127" s="21" t="s">
        <v>86</v>
      </c>
      <c r="B2127" s="22">
        <v>44409</v>
      </c>
      <c r="C2127" s="25">
        <v>381.9</v>
      </c>
      <c r="D2127" s="29">
        <v>383</v>
      </c>
      <c r="E2127" s="34">
        <v>43678</v>
      </c>
      <c r="F2127" s="24" t="s">
        <v>97</v>
      </c>
      <c r="G2127" s="23" t="s">
        <v>74</v>
      </c>
      <c r="H2127" s="26">
        <v>20748</v>
      </c>
      <c r="I2127" s="27">
        <v>7028.07</v>
      </c>
    </row>
    <row r="2128" spans="1:9" ht="10.199999999999999" x14ac:dyDescent="0.2">
      <c r="A2128" s="21" t="s">
        <v>86</v>
      </c>
      <c r="B2128" s="22">
        <v>44409</v>
      </c>
      <c r="C2128" s="25">
        <v>313.3</v>
      </c>
      <c r="D2128" s="29">
        <v>384</v>
      </c>
      <c r="E2128" s="34">
        <v>44167</v>
      </c>
      <c r="F2128" s="24" t="s">
        <v>97</v>
      </c>
      <c r="G2128" s="23" t="s">
        <v>73</v>
      </c>
      <c r="H2128" s="26">
        <v>27063.4</v>
      </c>
      <c r="I2128" s="27">
        <v>11792.62</v>
      </c>
    </row>
    <row r="2129" spans="1:9" ht="10.199999999999999" x14ac:dyDescent="0.2">
      <c r="A2129" s="21" t="s">
        <v>86</v>
      </c>
      <c r="B2129" s="22">
        <v>44409</v>
      </c>
      <c r="C2129" s="25">
        <v>214.45</v>
      </c>
      <c r="D2129" s="29">
        <v>385</v>
      </c>
      <c r="E2129" s="34">
        <v>43678</v>
      </c>
      <c r="F2129" s="24" t="s">
        <v>97</v>
      </c>
      <c r="G2129" s="23" t="s">
        <v>75</v>
      </c>
      <c r="H2129" s="26">
        <v>18921.95</v>
      </c>
      <c r="I2129" s="27">
        <v>6469.82</v>
      </c>
    </row>
    <row r="2130" spans="1:9" ht="10.199999999999999" x14ac:dyDescent="0.2">
      <c r="A2130" s="21" t="s">
        <v>86</v>
      </c>
      <c r="B2130" s="22">
        <v>44409</v>
      </c>
      <c r="C2130" s="25">
        <v>205.3</v>
      </c>
      <c r="D2130" s="29">
        <v>386</v>
      </c>
      <c r="E2130" s="34">
        <v>43678</v>
      </c>
      <c r="F2130" s="24" t="s">
        <v>97</v>
      </c>
      <c r="G2130" s="23" t="s">
        <v>71</v>
      </c>
      <c r="H2130" s="26">
        <v>13812.349999999999</v>
      </c>
      <c r="I2130" s="27">
        <v>5009.6899999999996</v>
      </c>
    </row>
    <row r="2131" spans="1:9" ht="10.199999999999999" x14ac:dyDescent="0.2">
      <c r="A2131" s="21" t="s">
        <v>86</v>
      </c>
      <c r="B2131" s="22">
        <v>44409</v>
      </c>
      <c r="C2131" s="25">
        <v>292.89999999999998</v>
      </c>
      <c r="D2131" s="29">
        <v>387</v>
      </c>
      <c r="E2131" s="34">
        <v>43678</v>
      </c>
      <c r="F2131" s="24" t="s">
        <v>97</v>
      </c>
      <c r="G2131" s="23" t="s">
        <v>71</v>
      </c>
      <c r="H2131" s="26">
        <v>21713.649999999998</v>
      </c>
      <c r="I2131" s="27">
        <v>8642.34</v>
      </c>
    </row>
    <row r="2132" spans="1:9" ht="10.199999999999999" x14ac:dyDescent="0.2">
      <c r="A2132" s="21" t="s">
        <v>86</v>
      </c>
      <c r="B2132" s="22">
        <v>44409</v>
      </c>
      <c r="C2132" s="25">
        <v>600</v>
      </c>
      <c r="D2132" s="29">
        <v>388</v>
      </c>
      <c r="E2132" s="34">
        <v>44861</v>
      </c>
      <c r="F2132" s="24" t="s">
        <v>97</v>
      </c>
      <c r="G2132" s="23" t="s">
        <v>73</v>
      </c>
      <c r="H2132" s="26">
        <v>33943.850000000006</v>
      </c>
      <c r="I2132" s="27">
        <v>12221.300000000001</v>
      </c>
    </row>
    <row r="2133" spans="1:9" ht="10.199999999999999" x14ac:dyDescent="0.2">
      <c r="A2133" s="21" t="s">
        <v>86</v>
      </c>
      <c r="B2133" s="22">
        <v>44409</v>
      </c>
      <c r="C2133" s="25">
        <v>185</v>
      </c>
      <c r="D2133" s="29">
        <v>389</v>
      </c>
      <c r="E2133" s="34">
        <v>44229</v>
      </c>
      <c r="F2133" s="24" t="s">
        <v>97</v>
      </c>
      <c r="G2133" s="23" t="s">
        <v>72</v>
      </c>
      <c r="H2133" s="26">
        <v>20281.849999999999</v>
      </c>
      <c r="I2133" s="27">
        <v>6045.97</v>
      </c>
    </row>
    <row r="2134" spans="1:9" ht="10.199999999999999" x14ac:dyDescent="0.2">
      <c r="A2134" s="21" t="s">
        <v>86</v>
      </c>
      <c r="B2134" s="22">
        <v>44409</v>
      </c>
      <c r="C2134" s="25">
        <v>441</v>
      </c>
      <c r="D2134" s="29">
        <v>391</v>
      </c>
      <c r="E2134" s="34">
        <v>43678</v>
      </c>
      <c r="F2134" s="24" t="s">
        <v>97</v>
      </c>
      <c r="G2134" s="23" t="s">
        <v>74</v>
      </c>
      <c r="H2134" s="26">
        <v>31927.25</v>
      </c>
      <c r="I2134" s="27">
        <v>11268.67</v>
      </c>
    </row>
    <row r="2135" spans="1:9" ht="10.199999999999999" x14ac:dyDescent="0.2">
      <c r="A2135" s="21" t="s">
        <v>86</v>
      </c>
      <c r="B2135" s="22">
        <v>44409</v>
      </c>
      <c r="C2135" s="25">
        <v>660.1</v>
      </c>
      <c r="D2135" s="29">
        <v>393</v>
      </c>
      <c r="E2135" s="34">
        <v>45005</v>
      </c>
      <c r="F2135" s="24" t="s">
        <v>97</v>
      </c>
      <c r="G2135" s="23" t="s">
        <v>74</v>
      </c>
      <c r="H2135" s="26">
        <v>56419.1</v>
      </c>
      <c r="I2135" s="27">
        <v>22015</v>
      </c>
    </row>
    <row r="2136" spans="1:9" ht="10.199999999999999" x14ac:dyDescent="0.2">
      <c r="A2136" s="21" t="s">
        <v>86</v>
      </c>
      <c r="B2136" s="22">
        <v>44409</v>
      </c>
      <c r="C2136" s="25">
        <v>173.4</v>
      </c>
      <c r="D2136" s="29">
        <v>394</v>
      </c>
      <c r="E2136" s="34">
        <v>43678</v>
      </c>
      <c r="F2136" s="24" t="s">
        <v>97</v>
      </c>
      <c r="G2136" s="23" t="s">
        <v>74</v>
      </c>
      <c r="H2136" s="26">
        <v>13877.7</v>
      </c>
      <c r="I2136" s="27">
        <v>4763.9900000000007</v>
      </c>
    </row>
    <row r="2137" spans="1:9" ht="10.199999999999999" x14ac:dyDescent="0.2">
      <c r="A2137" s="21" t="s">
        <v>86</v>
      </c>
      <c r="B2137" s="22">
        <v>44409</v>
      </c>
      <c r="C2137" s="25">
        <v>221.5</v>
      </c>
      <c r="D2137" s="29">
        <v>395</v>
      </c>
      <c r="E2137" s="34">
        <v>43678</v>
      </c>
      <c r="F2137" s="24" t="s">
        <v>97</v>
      </c>
      <c r="G2137" s="23" t="s">
        <v>71</v>
      </c>
      <c r="H2137" s="26">
        <v>22486.199999999997</v>
      </c>
      <c r="I2137" s="27">
        <v>8097.32</v>
      </c>
    </row>
    <row r="2138" spans="1:9" ht="10.199999999999999" x14ac:dyDescent="0.2">
      <c r="A2138" s="21" t="s">
        <v>86</v>
      </c>
      <c r="B2138" s="22">
        <v>44409</v>
      </c>
      <c r="C2138" s="25">
        <v>209.2</v>
      </c>
      <c r="D2138" s="29">
        <v>396</v>
      </c>
      <c r="E2138" s="34">
        <v>43678</v>
      </c>
      <c r="F2138" s="24" t="s">
        <v>97</v>
      </c>
      <c r="G2138" s="23" t="s">
        <v>71</v>
      </c>
      <c r="H2138" s="26">
        <v>21366.7</v>
      </c>
      <c r="I2138" s="27">
        <v>8435.91</v>
      </c>
    </row>
    <row r="2139" spans="1:9" ht="10.199999999999999" x14ac:dyDescent="0.2">
      <c r="A2139" s="21" t="s">
        <v>86</v>
      </c>
      <c r="B2139" s="22">
        <v>44409</v>
      </c>
      <c r="C2139" s="25">
        <v>386.74</v>
      </c>
      <c r="D2139" s="29">
        <v>397</v>
      </c>
      <c r="E2139" s="34">
        <v>44528</v>
      </c>
      <c r="F2139" s="24" t="s">
        <v>97</v>
      </c>
      <c r="G2139" s="23" t="s">
        <v>72</v>
      </c>
      <c r="H2139" s="26">
        <v>33785.15</v>
      </c>
      <c r="I2139" s="27">
        <v>11787.86</v>
      </c>
    </row>
    <row r="2140" spans="1:9" ht="10.199999999999999" x14ac:dyDescent="0.2">
      <c r="A2140" s="21" t="s">
        <v>86</v>
      </c>
      <c r="B2140" s="22">
        <v>44409</v>
      </c>
      <c r="C2140" s="25">
        <v>324.3</v>
      </c>
      <c r="D2140" s="29">
        <v>398</v>
      </c>
      <c r="E2140" s="34">
        <v>43678</v>
      </c>
      <c r="F2140" s="24" t="s">
        <v>120</v>
      </c>
      <c r="G2140" s="23" t="s">
        <v>71</v>
      </c>
      <c r="H2140" s="26">
        <v>16478.3</v>
      </c>
      <c r="I2140" s="27">
        <v>2123.0300000000002</v>
      </c>
    </row>
    <row r="2141" spans="1:9" ht="10.199999999999999" x14ac:dyDescent="0.2">
      <c r="A2141" s="21" t="s">
        <v>86</v>
      </c>
      <c r="B2141" s="22">
        <v>44409</v>
      </c>
      <c r="C2141" s="25">
        <v>650.70000000000005</v>
      </c>
      <c r="D2141" s="29">
        <v>399</v>
      </c>
      <c r="E2141" s="34">
        <v>44869</v>
      </c>
      <c r="F2141" s="24" t="s">
        <v>97</v>
      </c>
      <c r="G2141" s="23" t="s">
        <v>71</v>
      </c>
      <c r="H2141" s="26">
        <v>42314.350000000006</v>
      </c>
      <c r="I2141" s="27">
        <v>16939.86</v>
      </c>
    </row>
    <row r="2142" spans="1:9" ht="10.199999999999999" x14ac:dyDescent="0.2">
      <c r="A2142" s="21" t="s">
        <v>86</v>
      </c>
      <c r="B2142" s="22">
        <v>44409</v>
      </c>
      <c r="C2142" s="25">
        <v>266.8</v>
      </c>
      <c r="D2142" s="29">
        <v>400</v>
      </c>
      <c r="E2142" s="34">
        <v>43678</v>
      </c>
      <c r="F2142" s="24" t="s">
        <v>97</v>
      </c>
      <c r="G2142" s="23" t="s">
        <v>71</v>
      </c>
      <c r="H2142" s="26">
        <v>10786.949999999999</v>
      </c>
      <c r="I2142" s="27">
        <v>3130.75</v>
      </c>
    </row>
    <row r="2143" spans="1:9" ht="10.199999999999999" x14ac:dyDescent="0.2">
      <c r="A2143" s="21" t="s">
        <v>86</v>
      </c>
      <c r="B2143" s="22">
        <v>44409</v>
      </c>
      <c r="C2143" s="25">
        <v>233</v>
      </c>
      <c r="D2143" s="29">
        <v>401</v>
      </c>
      <c r="E2143" s="34">
        <v>43678</v>
      </c>
      <c r="F2143" s="24" t="s">
        <v>97</v>
      </c>
      <c r="G2143" s="23" t="s">
        <v>75</v>
      </c>
      <c r="H2143" s="26">
        <v>12983.800000000001</v>
      </c>
      <c r="I2143" s="27">
        <v>3968.2999999999997</v>
      </c>
    </row>
    <row r="2144" spans="1:9" ht="10.199999999999999" x14ac:dyDescent="0.2">
      <c r="A2144" s="21" t="s">
        <v>86</v>
      </c>
      <c r="B2144" s="22">
        <v>44409</v>
      </c>
      <c r="C2144" s="25">
        <v>400</v>
      </c>
      <c r="D2144" s="29">
        <v>403</v>
      </c>
      <c r="E2144" s="34">
        <v>44557</v>
      </c>
      <c r="F2144" s="24" t="s">
        <v>97</v>
      </c>
      <c r="G2144" s="23" t="s">
        <v>71</v>
      </c>
      <c r="H2144" s="26">
        <v>21953.899999999998</v>
      </c>
      <c r="I2144" s="27">
        <v>8713.9499999999989</v>
      </c>
    </row>
    <row r="2145" spans="1:9" ht="10.199999999999999" x14ac:dyDescent="0.2">
      <c r="A2145" s="21" t="s">
        <v>86</v>
      </c>
      <c r="B2145" s="22">
        <v>44409</v>
      </c>
      <c r="C2145" s="25">
        <v>435.7</v>
      </c>
      <c r="D2145" s="29">
        <v>404</v>
      </c>
      <c r="E2145" s="34">
        <v>44009</v>
      </c>
      <c r="F2145" s="24" t="s">
        <v>97</v>
      </c>
      <c r="G2145" s="23" t="s">
        <v>75</v>
      </c>
      <c r="H2145" s="26">
        <v>26163.899999999998</v>
      </c>
      <c r="I2145" s="27">
        <v>8375.36</v>
      </c>
    </row>
    <row r="2146" spans="1:9" ht="10.199999999999999" x14ac:dyDescent="0.2">
      <c r="A2146" s="21" t="s">
        <v>86</v>
      </c>
      <c r="B2146" s="22">
        <v>44409</v>
      </c>
      <c r="C2146" s="25">
        <v>410</v>
      </c>
      <c r="D2146" s="29">
        <v>406</v>
      </c>
      <c r="E2146" s="34">
        <v>43678</v>
      </c>
      <c r="F2146" s="24" t="s">
        <v>97</v>
      </c>
      <c r="G2146" s="23" t="s">
        <v>71</v>
      </c>
      <c r="H2146" s="26">
        <v>34119.450000000004</v>
      </c>
      <c r="I2146" s="27">
        <v>13460.09</v>
      </c>
    </row>
    <row r="2147" spans="1:9" ht="10.199999999999999" x14ac:dyDescent="0.2">
      <c r="A2147" s="21" t="s">
        <v>86</v>
      </c>
      <c r="B2147" s="22">
        <v>44409</v>
      </c>
      <c r="C2147" s="25">
        <v>248.7</v>
      </c>
      <c r="D2147" s="29">
        <v>407</v>
      </c>
      <c r="E2147" s="34">
        <v>43678</v>
      </c>
      <c r="F2147" s="24" t="s">
        <v>97</v>
      </c>
      <c r="G2147" s="23" t="s">
        <v>72</v>
      </c>
      <c r="H2147" s="26">
        <v>23934.850000000002</v>
      </c>
      <c r="I2147" s="27">
        <v>10671.64</v>
      </c>
    </row>
    <row r="2148" spans="1:9" ht="10.199999999999999" x14ac:dyDescent="0.2">
      <c r="A2148" s="21" t="s">
        <v>86</v>
      </c>
      <c r="B2148" s="22">
        <v>44409</v>
      </c>
      <c r="C2148" s="25">
        <v>347.8</v>
      </c>
      <c r="D2148" s="29">
        <v>408</v>
      </c>
      <c r="E2148" s="34">
        <v>43678</v>
      </c>
      <c r="F2148" s="24" t="s">
        <v>97</v>
      </c>
      <c r="G2148" s="23" t="s">
        <v>74</v>
      </c>
      <c r="H2148" s="26">
        <v>19985.75</v>
      </c>
      <c r="I2148" s="27">
        <v>4265.7299999999996</v>
      </c>
    </row>
    <row r="2149" spans="1:9" ht="10.199999999999999" x14ac:dyDescent="0.2">
      <c r="A2149" s="21" t="s">
        <v>86</v>
      </c>
      <c r="B2149" s="22">
        <v>44409</v>
      </c>
      <c r="C2149" s="25">
        <v>323.11</v>
      </c>
      <c r="D2149" s="29">
        <v>409</v>
      </c>
      <c r="E2149" s="34">
        <v>43678</v>
      </c>
      <c r="F2149" s="24" t="s">
        <v>97</v>
      </c>
      <c r="G2149" s="23" t="s">
        <v>71</v>
      </c>
      <c r="H2149" s="26">
        <v>17250.099999999999</v>
      </c>
      <c r="I2149" s="27">
        <v>7261.6600000000008</v>
      </c>
    </row>
    <row r="2150" spans="1:9" ht="10.199999999999999" x14ac:dyDescent="0.2">
      <c r="A2150" s="21" t="s">
        <v>86</v>
      </c>
      <c r="B2150" s="22">
        <v>44409</v>
      </c>
      <c r="C2150" s="25">
        <v>955</v>
      </c>
      <c r="D2150" s="29">
        <v>410</v>
      </c>
      <c r="E2150" s="34">
        <v>44910</v>
      </c>
      <c r="F2150" s="24" t="s">
        <v>97</v>
      </c>
      <c r="G2150" s="23" t="s">
        <v>72</v>
      </c>
      <c r="H2150" s="26">
        <v>141047.80000000002</v>
      </c>
      <c r="I2150" s="27">
        <v>63194.950000000004</v>
      </c>
    </row>
    <row r="2151" spans="1:9" ht="10.199999999999999" x14ac:dyDescent="0.2">
      <c r="A2151" s="21" t="s">
        <v>86</v>
      </c>
      <c r="B2151" s="22">
        <v>44409</v>
      </c>
      <c r="C2151" s="25">
        <v>222.8</v>
      </c>
      <c r="D2151" s="29">
        <v>411</v>
      </c>
      <c r="E2151" s="34">
        <v>43678</v>
      </c>
      <c r="F2151" s="24" t="s">
        <v>97</v>
      </c>
      <c r="G2151" s="23" t="s">
        <v>72</v>
      </c>
      <c r="H2151" s="26">
        <v>21631.45</v>
      </c>
      <c r="I2151" s="27">
        <v>6711.88</v>
      </c>
    </row>
    <row r="2152" spans="1:9" ht="10.199999999999999" x14ac:dyDescent="0.2">
      <c r="A2152" s="21" t="s">
        <v>86</v>
      </c>
      <c r="B2152" s="22">
        <v>44409</v>
      </c>
      <c r="C2152" s="25">
        <v>350.7</v>
      </c>
      <c r="D2152" s="29">
        <v>413</v>
      </c>
      <c r="E2152" s="34">
        <v>43678</v>
      </c>
      <c r="F2152" s="24" t="s">
        <v>97</v>
      </c>
      <c r="G2152" s="23" t="s">
        <v>71</v>
      </c>
      <c r="H2152" s="26">
        <v>21694.65</v>
      </c>
      <c r="I2152" s="27">
        <v>6758.57</v>
      </c>
    </row>
    <row r="2153" spans="1:9" ht="10.199999999999999" x14ac:dyDescent="0.2">
      <c r="A2153" s="21" t="s">
        <v>86</v>
      </c>
      <c r="B2153" s="22">
        <v>44409</v>
      </c>
      <c r="C2153" s="25">
        <v>449</v>
      </c>
      <c r="D2153" s="29">
        <v>414</v>
      </c>
      <c r="E2153" s="34">
        <v>43678</v>
      </c>
      <c r="F2153" s="24" t="s">
        <v>97</v>
      </c>
      <c r="G2153" s="23" t="s">
        <v>71</v>
      </c>
      <c r="H2153" s="26">
        <v>83076.849999999991</v>
      </c>
      <c r="I2153" s="27">
        <v>36425.200000000004</v>
      </c>
    </row>
    <row r="2154" spans="1:9" ht="10.199999999999999" x14ac:dyDescent="0.2">
      <c r="A2154" s="21" t="s">
        <v>86</v>
      </c>
      <c r="B2154" s="22">
        <v>44409</v>
      </c>
      <c r="C2154" s="25">
        <v>297.57</v>
      </c>
      <c r="D2154" s="29">
        <v>415</v>
      </c>
      <c r="E2154" s="34">
        <v>44380</v>
      </c>
      <c r="F2154" s="24" t="s">
        <v>97</v>
      </c>
      <c r="G2154" s="23" t="s">
        <v>71</v>
      </c>
      <c r="H2154" s="26">
        <v>40258.800000000003</v>
      </c>
      <c r="I2154" s="27">
        <v>18243.12</v>
      </c>
    </row>
    <row r="2155" spans="1:9" ht="10.199999999999999" x14ac:dyDescent="0.2">
      <c r="A2155" s="21" t="s">
        <v>86</v>
      </c>
      <c r="B2155" s="22">
        <v>44409</v>
      </c>
      <c r="C2155" s="25">
        <v>149.04</v>
      </c>
      <c r="D2155" s="29">
        <v>416</v>
      </c>
      <c r="E2155" s="34">
        <v>44683</v>
      </c>
      <c r="F2155" s="24" t="s">
        <v>124</v>
      </c>
      <c r="G2155" s="23" t="s">
        <v>74</v>
      </c>
      <c r="H2155" s="26">
        <v>24388.95</v>
      </c>
      <c r="I2155" s="27">
        <v>11039.49</v>
      </c>
    </row>
    <row r="2156" spans="1:9" ht="10.199999999999999" x14ac:dyDescent="0.2">
      <c r="A2156" s="21" t="s">
        <v>86</v>
      </c>
      <c r="B2156" s="22">
        <v>44409</v>
      </c>
      <c r="C2156" s="25">
        <v>285.85000000000002</v>
      </c>
      <c r="D2156" s="29">
        <v>417</v>
      </c>
      <c r="E2156" s="34">
        <v>43678</v>
      </c>
      <c r="F2156" s="24" t="s">
        <v>97</v>
      </c>
      <c r="G2156" s="23" t="s">
        <v>71</v>
      </c>
      <c r="H2156" s="26">
        <v>20357.75</v>
      </c>
      <c r="I2156" s="27">
        <v>8526</v>
      </c>
    </row>
    <row r="2157" spans="1:9" ht="10.199999999999999" x14ac:dyDescent="0.2">
      <c r="A2157" s="21" t="s">
        <v>86</v>
      </c>
      <c r="B2157" s="22">
        <v>44409</v>
      </c>
      <c r="C2157" s="25">
        <v>152.5</v>
      </c>
      <c r="D2157" s="29">
        <v>418</v>
      </c>
      <c r="E2157" s="34">
        <v>43678</v>
      </c>
      <c r="F2157" s="24" t="s">
        <v>97</v>
      </c>
      <c r="G2157" s="23" t="s">
        <v>72</v>
      </c>
      <c r="H2157" s="26">
        <v>10530.699999999999</v>
      </c>
      <c r="I2157" s="27">
        <v>1204.42</v>
      </c>
    </row>
    <row r="2158" spans="1:9" ht="10.199999999999999" x14ac:dyDescent="0.2">
      <c r="A2158" s="21" t="s">
        <v>86</v>
      </c>
      <c r="B2158" s="22">
        <v>44409</v>
      </c>
      <c r="C2158" s="25">
        <v>871</v>
      </c>
      <c r="D2158" s="29">
        <v>419</v>
      </c>
      <c r="E2158" s="34">
        <v>44982</v>
      </c>
      <c r="F2158" s="24" t="s">
        <v>97</v>
      </c>
      <c r="G2158" s="23" t="s">
        <v>74</v>
      </c>
      <c r="H2158" s="26">
        <v>105785.84999999999</v>
      </c>
      <c r="I2158" s="27">
        <v>45182.34</v>
      </c>
    </row>
    <row r="2159" spans="1:9" ht="10.199999999999999" x14ac:dyDescent="0.2">
      <c r="A2159" s="21" t="s">
        <v>86</v>
      </c>
      <c r="B2159" s="22">
        <v>44409</v>
      </c>
      <c r="C2159" s="25">
        <v>297</v>
      </c>
      <c r="D2159" s="29">
        <v>420</v>
      </c>
      <c r="E2159" s="34">
        <v>43678</v>
      </c>
      <c r="F2159" s="24" t="s">
        <v>104</v>
      </c>
      <c r="G2159" s="23" t="s">
        <v>74</v>
      </c>
      <c r="H2159" s="26">
        <v>6325.85</v>
      </c>
      <c r="I2159" s="27">
        <v>1091.51</v>
      </c>
    </row>
    <row r="2160" spans="1:9" ht="10.199999999999999" x14ac:dyDescent="0.2">
      <c r="A2160" s="21" t="s">
        <v>86</v>
      </c>
      <c r="B2160" s="22">
        <v>44409</v>
      </c>
      <c r="C2160" s="25">
        <v>403.51</v>
      </c>
      <c r="D2160" s="29">
        <v>421</v>
      </c>
      <c r="E2160" s="34">
        <v>44743</v>
      </c>
      <c r="F2160" s="24" t="s">
        <v>97</v>
      </c>
      <c r="G2160" s="23" t="s">
        <v>71</v>
      </c>
      <c r="H2160" s="26">
        <v>37108.699999999997</v>
      </c>
      <c r="I2160" s="27">
        <v>15490.789999999999</v>
      </c>
    </row>
    <row r="2161" spans="1:9" ht="10.199999999999999" x14ac:dyDescent="0.2">
      <c r="A2161" s="21" t="s">
        <v>86</v>
      </c>
      <c r="B2161" s="22">
        <v>44409</v>
      </c>
      <c r="C2161" s="25">
        <v>186.2</v>
      </c>
      <c r="D2161" s="29">
        <v>422</v>
      </c>
      <c r="E2161" s="34">
        <v>43678</v>
      </c>
      <c r="F2161" s="24" t="s">
        <v>97</v>
      </c>
      <c r="G2161" s="23" t="s">
        <v>73</v>
      </c>
      <c r="H2161" s="26">
        <v>8106.5</v>
      </c>
      <c r="I2161" s="27">
        <v>2325.8199999999997</v>
      </c>
    </row>
    <row r="2162" spans="1:9" ht="10.199999999999999" x14ac:dyDescent="0.2">
      <c r="A2162" s="21" t="s">
        <v>86</v>
      </c>
      <c r="B2162" s="22">
        <v>44409</v>
      </c>
      <c r="C2162" s="25">
        <v>377.1</v>
      </c>
      <c r="D2162" s="29">
        <v>423</v>
      </c>
      <c r="E2162" s="34">
        <v>44607</v>
      </c>
      <c r="F2162" s="24" t="s">
        <v>97</v>
      </c>
      <c r="G2162" s="23" t="s">
        <v>75</v>
      </c>
      <c r="H2162" s="26">
        <v>27222.399999999998</v>
      </c>
      <c r="I2162" s="27">
        <v>11253.970000000001</v>
      </c>
    </row>
    <row r="2163" spans="1:9" ht="10.199999999999999" x14ac:dyDescent="0.2">
      <c r="A2163" s="21" t="s">
        <v>86</v>
      </c>
      <c r="B2163" s="22">
        <v>44409</v>
      </c>
      <c r="C2163" s="25">
        <v>225.39</v>
      </c>
      <c r="D2163" s="29">
        <v>424</v>
      </c>
      <c r="E2163" s="34">
        <v>44160</v>
      </c>
      <c r="F2163" s="24" t="s">
        <v>97</v>
      </c>
      <c r="G2163" s="23" t="s">
        <v>77</v>
      </c>
      <c r="H2163" s="26">
        <v>21883.699999999997</v>
      </c>
      <c r="I2163" s="27">
        <v>7110.7400000000007</v>
      </c>
    </row>
    <row r="2164" spans="1:9" ht="10.199999999999999" x14ac:dyDescent="0.2">
      <c r="A2164" s="21" t="s">
        <v>86</v>
      </c>
      <c r="B2164" s="22">
        <v>44409</v>
      </c>
      <c r="C2164" s="25">
        <v>314</v>
      </c>
      <c r="D2164" s="29">
        <v>425</v>
      </c>
      <c r="E2164" s="34">
        <v>43678</v>
      </c>
      <c r="F2164" s="24" t="s">
        <v>97</v>
      </c>
      <c r="G2164" s="23" t="s">
        <v>71</v>
      </c>
      <c r="H2164" s="26">
        <v>20250.5</v>
      </c>
      <c r="I2164" s="27">
        <v>5237.2599999999993</v>
      </c>
    </row>
    <row r="2165" spans="1:9" ht="10.199999999999999" x14ac:dyDescent="0.2">
      <c r="A2165" s="21" t="s">
        <v>86</v>
      </c>
      <c r="B2165" s="22">
        <v>44409</v>
      </c>
      <c r="C2165" s="25">
        <v>700</v>
      </c>
      <c r="D2165" s="29">
        <v>427</v>
      </c>
      <c r="E2165" s="34">
        <v>44995</v>
      </c>
      <c r="F2165" s="24" t="s">
        <v>97</v>
      </c>
      <c r="G2165" s="23" t="s">
        <v>73</v>
      </c>
      <c r="H2165" s="26">
        <v>49366.75</v>
      </c>
      <c r="I2165" s="27">
        <v>17977.75</v>
      </c>
    </row>
    <row r="2166" spans="1:9" ht="10.199999999999999" x14ac:dyDescent="0.2">
      <c r="A2166" s="21" t="s">
        <v>86</v>
      </c>
      <c r="B2166" s="22">
        <v>44409</v>
      </c>
      <c r="C2166" s="25">
        <v>417.2</v>
      </c>
      <c r="D2166" s="29">
        <v>428</v>
      </c>
      <c r="E2166" s="34">
        <v>43678</v>
      </c>
      <c r="F2166" s="24" t="s">
        <v>97</v>
      </c>
      <c r="G2166" s="23" t="s">
        <v>71</v>
      </c>
      <c r="H2166" s="26">
        <v>30028.699999999997</v>
      </c>
      <c r="I2166" s="27">
        <v>12181.82</v>
      </c>
    </row>
    <row r="2167" spans="1:9" ht="10.199999999999999" x14ac:dyDescent="0.2">
      <c r="A2167" s="21" t="s">
        <v>86</v>
      </c>
      <c r="B2167" s="22">
        <v>44409</v>
      </c>
      <c r="C2167" s="25">
        <v>329.1</v>
      </c>
      <c r="D2167" s="29">
        <v>429</v>
      </c>
      <c r="E2167" s="34">
        <v>43678</v>
      </c>
      <c r="F2167" s="24" t="s">
        <v>97</v>
      </c>
      <c r="G2167" s="23" t="s">
        <v>71</v>
      </c>
      <c r="H2167" s="26">
        <v>15199.949999999999</v>
      </c>
      <c r="I2167" s="27">
        <v>4009.6699999999996</v>
      </c>
    </row>
    <row r="2168" spans="1:9" ht="10.199999999999999" x14ac:dyDescent="0.2">
      <c r="A2168" s="21" t="s">
        <v>86</v>
      </c>
      <c r="B2168" s="22">
        <v>44409</v>
      </c>
      <c r="C2168" s="25">
        <v>344.5</v>
      </c>
      <c r="D2168" s="29">
        <v>430</v>
      </c>
      <c r="E2168" s="34">
        <v>43678</v>
      </c>
      <c r="F2168" s="24" t="s">
        <v>97</v>
      </c>
      <c r="G2168" s="23" t="s">
        <v>73</v>
      </c>
      <c r="H2168" s="26">
        <v>18392.099999999999</v>
      </c>
      <c r="I2168" s="27">
        <v>7011.41</v>
      </c>
    </row>
    <row r="2169" spans="1:9" ht="10.199999999999999" x14ac:dyDescent="0.2">
      <c r="A2169" s="21" t="s">
        <v>86</v>
      </c>
      <c r="B2169" s="22">
        <v>44409</v>
      </c>
      <c r="C2169" s="25">
        <v>152.19999999999999</v>
      </c>
      <c r="D2169" s="29">
        <v>431</v>
      </c>
      <c r="E2169" s="34">
        <v>43678</v>
      </c>
      <c r="F2169" s="24" t="s">
        <v>97</v>
      </c>
      <c r="G2169" s="23" t="s">
        <v>74</v>
      </c>
      <c r="H2169" s="26">
        <v>5449.6500000000005</v>
      </c>
      <c r="I2169" s="27">
        <v>1137.5</v>
      </c>
    </row>
    <row r="2170" spans="1:9" ht="10.199999999999999" x14ac:dyDescent="0.2">
      <c r="A2170" s="21" t="s">
        <v>86</v>
      </c>
      <c r="B2170" s="22">
        <v>44409</v>
      </c>
      <c r="C2170" s="25">
        <v>256.10000000000002</v>
      </c>
      <c r="D2170" s="29">
        <v>432</v>
      </c>
      <c r="E2170" s="34">
        <v>43678</v>
      </c>
      <c r="F2170" s="24" t="s">
        <v>97</v>
      </c>
      <c r="G2170" s="23" t="s">
        <v>74</v>
      </c>
      <c r="H2170" s="26">
        <v>18086.349999999999</v>
      </c>
      <c r="I2170" s="27">
        <v>7885.57</v>
      </c>
    </row>
    <row r="2171" spans="1:9" ht="10.199999999999999" x14ac:dyDescent="0.2">
      <c r="A2171" s="21" t="s">
        <v>86</v>
      </c>
      <c r="B2171" s="22">
        <v>44409</v>
      </c>
      <c r="C2171" s="25">
        <v>395.2</v>
      </c>
      <c r="D2171" s="29">
        <v>433</v>
      </c>
      <c r="E2171" s="34">
        <v>43678</v>
      </c>
      <c r="F2171" s="24" t="s">
        <v>97</v>
      </c>
      <c r="G2171" s="23" t="s">
        <v>75</v>
      </c>
      <c r="H2171" s="26">
        <v>25416.7</v>
      </c>
      <c r="I2171" s="27">
        <v>9333.31</v>
      </c>
    </row>
    <row r="2172" spans="1:9" ht="10.199999999999999" x14ac:dyDescent="0.2">
      <c r="A2172" s="21" t="s">
        <v>86</v>
      </c>
      <c r="B2172" s="22">
        <v>44409</v>
      </c>
      <c r="C2172" s="25">
        <v>401.9</v>
      </c>
      <c r="D2172" s="29">
        <v>434</v>
      </c>
      <c r="E2172" s="34">
        <v>44259</v>
      </c>
      <c r="F2172" s="24" t="s">
        <v>126</v>
      </c>
      <c r="G2172" s="23" t="s">
        <v>75</v>
      </c>
      <c r="H2172" s="26">
        <v>44799.5</v>
      </c>
      <c r="I2172" s="27">
        <v>18366.11</v>
      </c>
    </row>
    <row r="2173" spans="1:9" ht="10.199999999999999" x14ac:dyDescent="0.2">
      <c r="A2173" s="21" t="s">
        <v>86</v>
      </c>
      <c r="B2173" s="22">
        <v>44409</v>
      </c>
      <c r="C2173" s="25">
        <v>152</v>
      </c>
      <c r="D2173" s="29">
        <v>435</v>
      </c>
      <c r="E2173" s="34">
        <v>43678</v>
      </c>
      <c r="F2173" s="24" t="s">
        <v>97</v>
      </c>
      <c r="G2173" s="23" t="s">
        <v>74</v>
      </c>
      <c r="H2173" s="26">
        <v>13801.15</v>
      </c>
      <c r="I2173" s="27">
        <v>6171.62</v>
      </c>
    </row>
    <row r="2174" spans="1:9" ht="10.199999999999999" x14ac:dyDescent="0.2">
      <c r="A2174" s="21" t="s">
        <v>86</v>
      </c>
      <c r="B2174" s="22">
        <v>44409</v>
      </c>
      <c r="C2174" s="25">
        <v>360.38</v>
      </c>
      <c r="D2174" s="29">
        <v>436</v>
      </c>
      <c r="E2174" s="34">
        <v>44256</v>
      </c>
      <c r="F2174" s="24" t="s">
        <v>97</v>
      </c>
      <c r="G2174" s="23" t="s">
        <v>72</v>
      </c>
      <c r="H2174" s="26">
        <v>50963.549999999996</v>
      </c>
      <c r="I2174" s="27">
        <v>24249.75</v>
      </c>
    </row>
    <row r="2175" spans="1:9" ht="10.199999999999999" x14ac:dyDescent="0.2">
      <c r="A2175" s="21" t="s">
        <v>86</v>
      </c>
      <c r="B2175" s="22">
        <v>44409</v>
      </c>
      <c r="C2175" s="25">
        <v>162.9</v>
      </c>
      <c r="D2175" s="29">
        <v>437</v>
      </c>
      <c r="E2175" s="34">
        <v>43678</v>
      </c>
      <c r="F2175" s="24" t="s">
        <v>97</v>
      </c>
      <c r="G2175" s="23" t="s">
        <v>71</v>
      </c>
      <c r="H2175" s="26">
        <v>11048.85</v>
      </c>
      <c r="I2175" s="27">
        <v>3025.8199999999997</v>
      </c>
    </row>
    <row r="2176" spans="1:9" ht="10.199999999999999" x14ac:dyDescent="0.2">
      <c r="A2176" s="21" t="s">
        <v>86</v>
      </c>
      <c r="B2176" s="22">
        <v>44409</v>
      </c>
      <c r="C2176" s="25">
        <v>250</v>
      </c>
      <c r="D2176" s="29">
        <v>438</v>
      </c>
      <c r="E2176" s="34">
        <v>44189</v>
      </c>
      <c r="F2176" s="24" t="s">
        <v>97</v>
      </c>
      <c r="G2176" s="23" t="s">
        <v>77</v>
      </c>
      <c r="H2176" s="26">
        <v>15349.55</v>
      </c>
      <c r="I2176" s="27">
        <v>5421.0099999999993</v>
      </c>
    </row>
    <row r="2177" spans="1:9" ht="10.199999999999999" x14ac:dyDescent="0.2">
      <c r="A2177" s="21" t="s">
        <v>86</v>
      </c>
      <c r="B2177" s="22">
        <v>44409</v>
      </c>
      <c r="C2177" s="25">
        <v>170.1</v>
      </c>
      <c r="D2177" s="29">
        <v>439</v>
      </c>
      <c r="E2177" s="34">
        <v>43678</v>
      </c>
      <c r="F2177" s="24" t="s">
        <v>97</v>
      </c>
      <c r="G2177" s="23" t="s">
        <v>72</v>
      </c>
      <c r="H2177" s="26">
        <v>8602.5499999999993</v>
      </c>
      <c r="I2177" s="27">
        <v>2303.7000000000003</v>
      </c>
    </row>
    <row r="2178" spans="1:9" ht="10.199999999999999" x14ac:dyDescent="0.2">
      <c r="A2178" s="21" t="s">
        <v>86</v>
      </c>
      <c r="B2178" s="22">
        <v>44409</v>
      </c>
      <c r="C2178" s="25">
        <v>240.7</v>
      </c>
      <c r="D2178" s="29">
        <v>440</v>
      </c>
      <c r="E2178" s="34">
        <v>43678</v>
      </c>
      <c r="F2178" s="24" t="s">
        <v>97</v>
      </c>
      <c r="G2178" s="23" t="s">
        <v>77</v>
      </c>
      <c r="H2178" s="26">
        <v>9010.5</v>
      </c>
      <c r="I2178" s="27">
        <v>47.25</v>
      </c>
    </row>
    <row r="2179" spans="1:9" ht="10.199999999999999" x14ac:dyDescent="0.2">
      <c r="A2179" s="21" t="s">
        <v>86</v>
      </c>
      <c r="B2179" s="22">
        <v>44440</v>
      </c>
      <c r="C2179" s="25">
        <v>1089</v>
      </c>
      <c r="D2179" s="29">
        <v>379</v>
      </c>
      <c r="E2179" s="34">
        <v>44956</v>
      </c>
      <c r="F2179" s="24" t="s">
        <v>97</v>
      </c>
      <c r="G2179" s="23" t="s">
        <v>71</v>
      </c>
      <c r="H2179" s="26">
        <v>84941.25</v>
      </c>
      <c r="I2179" s="27">
        <v>31150.91</v>
      </c>
    </row>
    <row r="2180" spans="1:9" ht="10.199999999999999" x14ac:dyDescent="0.2">
      <c r="A2180" s="21" t="s">
        <v>86</v>
      </c>
      <c r="B2180" s="22">
        <v>44440</v>
      </c>
      <c r="C2180" s="25">
        <v>357.56</v>
      </c>
      <c r="D2180" s="29">
        <v>380</v>
      </c>
      <c r="E2180" s="34">
        <v>44162</v>
      </c>
      <c r="F2180" s="24" t="s">
        <v>97</v>
      </c>
      <c r="G2180" s="23" t="s">
        <v>72</v>
      </c>
      <c r="H2180" s="26">
        <v>7631.35</v>
      </c>
      <c r="I2180" s="27">
        <v>759.85</v>
      </c>
    </row>
    <row r="2181" spans="1:9" ht="10.199999999999999" x14ac:dyDescent="0.2">
      <c r="A2181" s="21" t="s">
        <v>86</v>
      </c>
      <c r="B2181" s="22">
        <v>44440</v>
      </c>
      <c r="C2181" s="25">
        <v>241.7</v>
      </c>
      <c r="D2181" s="29">
        <v>381</v>
      </c>
      <c r="E2181" s="34">
        <v>43678</v>
      </c>
      <c r="F2181" s="24" t="s">
        <v>97</v>
      </c>
      <c r="G2181" s="23" t="s">
        <v>73</v>
      </c>
      <c r="H2181" s="26">
        <v>13973.599999999999</v>
      </c>
      <c r="I2181" s="27">
        <v>4495.96</v>
      </c>
    </row>
    <row r="2182" spans="1:9" ht="10.199999999999999" x14ac:dyDescent="0.2">
      <c r="A2182" s="21" t="s">
        <v>86</v>
      </c>
      <c r="B2182" s="22">
        <v>44440</v>
      </c>
      <c r="C2182" s="25">
        <v>275.3</v>
      </c>
      <c r="D2182" s="29">
        <v>382</v>
      </c>
      <c r="E2182" s="34">
        <v>43678</v>
      </c>
      <c r="F2182" s="24" t="s">
        <v>97</v>
      </c>
      <c r="G2182" s="23" t="s">
        <v>71</v>
      </c>
      <c r="H2182" s="26">
        <v>18930.55</v>
      </c>
      <c r="I2182" s="27">
        <v>7472.5</v>
      </c>
    </row>
    <row r="2183" spans="1:9" ht="10.199999999999999" x14ac:dyDescent="0.2">
      <c r="A2183" s="21" t="s">
        <v>86</v>
      </c>
      <c r="B2183" s="22">
        <v>44440</v>
      </c>
      <c r="C2183" s="25">
        <v>381.9</v>
      </c>
      <c r="D2183" s="29">
        <v>383</v>
      </c>
      <c r="E2183" s="34">
        <v>43678</v>
      </c>
      <c r="F2183" s="24" t="s">
        <v>97</v>
      </c>
      <c r="G2183" s="23" t="s">
        <v>74</v>
      </c>
      <c r="H2183" s="26">
        <v>16055.5</v>
      </c>
      <c r="I2183" s="27">
        <v>4946.41</v>
      </c>
    </row>
    <row r="2184" spans="1:9" ht="10.199999999999999" x14ac:dyDescent="0.2">
      <c r="A2184" s="21" t="s">
        <v>86</v>
      </c>
      <c r="B2184" s="22">
        <v>44440</v>
      </c>
      <c r="C2184" s="25">
        <v>313.3</v>
      </c>
      <c r="D2184" s="29">
        <v>384</v>
      </c>
      <c r="E2184" s="34">
        <v>44167</v>
      </c>
      <c r="F2184" s="24" t="s">
        <v>97</v>
      </c>
      <c r="G2184" s="23" t="s">
        <v>73</v>
      </c>
      <c r="H2184" s="26">
        <v>20233.599999999999</v>
      </c>
      <c r="I2184" s="27">
        <v>8141.6999999999989</v>
      </c>
    </row>
    <row r="2185" spans="1:9" ht="10.199999999999999" x14ac:dyDescent="0.2">
      <c r="A2185" s="21" t="s">
        <v>86</v>
      </c>
      <c r="B2185" s="22">
        <v>44440</v>
      </c>
      <c r="C2185" s="25">
        <v>214.45</v>
      </c>
      <c r="D2185" s="29">
        <v>385</v>
      </c>
      <c r="E2185" s="34">
        <v>43678</v>
      </c>
      <c r="F2185" s="24" t="s">
        <v>97</v>
      </c>
      <c r="G2185" s="23" t="s">
        <v>75</v>
      </c>
      <c r="H2185" s="26">
        <v>10320.799999999999</v>
      </c>
      <c r="I2185" s="27">
        <v>2728.8799999999997</v>
      </c>
    </row>
    <row r="2186" spans="1:9" ht="10.199999999999999" x14ac:dyDescent="0.2">
      <c r="A2186" s="21" t="s">
        <v>86</v>
      </c>
      <c r="B2186" s="22">
        <v>44440</v>
      </c>
      <c r="C2186" s="25">
        <v>205.3</v>
      </c>
      <c r="D2186" s="29">
        <v>386</v>
      </c>
      <c r="E2186" s="34">
        <v>43678</v>
      </c>
      <c r="F2186" s="24" t="s">
        <v>97</v>
      </c>
      <c r="G2186" s="23" t="s">
        <v>71</v>
      </c>
      <c r="H2186" s="26">
        <v>14816.7</v>
      </c>
      <c r="I2186" s="27">
        <v>5175.17</v>
      </c>
    </row>
    <row r="2187" spans="1:9" ht="10.199999999999999" x14ac:dyDescent="0.2">
      <c r="A2187" s="21" t="s">
        <v>86</v>
      </c>
      <c r="B2187" s="22">
        <v>44440</v>
      </c>
      <c r="C2187" s="25">
        <v>292.89999999999998</v>
      </c>
      <c r="D2187" s="29">
        <v>387</v>
      </c>
      <c r="E2187" s="34">
        <v>43678</v>
      </c>
      <c r="F2187" s="24" t="s">
        <v>97</v>
      </c>
      <c r="G2187" s="23" t="s">
        <v>71</v>
      </c>
      <c r="H2187" s="26">
        <v>15551.15</v>
      </c>
      <c r="I2187" s="27">
        <v>5657.12</v>
      </c>
    </row>
    <row r="2188" spans="1:9" ht="10.199999999999999" x14ac:dyDescent="0.2">
      <c r="A2188" s="21" t="s">
        <v>86</v>
      </c>
      <c r="B2188" s="22">
        <v>44440</v>
      </c>
      <c r="C2188" s="25">
        <v>600</v>
      </c>
      <c r="D2188" s="29">
        <v>388</v>
      </c>
      <c r="E2188" s="34">
        <v>44861</v>
      </c>
      <c r="F2188" s="24" t="s">
        <v>97</v>
      </c>
      <c r="G2188" s="23" t="s">
        <v>73</v>
      </c>
      <c r="H2188" s="26">
        <v>25907.1</v>
      </c>
      <c r="I2188" s="27">
        <v>8493.94</v>
      </c>
    </row>
    <row r="2189" spans="1:9" ht="10.199999999999999" x14ac:dyDescent="0.2">
      <c r="A2189" s="21" t="s">
        <v>86</v>
      </c>
      <c r="B2189" s="22">
        <v>44440</v>
      </c>
      <c r="C2189" s="25">
        <v>185</v>
      </c>
      <c r="D2189" s="29">
        <v>389</v>
      </c>
      <c r="E2189" s="34">
        <v>44229</v>
      </c>
      <c r="F2189" s="24" t="s">
        <v>97</v>
      </c>
      <c r="G2189" s="23" t="s">
        <v>72</v>
      </c>
      <c r="H2189" s="26">
        <v>7403.3</v>
      </c>
      <c r="I2189" s="27">
        <v>1442.49</v>
      </c>
    </row>
    <row r="2190" spans="1:9" ht="10.199999999999999" x14ac:dyDescent="0.2">
      <c r="A2190" s="21" t="s">
        <v>86</v>
      </c>
      <c r="B2190" s="22">
        <v>44440</v>
      </c>
      <c r="C2190" s="25">
        <v>441</v>
      </c>
      <c r="D2190" s="29">
        <v>391</v>
      </c>
      <c r="E2190" s="34">
        <v>43678</v>
      </c>
      <c r="F2190" s="24" t="s">
        <v>97</v>
      </c>
      <c r="G2190" s="23" t="s">
        <v>74</v>
      </c>
      <c r="H2190" s="26">
        <v>18495.45</v>
      </c>
      <c r="I2190" s="27">
        <v>5985</v>
      </c>
    </row>
    <row r="2191" spans="1:9" ht="10.199999999999999" x14ac:dyDescent="0.2">
      <c r="A2191" s="21" t="s">
        <v>86</v>
      </c>
      <c r="B2191" s="22">
        <v>44440</v>
      </c>
      <c r="C2191" s="25">
        <v>660.1</v>
      </c>
      <c r="D2191" s="29">
        <v>393</v>
      </c>
      <c r="E2191" s="34">
        <v>45005</v>
      </c>
      <c r="F2191" s="24" t="s">
        <v>97</v>
      </c>
      <c r="G2191" s="23" t="s">
        <v>74</v>
      </c>
      <c r="H2191" s="26">
        <v>43060.950000000004</v>
      </c>
      <c r="I2191" s="27">
        <v>16065.56</v>
      </c>
    </row>
    <row r="2192" spans="1:9" ht="10.199999999999999" x14ac:dyDescent="0.2">
      <c r="A2192" s="21" t="s">
        <v>86</v>
      </c>
      <c r="B2192" s="22">
        <v>44440</v>
      </c>
      <c r="C2192" s="25">
        <v>173.4</v>
      </c>
      <c r="D2192" s="29">
        <v>394</v>
      </c>
      <c r="E2192" s="34">
        <v>43678</v>
      </c>
      <c r="F2192" s="24" t="s">
        <v>97</v>
      </c>
      <c r="G2192" s="23" t="s">
        <v>74</v>
      </c>
      <c r="H2192" s="26">
        <v>14153.4</v>
      </c>
      <c r="I2192" s="27">
        <v>4742.9900000000007</v>
      </c>
    </row>
    <row r="2193" spans="1:9" ht="10.199999999999999" x14ac:dyDescent="0.2">
      <c r="A2193" s="21" t="s">
        <v>86</v>
      </c>
      <c r="B2193" s="22">
        <v>44440</v>
      </c>
      <c r="C2193" s="25">
        <v>221.5</v>
      </c>
      <c r="D2193" s="29">
        <v>395</v>
      </c>
      <c r="E2193" s="34">
        <v>43678</v>
      </c>
      <c r="F2193" s="24" t="s">
        <v>97</v>
      </c>
      <c r="G2193" s="23" t="s">
        <v>71</v>
      </c>
      <c r="H2193" s="26">
        <v>18673.650000000001</v>
      </c>
      <c r="I2193" s="27">
        <v>6464.92</v>
      </c>
    </row>
    <row r="2194" spans="1:9" ht="10.199999999999999" x14ac:dyDescent="0.2">
      <c r="A2194" s="21" t="s">
        <v>86</v>
      </c>
      <c r="B2194" s="22">
        <v>44440</v>
      </c>
      <c r="C2194" s="25">
        <v>209.2</v>
      </c>
      <c r="D2194" s="29">
        <v>396</v>
      </c>
      <c r="E2194" s="34">
        <v>43678</v>
      </c>
      <c r="F2194" s="24" t="s">
        <v>97</v>
      </c>
      <c r="G2194" s="23" t="s">
        <v>71</v>
      </c>
      <c r="H2194" s="26">
        <v>12546.15</v>
      </c>
      <c r="I2194" s="27">
        <v>4359.04</v>
      </c>
    </row>
    <row r="2195" spans="1:9" ht="10.199999999999999" x14ac:dyDescent="0.2">
      <c r="A2195" s="21" t="s">
        <v>86</v>
      </c>
      <c r="B2195" s="22">
        <v>44440</v>
      </c>
      <c r="C2195" s="25">
        <v>386.74</v>
      </c>
      <c r="D2195" s="29">
        <v>397</v>
      </c>
      <c r="E2195" s="34">
        <v>44528</v>
      </c>
      <c r="F2195" s="24" t="s">
        <v>97</v>
      </c>
      <c r="G2195" s="23" t="s">
        <v>72</v>
      </c>
      <c r="H2195" s="26">
        <v>17660.899999999998</v>
      </c>
      <c r="I2195" s="27">
        <v>4409.79</v>
      </c>
    </row>
    <row r="2196" spans="1:9" ht="10.199999999999999" x14ac:dyDescent="0.2">
      <c r="A2196" s="21" t="s">
        <v>86</v>
      </c>
      <c r="B2196" s="22">
        <v>44440</v>
      </c>
      <c r="C2196" s="25">
        <v>324.3</v>
      </c>
      <c r="D2196" s="29">
        <v>398</v>
      </c>
      <c r="E2196" s="34">
        <v>43678</v>
      </c>
      <c r="F2196" s="24" t="s">
        <v>120</v>
      </c>
      <c r="G2196" s="23" t="s">
        <v>71</v>
      </c>
      <c r="H2196" s="26">
        <v>8506.25</v>
      </c>
      <c r="I2196" s="27">
        <v>370.3</v>
      </c>
    </row>
    <row r="2197" spans="1:9" ht="10.199999999999999" x14ac:dyDescent="0.2">
      <c r="A2197" s="21" t="s">
        <v>86</v>
      </c>
      <c r="B2197" s="22">
        <v>44440</v>
      </c>
      <c r="C2197" s="25">
        <v>650.70000000000005</v>
      </c>
      <c r="D2197" s="29">
        <v>399</v>
      </c>
      <c r="E2197" s="34">
        <v>44869</v>
      </c>
      <c r="F2197" s="24" t="s">
        <v>97</v>
      </c>
      <c r="G2197" s="23" t="s">
        <v>71</v>
      </c>
      <c r="H2197" s="26">
        <v>32295.75</v>
      </c>
      <c r="I2197" s="27">
        <v>12339.949999999999</v>
      </c>
    </row>
    <row r="2198" spans="1:9" ht="10.199999999999999" x14ac:dyDescent="0.2">
      <c r="A2198" s="21" t="s">
        <v>86</v>
      </c>
      <c r="B2198" s="22">
        <v>44440</v>
      </c>
      <c r="C2198" s="25">
        <v>266.8</v>
      </c>
      <c r="D2198" s="29">
        <v>400</v>
      </c>
      <c r="E2198" s="34">
        <v>43678</v>
      </c>
      <c r="F2198" s="24" t="s">
        <v>97</v>
      </c>
      <c r="G2198" s="23" t="s">
        <v>71</v>
      </c>
      <c r="H2198" s="26">
        <v>11492.7</v>
      </c>
      <c r="I2198" s="27">
        <v>3094.98</v>
      </c>
    </row>
    <row r="2199" spans="1:9" ht="10.199999999999999" x14ac:dyDescent="0.2">
      <c r="A2199" s="21" t="s">
        <v>86</v>
      </c>
      <c r="B2199" s="22">
        <v>44440</v>
      </c>
      <c r="C2199" s="25">
        <v>233</v>
      </c>
      <c r="D2199" s="29">
        <v>401</v>
      </c>
      <c r="E2199" s="34">
        <v>43678</v>
      </c>
      <c r="F2199" s="24" t="s">
        <v>97</v>
      </c>
      <c r="G2199" s="23" t="s">
        <v>75</v>
      </c>
      <c r="H2199" s="26">
        <v>10706.05</v>
      </c>
      <c r="I2199" s="27">
        <v>2824.99</v>
      </c>
    </row>
    <row r="2200" spans="1:9" ht="10.199999999999999" x14ac:dyDescent="0.2">
      <c r="A2200" s="21" t="s">
        <v>86</v>
      </c>
      <c r="B2200" s="22">
        <v>44440</v>
      </c>
      <c r="C2200" s="25">
        <v>400</v>
      </c>
      <c r="D2200" s="29">
        <v>403</v>
      </c>
      <c r="E2200" s="34">
        <v>44557</v>
      </c>
      <c r="F2200" s="24" t="s">
        <v>97</v>
      </c>
      <c r="G2200" s="23" t="s">
        <v>71</v>
      </c>
      <c r="H2200" s="26">
        <v>17564.05</v>
      </c>
      <c r="I2200" s="27">
        <v>6190.66</v>
      </c>
    </row>
    <row r="2201" spans="1:9" ht="10.199999999999999" x14ac:dyDescent="0.2">
      <c r="A2201" s="21" t="s">
        <v>86</v>
      </c>
      <c r="B2201" s="22">
        <v>44440</v>
      </c>
      <c r="C2201" s="25">
        <v>435.7</v>
      </c>
      <c r="D2201" s="29">
        <v>404</v>
      </c>
      <c r="E2201" s="34">
        <v>44009</v>
      </c>
      <c r="F2201" s="24" t="s">
        <v>97</v>
      </c>
      <c r="G2201" s="23" t="s">
        <v>75</v>
      </c>
      <c r="H2201" s="26">
        <v>21536.100000000002</v>
      </c>
      <c r="I2201" s="27">
        <v>6112.12</v>
      </c>
    </row>
    <row r="2202" spans="1:9" ht="10.199999999999999" x14ac:dyDescent="0.2">
      <c r="A2202" s="21" t="s">
        <v>86</v>
      </c>
      <c r="B2202" s="22">
        <v>44440</v>
      </c>
      <c r="C2202" s="25">
        <v>410</v>
      </c>
      <c r="D2202" s="29">
        <v>406</v>
      </c>
      <c r="E2202" s="34">
        <v>43678</v>
      </c>
      <c r="F2202" s="24" t="s">
        <v>97</v>
      </c>
      <c r="G2202" s="23" t="s">
        <v>71</v>
      </c>
      <c r="H2202" s="26">
        <v>23216.45</v>
      </c>
      <c r="I2202" s="27">
        <v>8485.0500000000011</v>
      </c>
    </row>
    <row r="2203" spans="1:9" ht="10.199999999999999" x14ac:dyDescent="0.2">
      <c r="A2203" s="21" t="s">
        <v>86</v>
      </c>
      <c r="B2203" s="22">
        <v>44440</v>
      </c>
      <c r="C2203" s="25">
        <v>248.7</v>
      </c>
      <c r="D2203" s="29">
        <v>407</v>
      </c>
      <c r="E2203" s="34">
        <v>43678</v>
      </c>
      <c r="F2203" s="24" t="s">
        <v>97</v>
      </c>
      <c r="G2203" s="23" t="s">
        <v>72</v>
      </c>
      <c r="H2203" s="26">
        <v>11757.3</v>
      </c>
      <c r="I2203" s="27">
        <v>3701.88</v>
      </c>
    </row>
    <row r="2204" spans="1:9" ht="10.199999999999999" x14ac:dyDescent="0.2">
      <c r="A2204" s="21" t="s">
        <v>86</v>
      </c>
      <c r="B2204" s="22">
        <v>44440</v>
      </c>
      <c r="C2204" s="25">
        <v>347.8</v>
      </c>
      <c r="D2204" s="29">
        <v>408</v>
      </c>
      <c r="E2204" s="34">
        <v>43678</v>
      </c>
      <c r="F2204" s="24" t="s">
        <v>97</v>
      </c>
      <c r="G2204" s="23" t="s">
        <v>74</v>
      </c>
      <c r="H2204" s="26">
        <v>18626.300000000003</v>
      </c>
      <c r="I2204" s="27">
        <v>3459.89</v>
      </c>
    </row>
    <row r="2205" spans="1:9" ht="10.199999999999999" x14ac:dyDescent="0.2">
      <c r="A2205" s="21" t="s">
        <v>86</v>
      </c>
      <c r="B2205" s="22">
        <v>44440</v>
      </c>
      <c r="C2205" s="25">
        <v>323.11</v>
      </c>
      <c r="D2205" s="29">
        <v>409</v>
      </c>
      <c r="E2205" s="34">
        <v>43678</v>
      </c>
      <c r="F2205" s="24" t="s">
        <v>97</v>
      </c>
      <c r="G2205" s="23" t="s">
        <v>71</v>
      </c>
      <c r="H2205" s="26">
        <v>13023.150000000001</v>
      </c>
      <c r="I2205" s="27">
        <v>4631.4799999999996</v>
      </c>
    </row>
    <row r="2206" spans="1:9" ht="10.199999999999999" x14ac:dyDescent="0.2">
      <c r="A2206" s="21" t="s">
        <v>86</v>
      </c>
      <c r="B2206" s="22">
        <v>44440</v>
      </c>
      <c r="C2206" s="25">
        <v>955</v>
      </c>
      <c r="D2206" s="29">
        <v>410</v>
      </c>
      <c r="E2206" s="34">
        <v>44910</v>
      </c>
      <c r="F2206" s="24" t="s">
        <v>97</v>
      </c>
      <c r="G2206" s="23" t="s">
        <v>72</v>
      </c>
      <c r="H2206" s="26">
        <v>107652.4</v>
      </c>
      <c r="I2206" s="27">
        <v>42638.119999999995</v>
      </c>
    </row>
    <row r="2207" spans="1:9" ht="10.199999999999999" x14ac:dyDescent="0.2">
      <c r="A2207" s="21" t="s">
        <v>86</v>
      </c>
      <c r="B2207" s="22">
        <v>44440</v>
      </c>
      <c r="C2207" s="25">
        <v>222.8</v>
      </c>
      <c r="D2207" s="29">
        <v>411</v>
      </c>
      <c r="E2207" s="34">
        <v>43678</v>
      </c>
      <c r="F2207" s="24" t="s">
        <v>97</v>
      </c>
      <c r="G2207" s="23" t="s">
        <v>72</v>
      </c>
      <c r="H2207" s="26">
        <v>10429.75</v>
      </c>
      <c r="I2207" s="27">
        <v>2276.4</v>
      </c>
    </row>
    <row r="2208" spans="1:9" ht="10.199999999999999" x14ac:dyDescent="0.2">
      <c r="A2208" s="21" t="s">
        <v>86</v>
      </c>
      <c r="B2208" s="22">
        <v>44440</v>
      </c>
      <c r="C2208" s="25">
        <v>350.7</v>
      </c>
      <c r="D2208" s="29">
        <v>413</v>
      </c>
      <c r="E2208" s="34">
        <v>43678</v>
      </c>
      <c r="F2208" s="24" t="s">
        <v>97</v>
      </c>
      <c r="G2208" s="23" t="s">
        <v>71</v>
      </c>
      <c r="H2208" s="26">
        <v>20375.150000000001</v>
      </c>
      <c r="I2208" s="27">
        <v>5981.0099999999993</v>
      </c>
    </row>
    <row r="2209" spans="1:9" ht="10.199999999999999" x14ac:dyDescent="0.2">
      <c r="A2209" s="21" t="s">
        <v>86</v>
      </c>
      <c r="B2209" s="22">
        <v>44440</v>
      </c>
      <c r="C2209" s="25">
        <v>449</v>
      </c>
      <c r="D2209" s="29">
        <v>414</v>
      </c>
      <c r="E2209" s="34">
        <v>43678</v>
      </c>
      <c r="F2209" s="24" t="s">
        <v>97</v>
      </c>
      <c r="G2209" s="23" t="s">
        <v>71</v>
      </c>
      <c r="H2209" s="26">
        <v>71633.45</v>
      </c>
      <c r="I2209" s="27">
        <v>31982.16</v>
      </c>
    </row>
    <row r="2210" spans="1:9" ht="10.199999999999999" x14ac:dyDescent="0.2">
      <c r="A2210" s="21" t="s">
        <v>86</v>
      </c>
      <c r="B2210" s="22">
        <v>44440</v>
      </c>
      <c r="C2210" s="25">
        <v>297.57</v>
      </c>
      <c r="D2210" s="29">
        <v>415</v>
      </c>
      <c r="E2210" s="34">
        <v>44380</v>
      </c>
      <c r="F2210" s="24" t="s">
        <v>97</v>
      </c>
      <c r="G2210" s="23" t="s">
        <v>71</v>
      </c>
      <c r="H2210" s="26">
        <v>24356.799999999999</v>
      </c>
      <c r="I2210" s="27">
        <v>10465.49</v>
      </c>
    </row>
    <row r="2211" spans="1:9" ht="10.199999999999999" x14ac:dyDescent="0.2">
      <c r="A2211" s="21" t="s">
        <v>86</v>
      </c>
      <c r="B2211" s="22">
        <v>44440</v>
      </c>
      <c r="C2211" s="25">
        <v>149.04</v>
      </c>
      <c r="D2211" s="29">
        <v>416</v>
      </c>
      <c r="E2211" s="34">
        <v>44683</v>
      </c>
      <c r="F2211" s="24" t="s">
        <v>124</v>
      </c>
      <c r="G2211" s="23" t="s">
        <v>74</v>
      </c>
      <c r="H2211" s="26">
        <v>5526.25</v>
      </c>
      <c r="I2211" s="27">
        <v>1673</v>
      </c>
    </row>
    <row r="2212" spans="1:9" ht="10.199999999999999" x14ac:dyDescent="0.2">
      <c r="A2212" s="21" t="s">
        <v>86</v>
      </c>
      <c r="B2212" s="22">
        <v>44440</v>
      </c>
      <c r="C2212" s="25">
        <v>285.85000000000002</v>
      </c>
      <c r="D2212" s="29">
        <v>417</v>
      </c>
      <c r="E2212" s="34">
        <v>43678</v>
      </c>
      <c r="F2212" s="24" t="s">
        <v>97</v>
      </c>
      <c r="G2212" s="23" t="s">
        <v>71</v>
      </c>
      <c r="H2212" s="26">
        <v>22362.1</v>
      </c>
      <c r="I2212" s="27">
        <v>9488.36</v>
      </c>
    </row>
    <row r="2213" spans="1:9" ht="10.199999999999999" x14ac:dyDescent="0.2">
      <c r="A2213" s="21" t="s">
        <v>86</v>
      </c>
      <c r="B2213" s="22">
        <v>44440</v>
      </c>
      <c r="C2213" s="25">
        <v>152.5</v>
      </c>
      <c r="D2213" s="29">
        <v>418</v>
      </c>
      <c r="E2213" s="34">
        <v>43678</v>
      </c>
      <c r="F2213" s="24" t="s">
        <v>97</v>
      </c>
      <c r="G2213" s="23" t="s">
        <v>72</v>
      </c>
      <c r="H2213" s="26">
        <v>6364.9</v>
      </c>
      <c r="I2213" s="27">
        <v>402.92</v>
      </c>
    </row>
    <row r="2214" spans="1:9" ht="10.199999999999999" x14ac:dyDescent="0.2">
      <c r="A2214" s="21" t="s">
        <v>86</v>
      </c>
      <c r="B2214" s="22">
        <v>44440</v>
      </c>
      <c r="C2214" s="25">
        <v>871</v>
      </c>
      <c r="D2214" s="29">
        <v>419</v>
      </c>
      <c r="E2214" s="34">
        <v>44982</v>
      </c>
      <c r="F2214" s="24" t="s">
        <v>97</v>
      </c>
      <c r="G2214" s="23" t="s">
        <v>74</v>
      </c>
      <c r="H2214" s="26">
        <v>80739.3</v>
      </c>
      <c r="I2214" s="27">
        <v>30080.329999999998</v>
      </c>
    </row>
    <row r="2215" spans="1:9" ht="10.199999999999999" x14ac:dyDescent="0.2">
      <c r="A2215" s="21" t="s">
        <v>86</v>
      </c>
      <c r="B2215" s="22">
        <v>44440</v>
      </c>
      <c r="C2215" s="25">
        <v>403.51</v>
      </c>
      <c r="D2215" s="29">
        <v>421</v>
      </c>
      <c r="E2215" s="34">
        <v>44743</v>
      </c>
      <c r="F2215" s="24" t="s">
        <v>97</v>
      </c>
      <c r="G2215" s="23" t="s">
        <v>71</v>
      </c>
      <c r="H2215" s="26">
        <v>18332</v>
      </c>
      <c r="I2215" s="27">
        <v>6949.5999999999995</v>
      </c>
    </row>
    <row r="2216" spans="1:9" ht="10.199999999999999" x14ac:dyDescent="0.2">
      <c r="A2216" s="21" t="s">
        <v>86</v>
      </c>
      <c r="B2216" s="22">
        <v>44440</v>
      </c>
      <c r="C2216" s="25">
        <v>186.2</v>
      </c>
      <c r="D2216" s="29">
        <v>422</v>
      </c>
      <c r="E2216" s="34">
        <v>43678</v>
      </c>
      <c r="F2216" s="24" t="s">
        <v>97</v>
      </c>
      <c r="G2216" s="23" t="s">
        <v>73</v>
      </c>
      <c r="H2216" s="26">
        <v>8238.0999999999985</v>
      </c>
      <c r="I2216" s="27">
        <v>2058.77</v>
      </c>
    </row>
    <row r="2217" spans="1:9" ht="10.199999999999999" x14ac:dyDescent="0.2">
      <c r="A2217" s="21" t="s">
        <v>86</v>
      </c>
      <c r="B2217" s="22">
        <v>44440</v>
      </c>
      <c r="C2217" s="25">
        <v>377.1</v>
      </c>
      <c r="D2217" s="29">
        <v>423</v>
      </c>
      <c r="E2217" s="34">
        <v>44607</v>
      </c>
      <c r="F2217" s="24" t="s">
        <v>97</v>
      </c>
      <c r="G2217" s="23" t="s">
        <v>75</v>
      </c>
      <c r="H2217" s="26">
        <v>22719.45</v>
      </c>
      <c r="I2217" s="27">
        <v>8914.36</v>
      </c>
    </row>
    <row r="2218" spans="1:9" ht="10.199999999999999" x14ac:dyDescent="0.2">
      <c r="A2218" s="21" t="s">
        <v>86</v>
      </c>
      <c r="B2218" s="22">
        <v>44440</v>
      </c>
      <c r="C2218" s="25">
        <v>225.39</v>
      </c>
      <c r="D2218" s="29">
        <v>424</v>
      </c>
      <c r="E2218" s="34">
        <v>44160</v>
      </c>
      <c r="F2218" s="24" t="s">
        <v>97</v>
      </c>
      <c r="G2218" s="23" t="s">
        <v>77</v>
      </c>
      <c r="H2218" s="26">
        <v>6532.3</v>
      </c>
      <c r="I2218" s="27">
        <v>1779.26</v>
      </c>
    </row>
    <row r="2219" spans="1:9" ht="10.199999999999999" x14ac:dyDescent="0.2">
      <c r="A2219" s="21" t="s">
        <v>86</v>
      </c>
      <c r="B2219" s="22">
        <v>44440</v>
      </c>
      <c r="C2219" s="25">
        <v>314</v>
      </c>
      <c r="D2219" s="29">
        <v>425</v>
      </c>
      <c r="E2219" s="34">
        <v>43678</v>
      </c>
      <c r="F2219" s="24" t="s">
        <v>97</v>
      </c>
      <c r="G2219" s="23" t="s">
        <v>71</v>
      </c>
      <c r="H2219" s="26">
        <v>14720.699999999999</v>
      </c>
      <c r="I2219" s="27">
        <v>3048.08</v>
      </c>
    </row>
    <row r="2220" spans="1:9" ht="10.199999999999999" x14ac:dyDescent="0.2">
      <c r="A2220" s="21" t="s">
        <v>86</v>
      </c>
      <c r="B2220" s="22">
        <v>44440</v>
      </c>
      <c r="C2220" s="25">
        <v>700</v>
      </c>
      <c r="D2220" s="29">
        <v>427</v>
      </c>
      <c r="E2220" s="34">
        <v>44995</v>
      </c>
      <c r="F2220" s="24" t="s">
        <v>97</v>
      </c>
      <c r="G2220" s="23" t="s">
        <v>73</v>
      </c>
      <c r="H2220" s="26">
        <v>37678.35</v>
      </c>
      <c r="I2220" s="27">
        <v>13069.769999999999</v>
      </c>
    </row>
    <row r="2221" spans="1:9" ht="10.199999999999999" x14ac:dyDescent="0.2">
      <c r="A2221" s="21" t="s">
        <v>86</v>
      </c>
      <c r="B2221" s="22">
        <v>44440</v>
      </c>
      <c r="C2221" s="25">
        <v>417.2</v>
      </c>
      <c r="D2221" s="29">
        <v>428</v>
      </c>
      <c r="E2221" s="34">
        <v>43678</v>
      </c>
      <c r="F2221" s="24" t="s">
        <v>97</v>
      </c>
      <c r="G2221" s="23" t="s">
        <v>71</v>
      </c>
      <c r="H2221" s="26">
        <v>22031.25</v>
      </c>
      <c r="I2221" s="27">
        <v>8205.19</v>
      </c>
    </row>
    <row r="2222" spans="1:9" ht="10.199999999999999" x14ac:dyDescent="0.2">
      <c r="A2222" s="21" t="s">
        <v>86</v>
      </c>
      <c r="B2222" s="22">
        <v>44440</v>
      </c>
      <c r="C2222" s="25">
        <v>329.1</v>
      </c>
      <c r="D2222" s="29">
        <v>429</v>
      </c>
      <c r="E2222" s="34">
        <v>43678</v>
      </c>
      <c r="F2222" s="24" t="s">
        <v>97</v>
      </c>
      <c r="G2222" s="23" t="s">
        <v>71</v>
      </c>
      <c r="H2222" s="26">
        <v>14865.050000000001</v>
      </c>
      <c r="I2222" s="27">
        <v>3393.25</v>
      </c>
    </row>
    <row r="2223" spans="1:9" ht="10.199999999999999" x14ac:dyDescent="0.2">
      <c r="A2223" s="21" t="s">
        <v>86</v>
      </c>
      <c r="B2223" s="22">
        <v>44440</v>
      </c>
      <c r="C2223" s="25">
        <v>344.5</v>
      </c>
      <c r="D2223" s="29">
        <v>430</v>
      </c>
      <c r="E2223" s="34">
        <v>43678</v>
      </c>
      <c r="F2223" s="24" t="s">
        <v>97</v>
      </c>
      <c r="G2223" s="23" t="s">
        <v>73</v>
      </c>
      <c r="H2223" s="26">
        <v>15964.400000000001</v>
      </c>
      <c r="I2223" s="27">
        <v>5260.5</v>
      </c>
    </row>
    <row r="2224" spans="1:9" ht="10.199999999999999" x14ac:dyDescent="0.2">
      <c r="A2224" s="21" t="s">
        <v>86</v>
      </c>
      <c r="B2224" s="22">
        <v>44440</v>
      </c>
      <c r="C2224" s="25">
        <v>152.19999999999999</v>
      </c>
      <c r="D2224" s="29">
        <v>431</v>
      </c>
      <c r="E2224" s="34">
        <v>43678</v>
      </c>
      <c r="F2224" s="24" t="s">
        <v>97</v>
      </c>
      <c r="G2224" s="23" t="s">
        <v>74</v>
      </c>
      <c r="H2224" s="26">
        <v>4172.05</v>
      </c>
      <c r="I2224" s="27">
        <v>609</v>
      </c>
    </row>
    <row r="2225" spans="1:9" ht="10.199999999999999" x14ac:dyDescent="0.2">
      <c r="A2225" s="21" t="s">
        <v>86</v>
      </c>
      <c r="B2225" s="22">
        <v>44440</v>
      </c>
      <c r="C2225" s="25">
        <v>256.10000000000002</v>
      </c>
      <c r="D2225" s="29">
        <v>432</v>
      </c>
      <c r="E2225" s="34">
        <v>43678</v>
      </c>
      <c r="F2225" s="24" t="s">
        <v>97</v>
      </c>
      <c r="G2225" s="23" t="s">
        <v>74</v>
      </c>
      <c r="H2225" s="26">
        <v>12855.35</v>
      </c>
      <c r="I2225" s="27">
        <v>4855.0600000000004</v>
      </c>
    </row>
    <row r="2226" spans="1:9" ht="10.199999999999999" x14ac:dyDescent="0.2">
      <c r="A2226" s="21" t="s">
        <v>86</v>
      </c>
      <c r="B2226" s="22">
        <v>44440</v>
      </c>
      <c r="C2226" s="25">
        <v>395.2</v>
      </c>
      <c r="D2226" s="29">
        <v>433</v>
      </c>
      <c r="E2226" s="34">
        <v>43678</v>
      </c>
      <c r="F2226" s="24" t="s">
        <v>97</v>
      </c>
      <c r="G2226" s="23" t="s">
        <v>75</v>
      </c>
      <c r="H2226" s="26">
        <v>20936.75</v>
      </c>
      <c r="I2226" s="27">
        <v>6797.77</v>
      </c>
    </row>
    <row r="2227" spans="1:9" ht="10.199999999999999" x14ac:dyDescent="0.2">
      <c r="A2227" s="21" t="s">
        <v>86</v>
      </c>
      <c r="B2227" s="22">
        <v>44440</v>
      </c>
      <c r="C2227" s="25">
        <v>401.9</v>
      </c>
      <c r="D2227" s="29">
        <v>434</v>
      </c>
      <c r="E2227" s="34">
        <v>44259</v>
      </c>
      <c r="F2227" s="24" t="s">
        <v>126</v>
      </c>
      <c r="G2227" s="23" t="s">
        <v>75</v>
      </c>
      <c r="H2227" s="26">
        <v>32472</v>
      </c>
      <c r="I2227" s="27">
        <v>12597.269999999999</v>
      </c>
    </row>
    <row r="2228" spans="1:9" ht="10.199999999999999" x14ac:dyDescent="0.2">
      <c r="A2228" s="21" t="s">
        <v>86</v>
      </c>
      <c r="B2228" s="22">
        <v>44440</v>
      </c>
      <c r="C2228" s="25">
        <v>152</v>
      </c>
      <c r="D2228" s="29">
        <v>435</v>
      </c>
      <c r="E2228" s="34">
        <v>43678</v>
      </c>
      <c r="F2228" s="24" t="s">
        <v>97</v>
      </c>
      <c r="G2228" s="23" t="s">
        <v>74</v>
      </c>
      <c r="H2228" s="26">
        <v>10145.599999999999</v>
      </c>
      <c r="I2228" s="27">
        <v>3895.9900000000002</v>
      </c>
    </row>
    <row r="2229" spans="1:9" ht="10.199999999999999" x14ac:dyDescent="0.2">
      <c r="A2229" s="21" t="s">
        <v>86</v>
      </c>
      <c r="B2229" s="22">
        <v>44440</v>
      </c>
      <c r="C2229" s="25">
        <v>360.38</v>
      </c>
      <c r="D2229" s="29">
        <v>436</v>
      </c>
      <c r="E2229" s="34">
        <v>44256</v>
      </c>
      <c r="F2229" s="24" t="s">
        <v>97</v>
      </c>
      <c r="G2229" s="23" t="s">
        <v>72</v>
      </c>
      <c r="H2229" s="26">
        <v>26473.95</v>
      </c>
      <c r="I2229" s="27">
        <v>11678.31</v>
      </c>
    </row>
    <row r="2230" spans="1:9" ht="10.199999999999999" x14ac:dyDescent="0.2">
      <c r="A2230" s="21" t="s">
        <v>86</v>
      </c>
      <c r="B2230" s="22">
        <v>44440</v>
      </c>
      <c r="C2230" s="25">
        <v>162.9</v>
      </c>
      <c r="D2230" s="29">
        <v>437</v>
      </c>
      <c r="E2230" s="34">
        <v>43678</v>
      </c>
      <c r="F2230" s="24" t="s">
        <v>97</v>
      </c>
      <c r="G2230" s="23" t="s">
        <v>71</v>
      </c>
      <c r="H2230" s="26">
        <v>10122.9</v>
      </c>
      <c r="I2230" s="27">
        <v>2268.4899999999998</v>
      </c>
    </row>
    <row r="2231" spans="1:9" ht="10.199999999999999" x14ac:dyDescent="0.2">
      <c r="A2231" s="21" t="s">
        <v>86</v>
      </c>
      <c r="B2231" s="22">
        <v>44440</v>
      </c>
      <c r="C2231" s="25">
        <v>250</v>
      </c>
      <c r="D2231" s="29">
        <v>438</v>
      </c>
      <c r="E2231" s="34">
        <v>44189</v>
      </c>
      <c r="F2231" s="24" t="s">
        <v>97</v>
      </c>
      <c r="G2231" s="23" t="s">
        <v>77</v>
      </c>
      <c r="H2231" s="26">
        <v>12704.8</v>
      </c>
      <c r="I2231" s="27">
        <v>3910.41</v>
      </c>
    </row>
    <row r="2232" spans="1:9" ht="10.199999999999999" x14ac:dyDescent="0.2">
      <c r="A2232" s="21" t="s">
        <v>86</v>
      </c>
      <c r="B2232" s="22">
        <v>44440</v>
      </c>
      <c r="C2232" s="25">
        <v>170.1</v>
      </c>
      <c r="D2232" s="29">
        <v>439</v>
      </c>
      <c r="E2232" s="34">
        <v>43678</v>
      </c>
      <c r="F2232" s="24" t="s">
        <v>97</v>
      </c>
      <c r="G2232" s="23" t="s">
        <v>72</v>
      </c>
      <c r="H2232" s="26">
        <v>9204.3499999999985</v>
      </c>
      <c r="I2232" s="27">
        <v>2263.3799999999997</v>
      </c>
    </row>
    <row r="2233" spans="1:9" ht="10.199999999999999" x14ac:dyDescent="0.2">
      <c r="A2233" s="21" t="s">
        <v>86</v>
      </c>
      <c r="B2233" s="22">
        <v>44440</v>
      </c>
      <c r="C2233" s="25">
        <v>240.7</v>
      </c>
      <c r="D2233" s="29">
        <v>440</v>
      </c>
      <c r="E2233" s="34">
        <v>43678</v>
      </c>
      <c r="F2233" s="24" t="s">
        <v>97</v>
      </c>
      <c r="G2233" s="23" t="s">
        <v>77</v>
      </c>
      <c r="H2233" s="26">
        <v>7272.75</v>
      </c>
      <c r="I2233" s="27">
        <v>602.35</v>
      </c>
    </row>
    <row r="2234" spans="1:9" ht="10.199999999999999" x14ac:dyDescent="0.2">
      <c r="A2234" s="21" t="s">
        <v>86</v>
      </c>
      <c r="B2234" s="22">
        <v>44470</v>
      </c>
      <c r="C2234" s="25">
        <v>1089</v>
      </c>
      <c r="D2234" s="29">
        <v>379</v>
      </c>
      <c r="E2234" s="34">
        <v>44956</v>
      </c>
      <c r="F2234" s="24" t="s">
        <v>97</v>
      </c>
      <c r="G2234" s="23" t="s">
        <v>71</v>
      </c>
      <c r="H2234" s="26">
        <v>69803.5</v>
      </c>
      <c r="I2234" s="27">
        <v>17696.84</v>
      </c>
    </row>
    <row r="2235" spans="1:9" ht="10.199999999999999" x14ac:dyDescent="0.2">
      <c r="A2235" s="21" t="s">
        <v>86</v>
      </c>
      <c r="B2235" s="22">
        <v>44470</v>
      </c>
      <c r="C2235" s="25">
        <v>357.56</v>
      </c>
      <c r="D2235" s="29">
        <v>380</v>
      </c>
      <c r="E2235" s="34">
        <v>44162</v>
      </c>
      <c r="F2235" s="24" t="s">
        <v>97</v>
      </c>
      <c r="G2235" s="23" t="s">
        <v>72</v>
      </c>
      <c r="H2235" s="26">
        <v>7405.5499999999993</v>
      </c>
      <c r="I2235" s="27">
        <v>572.32000000000005</v>
      </c>
    </row>
    <row r="2236" spans="1:9" ht="10.199999999999999" x14ac:dyDescent="0.2">
      <c r="A2236" s="21" t="s">
        <v>86</v>
      </c>
      <c r="B2236" s="22">
        <v>44470</v>
      </c>
      <c r="C2236" s="25">
        <v>241.7</v>
      </c>
      <c r="D2236" s="29">
        <v>381</v>
      </c>
      <c r="E2236" s="34">
        <v>43678</v>
      </c>
      <c r="F2236" s="24" t="s">
        <v>97</v>
      </c>
      <c r="G2236" s="23" t="s">
        <v>73</v>
      </c>
      <c r="H2236" s="26">
        <v>8043.8</v>
      </c>
      <c r="I2236" s="27">
        <v>1551.62</v>
      </c>
    </row>
    <row r="2237" spans="1:9" ht="10.199999999999999" x14ac:dyDescent="0.2">
      <c r="A2237" s="21" t="s">
        <v>86</v>
      </c>
      <c r="B2237" s="22">
        <v>44470</v>
      </c>
      <c r="C2237" s="25">
        <v>275.3</v>
      </c>
      <c r="D2237" s="29">
        <v>382</v>
      </c>
      <c r="E2237" s="34">
        <v>43678</v>
      </c>
      <c r="F2237" s="24" t="s">
        <v>97</v>
      </c>
      <c r="G2237" s="23" t="s">
        <v>71</v>
      </c>
      <c r="H2237" s="26">
        <v>17641.8</v>
      </c>
      <c r="I2237" s="27">
        <v>5804.19</v>
      </c>
    </row>
    <row r="2238" spans="1:9" ht="10.199999999999999" x14ac:dyDescent="0.2">
      <c r="A2238" s="21" t="s">
        <v>86</v>
      </c>
      <c r="B2238" s="22">
        <v>44470</v>
      </c>
      <c r="C2238" s="25">
        <v>381.9</v>
      </c>
      <c r="D2238" s="29">
        <v>383</v>
      </c>
      <c r="E2238" s="34">
        <v>43678</v>
      </c>
      <c r="F2238" s="24" t="s">
        <v>97</v>
      </c>
      <c r="G2238" s="23" t="s">
        <v>74</v>
      </c>
      <c r="H2238" s="26">
        <v>15866.5</v>
      </c>
      <c r="I2238" s="27">
        <v>3682.2799999999997</v>
      </c>
    </row>
    <row r="2239" spans="1:9" ht="10.199999999999999" x14ac:dyDescent="0.2">
      <c r="A2239" s="21" t="s">
        <v>86</v>
      </c>
      <c r="B2239" s="22">
        <v>44470</v>
      </c>
      <c r="C2239" s="25">
        <v>313.3</v>
      </c>
      <c r="D2239" s="29">
        <v>384</v>
      </c>
      <c r="E2239" s="34">
        <v>44167</v>
      </c>
      <c r="F2239" s="24" t="s">
        <v>97</v>
      </c>
      <c r="G2239" s="23" t="s">
        <v>73</v>
      </c>
      <c r="H2239" s="26">
        <v>16414.3</v>
      </c>
      <c r="I2239" s="27">
        <v>5554.22</v>
      </c>
    </row>
    <row r="2240" spans="1:9" ht="10.199999999999999" x14ac:dyDescent="0.2">
      <c r="A2240" s="21" t="s">
        <v>86</v>
      </c>
      <c r="B2240" s="22">
        <v>44470</v>
      </c>
      <c r="C2240" s="25">
        <v>214.45</v>
      </c>
      <c r="D2240" s="29">
        <v>385</v>
      </c>
      <c r="E2240" s="34">
        <v>43678</v>
      </c>
      <c r="F2240" s="24" t="s">
        <v>97</v>
      </c>
      <c r="G2240" s="23" t="s">
        <v>75</v>
      </c>
      <c r="H2240" s="26">
        <v>9651.75</v>
      </c>
      <c r="I2240" s="27">
        <v>2299.08</v>
      </c>
    </row>
    <row r="2241" spans="1:9" ht="10.199999999999999" x14ac:dyDescent="0.2">
      <c r="A2241" s="21" t="s">
        <v>86</v>
      </c>
      <c r="B2241" s="22">
        <v>44470</v>
      </c>
      <c r="C2241" s="25">
        <v>205.3</v>
      </c>
      <c r="D2241" s="29">
        <v>386</v>
      </c>
      <c r="E2241" s="34">
        <v>43678</v>
      </c>
      <c r="F2241" s="24" t="s">
        <v>97</v>
      </c>
      <c r="G2241" s="23" t="s">
        <v>71</v>
      </c>
      <c r="H2241" s="26">
        <v>13974.75</v>
      </c>
      <c r="I2241" s="27">
        <v>3998.0499999999997</v>
      </c>
    </row>
    <row r="2242" spans="1:9" ht="10.199999999999999" x14ac:dyDescent="0.2">
      <c r="A2242" s="21" t="s">
        <v>86</v>
      </c>
      <c r="B2242" s="22">
        <v>44470</v>
      </c>
      <c r="C2242" s="25">
        <v>292.89999999999998</v>
      </c>
      <c r="D2242" s="29">
        <v>387</v>
      </c>
      <c r="E2242" s="34">
        <v>43678</v>
      </c>
      <c r="F2242" s="24" t="s">
        <v>97</v>
      </c>
      <c r="G2242" s="23" t="s">
        <v>71</v>
      </c>
      <c r="H2242" s="26">
        <v>11765.95</v>
      </c>
      <c r="I2242" s="27">
        <v>2953.3700000000003</v>
      </c>
    </row>
    <row r="2243" spans="1:9" ht="10.199999999999999" x14ac:dyDescent="0.2">
      <c r="A2243" s="21" t="s">
        <v>86</v>
      </c>
      <c r="B2243" s="22">
        <v>44470</v>
      </c>
      <c r="C2243" s="25">
        <v>600</v>
      </c>
      <c r="D2243" s="29">
        <v>388</v>
      </c>
      <c r="E2243" s="34">
        <v>44861</v>
      </c>
      <c r="F2243" s="24" t="s">
        <v>97</v>
      </c>
      <c r="G2243" s="23" t="s">
        <v>73</v>
      </c>
      <c r="H2243" s="26">
        <v>21290.050000000003</v>
      </c>
      <c r="I2243" s="27">
        <v>5656.84</v>
      </c>
    </row>
    <row r="2244" spans="1:9" ht="10.199999999999999" x14ac:dyDescent="0.2">
      <c r="A2244" s="21" t="s">
        <v>86</v>
      </c>
      <c r="B2244" s="22">
        <v>44470</v>
      </c>
      <c r="C2244" s="25">
        <v>185</v>
      </c>
      <c r="D2244" s="29">
        <v>389</v>
      </c>
      <c r="E2244" s="34">
        <v>44229</v>
      </c>
      <c r="F2244" s="24" t="s">
        <v>97</v>
      </c>
      <c r="G2244" s="23" t="s">
        <v>72</v>
      </c>
      <c r="H2244" s="26">
        <v>6932.7</v>
      </c>
      <c r="I2244" s="27">
        <v>1111.3900000000001</v>
      </c>
    </row>
    <row r="2245" spans="1:9" ht="10.199999999999999" x14ac:dyDescent="0.2">
      <c r="A2245" s="21" t="s">
        <v>86</v>
      </c>
      <c r="B2245" s="22">
        <v>44470</v>
      </c>
      <c r="C2245" s="25">
        <v>441</v>
      </c>
      <c r="D2245" s="29">
        <v>391</v>
      </c>
      <c r="E2245" s="34">
        <v>43678</v>
      </c>
      <c r="F2245" s="24" t="s">
        <v>97</v>
      </c>
      <c r="G2245" s="23" t="s">
        <v>74</v>
      </c>
      <c r="H2245" s="26">
        <v>18820.849999999999</v>
      </c>
      <c r="I2245" s="27">
        <v>4803.75</v>
      </c>
    </row>
    <row r="2246" spans="1:9" ht="10.199999999999999" x14ac:dyDescent="0.2">
      <c r="A2246" s="21" t="s">
        <v>86</v>
      </c>
      <c r="B2246" s="22">
        <v>44470</v>
      </c>
      <c r="C2246" s="25">
        <v>660.1</v>
      </c>
      <c r="D2246" s="29">
        <v>393</v>
      </c>
      <c r="E2246" s="34">
        <v>45005</v>
      </c>
      <c r="F2246" s="24" t="s">
        <v>97</v>
      </c>
      <c r="G2246" s="23" t="s">
        <v>74</v>
      </c>
      <c r="H2246" s="26">
        <v>35386.9</v>
      </c>
      <c r="I2246" s="27">
        <v>10566.99</v>
      </c>
    </row>
    <row r="2247" spans="1:9" ht="10.199999999999999" x14ac:dyDescent="0.2">
      <c r="A2247" s="21" t="s">
        <v>86</v>
      </c>
      <c r="B2247" s="22">
        <v>44470</v>
      </c>
      <c r="C2247" s="25">
        <v>173.4</v>
      </c>
      <c r="D2247" s="29">
        <v>394</v>
      </c>
      <c r="E2247" s="34">
        <v>43678</v>
      </c>
      <c r="F2247" s="24" t="s">
        <v>97</v>
      </c>
      <c r="G2247" s="23" t="s">
        <v>74</v>
      </c>
      <c r="H2247" s="26">
        <v>14634.5</v>
      </c>
      <c r="I2247" s="27">
        <v>3976.5600000000004</v>
      </c>
    </row>
    <row r="2248" spans="1:9" ht="10.199999999999999" x14ac:dyDescent="0.2">
      <c r="A2248" s="21" t="s">
        <v>86</v>
      </c>
      <c r="B2248" s="22">
        <v>44470</v>
      </c>
      <c r="C2248" s="25">
        <v>221.5</v>
      </c>
      <c r="D2248" s="29">
        <v>395</v>
      </c>
      <c r="E2248" s="34">
        <v>43678</v>
      </c>
      <c r="F2248" s="24" t="s">
        <v>97</v>
      </c>
      <c r="G2248" s="23" t="s">
        <v>71</v>
      </c>
      <c r="H2248" s="26">
        <v>14689.400000000001</v>
      </c>
      <c r="I2248" s="27">
        <v>4009.46</v>
      </c>
    </row>
    <row r="2249" spans="1:9" ht="10.199999999999999" x14ac:dyDescent="0.2">
      <c r="A2249" s="21" t="s">
        <v>86</v>
      </c>
      <c r="B2249" s="22">
        <v>44470</v>
      </c>
      <c r="C2249" s="25">
        <v>209.2</v>
      </c>
      <c r="D2249" s="29">
        <v>396</v>
      </c>
      <c r="E2249" s="34">
        <v>43678</v>
      </c>
      <c r="F2249" s="24" t="s">
        <v>97</v>
      </c>
      <c r="G2249" s="23" t="s">
        <v>71</v>
      </c>
      <c r="H2249" s="26">
        <v>9350.15</v>
      </c>
      <c r="I2249" s="27">
        <v>1854.58</v>
      </c>
    </row>
    <row r="2250" spans="1:9" ht="10.199999999999999" x14ac:dyDescent="0.2">
      <c r="A2250" s="21" t="s">
        <v>86</v>
      </c>
      <c r="B2250" s="22">
        <v>44470</v>
      </c>
      <c r="C2250" s="25">
        <v>386.74</v>
      </c>
      <c r="D2250" s="29">
        <v>397</v>
      </c>
      <c r="E2250" s="34">
        <v>44528</v>
      </c>
      <c r="F2250" s="24" t="s">
        <v>97</v>
      </c>
      <c r="G2250" s="23" t="s">
        <v>72</v>
      </c>
      <c r="H2250" s="26">
        <v>16147.3</v>
      </c>
      <c r="I2250" s="27">
        <v>4547.55</v>
      </c>
    </row>
    <row r="2251" spans="1:9" ht="10.199999999999999" x14ac:dyDescent="0.2">
      <c r="A2251" s="21" t="s">
        <v>86</v>
      </c>
      <c r="B2251" s="22">
        <v>44470</v>
      </c>
      <c r="C2251" s="25">
        <v>324.3</v>
      </c>
      <c r="D2251" s="29">
        <v>398</v>
      </c>
      <c r="E2251" s="34">
        <v>43678</v>
      </c>
      <c r="F2251" s="24" t="s">
        <v>120</v>
      </c>
      <c r="G2251" s="23" t="s">
        <v>71</v>
      </c>
      <c r="H2251" s="26">
        <v>8500.75</v>
      </c>
      <c r="I2251" s="27">
        <v>15.61</v>
      </c>
    </row>
    <row r="2252" spans="1:9" ht="10.199999999999999" x14ac:dyDescent="0.2">
      <c r="A2252" s="21" t="s">
        <v>86</v>
      </c>
      <c r="B2252" s="22">
        <v>44470</v>
      </c>
      <c r="C2252" s="25">
        <v>650.70000000000005</v>
      </c>
      <c r="D2252" s="29">
        <v>399</v>
      </c>
      <c r="E2252" s="34">
        <v>44869</v>
      </c>
      <c r="F2252" s="24" t="s">
        <v>97</v>
      </c>
      <c r="G2252" s="23" t="s">
        <v>71</v>
      </c>
      <c r="H2252" s="26">
        <v>26540.149999999998</v>
      </c>
      <c r="I2252" s="27">
        <v>7951.93</v>
      </c>
    </row>
    <row r="2253" spans="1:9" ht="10.199999999999999" x14ac:dyDescent="0.2">
      <c r="A2253" s="21" t="s">
        <v>86</v>
      </c>
      <c r="B2253" s="22">
        <v>44470</v>
      </c>
      <c r="C2253" s="25">
        <v>266.8</v>
      </c>
      <c r="D2253" s="29">
        <v>400</v>
      </c>
      <c r="E2253" s="34">
        <v>43678</v>
      </c>
      <c r="F2253" s="24" t="s">
        <v>97</v>
      </c>
      <c r="G2253" s="23" t="s">
        <v>71</v>
      </c>
      <c r="H2253" s="26">
        <v>11788.599999999999</v>
      </c>
      <c r="I2253" s="27">
        <v>2503.34</v>
      </c>
    </row>
    <row r="2254" spans="1:9" ht="10.199999999999999" x14ac:dyDescent="0.2">
      <c r="A2254" s="21" t="s">
        <v>86</v>
      </c>
      <c r="B2254" s="22">
        <v>44470</v>
      </c>
      <c r="C2254" s="25">
        <v>233</v>
      </c>
      <c r="D2254" s="29">
        <v>401</v>
      </c>
      <c r="E2254" s="34">
        <v>43678</v>
      </c>
      <c r="F2254" s="24" t="s">
        <v>97</v>
      </c>
      <c r="G2254" s="23" t="s">
        <v>75</v>
      </c>
      <c r="H2254" s="26">
        <v>11437.05</v>
      </c>
      <c r="I2254" s="27">
        <v>2568.44</v>
      </c>
    </row>
    <row r="2255" spans="1:9" ht="10.199999999999999" x14ac:dyDescent="0.2">
      <c r="A2255" s="21" t="s">
        <v>86</v>
      </c>
      <c r="B2255" s="22">
        <v>44470</v>
      </c>
      <c r="C2255" s="25">
        <v>400</v>
      </c>
      <c r="D2255" s="29">
        <v>403</v>
      </c>
      <c r="E2255" s="34">
        <v>44557</v>
      </c>
      <c r="F2255" s="24" t="s">
        <v>97</v>
      </c>
      <c r="G2255" s="23" t="s">
        <v>71</v>
      </c>
      <c r="H2255" s="26">
        <v>16499</v>
      </c>
      <c r="I2255" s="27">
        <v>4652.9000000000005</v>
      </c>
    </row>
    <row r="2256" spans="1:9" ht="10.199999999999999" x14ac:dyDescent="0.2">
      <c r="A2256" s="21" t="s">
        <v>86</v>
      </c>
      <c r="B2256" s="22">
        <v>44470</v>
      </c>
      <c r="C2256" s="25">
        <v>435.7</v>
      </c>
      <c r="D2256" s="29">
        <v>404</v>
      </c>
      <c r="E2256" s="34">
        <v>44009</v>
      </c>
      <c r="F2256" s="24" t="s">
        <v>97</v>
      </c>
      <c r="G2256" s="23" t="s">
        <v>75</v>
      </c>
      <c r="H2256" s="26">
        <v>15666.800000000001</v>
      </c>
      <c r="I2256" s="27">
        <v>3008.3199999999997</v>
      </c>
    </row>
    <row r="2257" spans="1:9" ht="10.199999999999999" x14ac:dyDescent="0.2">
      <c r="A2257" s="21" t="s">
        <v>86</v>
      </c>
      <c r="B2257" s="22">
        <v>44470</v>
      </c>
      <c r="C2257" s="25">
        <v>410</v>
      </c>
      <c r="D2257" s="29">
        <v>406</v>
      </c>
      <c r="E2257" s="34">
        <v>43678</v>
      </c>
      <c r="F2257" s="24" t="s">
        <v>97</v>
      </c>
      <c r="G2257" s="23" t="s">
        <v>71</v>
      </c>
      <c r="H2257" s="26">
        <v>18312.25</v>
      </c>
      <c r="I2257" s="27">
        <v>5228.3</v>
      </c>
    </row>
    <row r="2258" spans="1:9" ht="10.199999999999999" x14ac:dyDescent="0.2">
      <c r="A2258" s="21" t="s">
        <v>86</v>
      </c>
      <c r="B2258" s="22">
        <v>44470</v>
      </c>
      <c r="C2258" s="25">
        <v>248.7</v>
      </c>
      <c r="D2258" s="29">
        <v>407</v>
      </c>
      <c r="E2258" s="34">
        <v>43678</v>
      </c>
      <c r="F2258" s="24" t="s">
        <v>97</v>
      </c>
      <c r="G2258" s="23" t="s">
        <v>72</v>
      </c>
      <c r="H2258" s="26">
        <v>10025.25</v>
      </c>
      <c r="I2258" s="27">
        <v>2466.8700000000003</v>
      </c>
    </row>
    <row r="2259" spans="1:9" ht="10.199999999999999" x14ac:dyDescent="0.2">
      <c r="A2259" s="21" t="s">
        <v>86</v>
      </c>
      <c r="B2259" s="22">
        <v>44470</v>
      </c>
      <c r="C2259" s="25">
        <v>347.8</v>
      </c>
      <c r="D2259" s="29">
        <v>408</v>
      </c>
      <c r="E2259" s="34">
        <v>43678</v>
      </c>
      <c r="F2259" s="24" t="s">
        <v>97</v>
      </c>
      <c r="G2259" s="23" t="s">
        <v>74</v>
      </c>
      <c r="H2259" s="26">
        <v>18632.550000000003</v>
      </c>
      <c r="I2259" s="27">
        <v>1980.8600000000001</v>
      </c>
    </row>
    <row r="2260" spans="1:9" ht="10.199999999999999" x14ac:dyDescent="0.2">
      <c r="A2260" s="21" t="s">
        <v>86</v>
      </c>
      <c r="B2260" s="22">
        <v>44470</v>
      </c>
      <c r="C2260" s="25">
        <v>323.11</v>
      </c>
      <c r="D2260" s="29">
        <v>409</v>
      </c>
      <c r="E2260" s="34">
        <v>43678</v>
      </c>
      <c r="F2260" s="24" t="s">
        <v>97</v>
      </c>
      <c r="G2260" s="23" t="s">
        <v>71</v>
      </c>
      <c r="H2260" s="26">
        <v>13992.8</v>
      </c>
      <c r="I2260" s="27">
        <v>4432.75</v>
      </c>
    </row>
    <row r="2261" spans="1:9" ht="10.199999999999999" x14ac:dyDescent="0.2">
      <c r="A2261" s="21" t="s">
        <v>86</v>
      </c>
      <c r="B2261" s="22">
        <v>44470</v>
      </c>
      <c r="C2261" s="25">
        <v>955</v>
      </c>
      <c r="D2261" s="29">
        <v>410</v>
      </c>
      <c r="E2261" s="34">
        <v>44910</v>
      </c>
      <c r="F2261" s="24" t="s">
        <v>97</v>
      </c>
      <c r="G2261" s="23" t="s">
        <v>72</v>
      </c>
      <c r="H2261" s="26">
        <v>88467.25</v>
      </c>
      <c r="I2261" s="27">
        <v>26665.17</v>
      </c>
    </row>
    <row r="2262" spans="1:9" ht="10.199999999999999" x14ac:dyDescent="0.2">
      <c r="A2262" s="21" t="s">
        <v>86</v>
      </c>
      <c r="B2262" s="22">
        <v>44470</v>
      </c>
      <c r="C2262" s="25">
        <v>222.8</v>
      </c>
      <c r="D2262" s="29">
        <v>411</v>
      </c>
      <c r="E2262" s="34">
        <v>43678</v>
      </c>
      <c r="F2262" s="24" t="s">
        <v>97</v>
      </c>
      <c r="G2262" s="23" t="s">
        <v>72</v>
      </c>
      <c r="H2262" s="26">
        <v>9097.9499999999989</v>
      </c>
      <c r="I2262" s="27">
        <v>1646.61</v>
      </c>
    </row>
    <row r="2263" spans="1:9" ht="10.199999999999999" x14ac:dyDescent="0.2">
      <c r="A2263" s="21" t="s">
        <v>86</v>
      </c>
      <c r="B2263" s="22">
        <v>44470</v>
      </c>
      <c r="C2263" s="25">
        <v>350.7</v>
      </c>
      <c r="D2263" s="29">
        <v>413</v>
      </c>
      <c r="E2263" s="34">
        <v>43678</v>
      </c>
      <c r="F2263" s="24" t="s">
        <v>97</v>
      </c>
      <c r="G2263" s="23" t="s">
        <v>71</v>
      </c>
      <c r="H2263" s="26">
        <v>17068.45</v>
      </c>
      <c r="I2263" s="27">
        <v>3939.5299999999997</v>
      </c>
    </row>
    <row r="2264" spans="1:9" ht="10.199999999999999" x14ac:dyDescent="0.2">
      <c r="A2264" s="21" t="s">
        <v>86</v>
      </c>
      <c r="B2264" s="22">
        <v>44470</v>
      </c>
      <c r="C2264" s="25">
        <v>449</v>
      </c>
      <c r="D2264" s="29">
        <v>414</v>
      </c>
      <c r="E2264" s="34">
        <v>43678</v>
      </c>
      <c r="F2264" s="24" t="s">
        <v>97</v>
      </c>
      <c r="G2264" s="23" t="s">
        <v>71</v>
      </c>
      <c r="H2264" s="26">
        <v>47187.55</v>
      </c>
      <c r="I2264" s="27">
        <v>16795.100000000002</v>
      </c>
    </row>
    <row r="2265" spans="1:9" ht="10.199999999999999" x14ac:dyDescent="0.2">
      <c r="A2265" s="21" t="s">
        <v>86</v>
      </c>
      <c r="B2265" s="22">
        <v>44470</v>
      </c>
      <c r="C2265" s="25">
        <v>297.57</v>
      </c>
      <c r="D2265" s="29">
        <v>415</v>
      </c>
      <c r="E2265" s="34">
        <v>44380</v>
      </c>
      <c r="F2265" s="24" t="s">
        <v>97</v>
      </c>
      <c r="G2265" s="23" t="s">
        <v>71</v>
      </c>
      <c r="H2265" s="26">
        <v>18829.649999999998</v>
      </c>
      <c r="I2265" s="27">
        <v>6373.43</v>
      </c>
    </row>
    <row r="2266" spans="1:9" ht="10.199999999999999" x14ac:dyDescent="0.2">
      <c r="A2266" s="21" t="s">
        <v>86</v>
      </c>
      <c r="B2266" s="22">
        <v>44470</v>
      </c>
      <c r="C2266" s="25">
        <v>285.85000000000002</v>
      </c>
      <c r="D2266" s="29">
        <v>417</v>
      </c>
      <c r="E2266" s="34">
        <v>43678</v>
      </c>
      <c r="F2266" s="24" t="s">
        <v>97</v>
      </c>
      <c r="G2266" s="23" t="s">
        <v>71</v>
      </c>
      <c r="H2266" s="26">
        <v>22571.550000000003</v>
      </c>
      <c r="I2266" s="27">
        <v>8265.5299999999988</v>
      </c>
    </row>
    <row r="2267" spans="1:9" ht="10.199999999999999" x14ac:dyDescent="0.2">
      <c r="A2267" s="21" t="s">
        <v>86</v>
      </c>
      <c r="B2267" s="22">
        <v>44470</v>
      </c>
      <c r="C2267" s="25">
        <v>152.5</v>
      </c>
      <c r="D2267" s="29">
        <v>418</v>
      </c>
      <c r="E2267" s="34">
        <v>43678</v>
      </c>
      <c r="F2267" s="24" t="s">
        <v>97</v>
      </c>
      <c r="G2267" s="23" t="s">
        <v>72</v>
      </c>
      <c r="H2267" s="26">
        <v>6616.9000000000005</v>
      </c>
      <c r="I2267" s="27">
        <v>461.51000000000005</v>
      </c>
    </row>
    <row r="2268" spans="1:9" ht="10.199999999999999" x14ac:dyDescent="0.2">
      <c r="A2268" s="21" t="s">
        <v>86</v>
      </c>
      <c r="B2268" s="22">
        <v>44470</v>
      </c>
      <c r="C2268" s="25">
        <v>871</v>
      </c>
      <c r="D2268" s="29">
        <v>419</v>
      </c>
      <c r="E2268" s="34">
        <v>44982</v>
      </c>
      <c r="F2268" s="24" t="s">
        <v>97</v>
      </c>
      <c r="G2268" s="23" t="s">
        <v>74</v>
      </c>
      <c r="H2268" s="26">
        <v>66350.45</v>
      </c>
      <c r="I2268" s="27">
        <v>16581.32</v>
      </c>
    </row>
    <row r="2269" spans="1:9" ht="10.199999999999999" x14ac:dyDescent="0.2">
      <c r="A2269" s="21" t="s">
        <v>86</v>
      </c>
      <c r="B2269" s="22">
        <v>44470</v>
      </c>
      <c r="C2269" s="25">
        <v>403.51</v>
      </c>
      <c r="D2269" s="29">
        <v>421</v>
      </c>
      <c r="E2269" s="34">
        <v>44743</v>
      </c>
      <c r="F2269" s="24" t="s">
        <v>97</v>
      </c>
      <c r="G2269" s="23" t="s">
        <v>71</v>
      </c>
      <c r="H2269" s="26">
        <v>18505.2</v>
      </c>
      <c r="I2269" s="27">
        <v>5998.3</v>
      </c>
    </row>
    <row r="2270" spans="1:9" ht="10.199999999999999" x14ac:dyDescent="0.2">
      <c r="A2270" s="21" t="s">
        <v>86</v>
      </c>
      <c r="B2270" s="22">
        <v>44470</v>
      </c>
      <c r="C2270" s="25">
        <v>186.2</v>
      </c>
      <c r="D2270" s="29">
        <v>422</v>
      </c>
      <c r="E2270" s="34">
        <v>43678</v>
      </c>
      <c r="F2270" s="24" t="s">
        <v>97</v>
      </c>
      <c r="G2270" s="23" t="s">
        <v>73</v>
      </c>
      <c r="H2270" s="26">
        <v>7829.0499999999993</v>
      </c>
      <c r="I2270" s="27">
        <v>1478.3999999999999</v>
      </c>
    </row>
    <row r="2271" spans="1:9" ht="10.199999999999999" x14ac:dyDescent="0.2">
      <c r="A2271" s="21" t="s">
        <v>86</v>
      </c>
      <c r="B2271" s="22">
        <v>44470</v>
      </c>
      <c r="C2271" s="25">
        <v>377.1</v>
      </c>
      <c r="D2271" s="29">
        <v>423</v>
      </c>
      <c r="E2271" s="34">
        <v>44607</v>
      </c>
      <c r="F2271" s="24" t="s">
        <v>97</v>
      </c>
      <c r="G2271" s="23" t="s">
        <v>75</v>
      </c>
      <c r="H2271" s="26">
        <v>19939.599999999999</v>
      </c>
      <c r="I2271" s="27">
        <v>6714.68</v>
      </c>
    </row>
    <row r="2272" spans="1:9" ht="10.199999999999999" x14ac:dyDescent="0.2">
      <c r="A2272" s="21" t="s">
        <v>86</v>
      </c>
      <c r="B2272" s="22">
        <v>44470</v>
      </c>
      <c r="C2272" s="25">
        <v>225.39</v>
      </c>
      <c r="D2272" s="29">
        <v>424</v>
      </c>
      <c r="E2272" s="34">
        <v>44160</v>
      </c>
      <c r="F2272" s="24" t="s">
        <v>97</v>
      </c>
      <c r="G2272" s="23" t="s">
        <v>77</v>
      </c>
      <c r="H2272" s="26">
        <v>5457.95</v>
      </c>
      <c r="I2272" s="27">
        <v>1111.53</v>
      </c>
    </row>
    <row r="2273" spans="1:9" ht="10.199999999999999" x14ac:dyDescent="0.2">
      <c r="A2273" s="21" t="s">
        <v>86</v>
      </c>
      <c r="B2273" s="22">
        <v>44470</v>
      </c>
      <c r="C2273" s="25">
        <v>314</v>
      </c>
      <c r="D2273" s="29">
        <v>425</v>
      </c>
      <c r="E2273" s="34">
        <v>43678</v>
      </c>
      <c r="F2273" s="24" t="s">
        <v>97</v>
      </c>
      <c r="G2273" s="23" t="s">
        <v>71</v>
      </c>
      <c r="H2273" s="26">
        <v>12530.45</v>
      </c>
      <c r="I2273" s="27">
        <v>1721.93</v>
      </c>
    </row>
    <row r="2274" spans="1:9" ht="10.199999999999999" x14ac:dyDescent="0.2">
      <c r="A2274" s="21" t="s">
        <v>86</v>
      </c>
      <c r="B2274" s="22">
        <v>44470</v>
      </c>
      <c r="C2274" s="25">
        <v>700</v>
      </c>
      <c r="D2274" s="29">
        <v>427</v>
      </c>
      <c r="E2274" s="34">
        <v>44995</v>
      </c>
      <c r="F2274" s="24" t="s">
        <v>97</v>
      </c>
      <c r="G2274" s="23" t="s">
        <v>73</v>
      </c>
      <c r="H2274" s="26">
        <v>30963.55</v>
      </c>
      <c r="I2274" s="27">
        <v>8424.57</v>
      </c>
    </row>
    <row r="2275" spans="1:9" ht="10.199999999999999" x14ac:dyDescent="0.2">
      <c r="A2275" s="21" t="s">
        <v>86</v>
      </c>
      <c r="B2275" s="22">
        <v>44470</v>
      </c>
      <c r="C2275" s="25">
        <v>417.2</v>
      </c>
      <c r="D2275" s="29">
        <v>428</v>
      </c>
      <c r="E2275" s="34">
        <v>43678</v>
      </c>
      <c r="F2275" s="24" t="s">
        <v>97</v>
      </c>
      <c r="G2275" s="23" t="s">
        <v>71</v>
      </c>
      <c r="H2275" s="26">
        <v>19540.599999999999</v>
      </c>
      <c r="I2275" s="27">
        <v>5340.23</v>
      </c>
    </row>
    <row r="2276" spans="1:9" ht="10.199999999999999" x14ac:dyDescent="0.2">
      <c r="A2276" s="21" t="s">
        <v>86</v>
      </c>
      <c r="B2276" s="22">
        <v>44470</v>
      </c>
      <c r="C2276" s="25">
        <v>329.1</v>
      </c>
      <c r="D2276" s="29">
        <v>429</v>
      </c>
      <c r="E2276" s="34">
        <v>43678</v>
      </c>
      <c r="F2276" s="24" t="s">
        <v>97</v>
      </c>
      <c r="G2276" s="23" t="s">
        <v>71</v>
      </c>
      <c r="H2276" s="26">
        <v>14205.550000000001</v>
      </c>
      <c r="I2276" s="27">
        <v>2259.81</v>
      </c>
    </row>
    <row r="2277" spans="1:9" ht="10.199999999999999" x14ac:dyDescent="0.2">
      <c r="A2277" s="21" t="s">
        <v>86</v>
      </c>
      <c r="B2277" s="22">
        <v>44470</v>
      </c>
      <c r="C2277" s="25">
        <v>344.5</v>
      </c>
      <c r="D2277" s="29">
        <v>430</v>
      </c>
      <c r="E2277" s="34">
        <v>43678</v>
      </c>
      <c r="F2277" s="24" t="s">
        <v>97</v>
      </c>
      <c r="G2277" s="23" t="s">
        <v>73</v>
      </c>
      <c r="H2277" s="26">
        <v>10495.8</v>
      </c>
      <c r="I2277" s="27">
        <v>1463.77</v>
      </c>
    </row>
    <row r="2278" spans="1:9" ht="10.199999999999999" x14ac:dyDescent="0.2">
      <c r="A2278" s="21" t="s">
        <v>86</v>
      </c>
      <c r="B2278" s="22">
        <v>44470</v>
      </c>
      <c r="C2278" s="25">
        <v>152.19999999999999</v>
      </c>
      <c r="D2278" s="29">
        <v>431</v>
      </c>
      <c r="E2278" s="34">
        <v>43678</v>
      </c>
      <c r="F2278" s="24" t="s">
        <v>97</v>
      </c>
      <c r="G2278" s="23" t="s">
        <v>74</v>
      </c>
      <c r="H2278" s="26">
        <v>4747.0999999999995</v>
      </c>
      <c r="I2278" s="27">
        <v>445.27</v>
      </c>
    </row>
    <row r="2279" spans="1:9" ht="10.199999999999999" x14ac:dyDescent="0.2">
      <c r="A2279" s="21" t="s">
        <v>86</v>
      </c>
      <c r="B2279" s="22">
        <v>44470</v>
      </c>
      <c r="C2279" s="25">
        <v>256.10000000000002</v>
      </c>
      <c r="D2279" s="29">
        <v>432</v>
      </c>
      <c r="E2279" s="34">
        <v>43678</v>
      </c>
      <c r="F2279" s="24" t="s">
        <v>97</v>
      </c>
      <c r="G2279" s="23" t="s">
        <v>74</v>
      </c>
      <c r="H2279" s="26">
        <v>12334</v>
      </c>
      <c r="I2279" s="27">
        <v>3608.64</v>
      </c>
    </row>
    <row r="2280" spans="1:9" ht="10.199999999999999" x14ac:dyDescent="0.2">
      <c r="A2280" s="21" t="s">
        <v>86</v>
      </c>
      <c r="B2280" s="22">
        <v>44470</v>
      </c>
      <c r="C2280" s="25">
        <v>395.2</v>
      </c>
      <c r="D2280" s="29">
        <v>433</v>
      </c>
      <c r="E2280" s="34">
        <v>43678</v>
      </c>
      <c r="F2280" s="24" t="s">
        <v>97</v>
      </c>
      <c r="G2280" s="23" t="s">
        <v>75</v>
      </c>
      <c r="H2280" s="26">
        <v>21233.1</v>
      </c>
      <c r="I2280" s="27">
        <v>5934.67</v>
      </c>
    </row>
    <row r="2281" spans="1:9" ht="10.199999999999999" x14ac:dyDescent="0.2">
      <c r="A2281" s="21" t="s">
        <v>86</v>
      </c>
      <c r="B2281" s="22">
        <v>44470</v>
      </c>
      <c r="C2281" s="25">
        <v>401.9</v>
      </c>
      <c r="D2281" s="29">
        <v>434</v>
      </c>
      <c r="E2281" s="34">
        <v>44259</v>
      </c>
      <c r="F2281" s="24" t="s">
        <v>126</v>
      </c>
      <c r="G2281" s="23" t="s">
        <v>75</v>
      </c>
      <c r="H2281" s="26">
        <v>19868.099999999999</v>
      </c>
      <c r="I2281" s="27">
        <v>6964.8600000000006</v>
      </c>
    </row>
    <row r="2282" spans="1:9" ht="10.199999999999999" x14ac:dyDescent="0.2">
      <c r="A2282" s="21" t="s">
        <v>86</v>
      </c>
      <c r="B2282" s="22">
        <v>44470</v>
      </c>
      <c r="C2282" s="25">
        <v>152</v>
      </c>
      <c r="D2282" s="29">
        <v>435</v>
      </c>
      <c r="E2282" s="34">
        <v>43678</v>
      </c>
      <c r="F2282" s="24" t="s">
        <v>97</v>
      </c>
      <c r="G2282" s="23" t="s">
        <v>74</v>
      </c>
      <c r="H2282" s="26">
        <v>11463.5</v>
      </c>
      <c r="I2282" s="27">
        <v>3911.5999999999995</v>
      </c>
    </row>
    <row r="2283" spans="1:9" ht="10.199999999999999" x14ac:dyDescent="0.2">
      <c r="A2283" s="21" t="s">
        <v>86</v>
      </c>
      <c r="B2283" s="22">
        <v>44470</v>
      </c>
      <c r="C2283" s="25">
        <v>360.38</v>
      </c>
      <c r="D2283" s="29">
        <v>436</v>
      </c>
      <c r="E2283" s="34">
        <v>44256</v>
      </c>
      <c r="F2283" s="24" t="s">
        <v>97</v>
      </c>
      <c r="G2283" s="23" t="s">
        <v>72</v>
      </c>
      <c r="H2283" s="26">
        <v>23439.15</v>
      </c>
      <c r="I2283" s="27">
        <v>9030.2099999999991</v>
      </c>
    </row>
    <row r="2284" spans="1:9" ht="10.199999999999999" x14ac:dyDescent="0.2">
      <c r="A2284" s="21" t="s">
        <v>86</v>
      </c>
      <c r="B2284" s="22">
        <v>44470</v>
      </c>
      <c r="C2284" s="25">
        <v>162.9</v>
      </c>
      <c r="D2284" s="29">
        <v>437</v>
      </c>
      <c r="E2284" s="34">
        <v>43678</v>
      </c>
      <c r="F2284" s="24" t="s">
        <v>97</v>
      </c>
      <c r="G2284" s="23" t="s">
        <v>71</v>
      </c>
      <c r="H2284" s="26">
        <v>10858.65</v>
      </c>
      <c r="I2284" s="27">
        <v>2057.58</v>
      </c>
    </row>
    <row r="2285" spans="1:9" ht="10.199999999999999" x14ac:dyDescent="0.2">
      <c r="A2285" s="21" t="s">
        <v>86</v>
      </c>
      <c r="B2285" s="22">
        <v>44470</v>
      </c>
      <c r="C2285" s="25">
        <v>250</v>
      </c>
      <c r="D2285" s="29">
        <v>438</v>
      </c>
      <c r="E2285" s="34">
        <v>44189</v>
      </c>
      <c r="F2285" s="24" t="s">
        <v>97</v>
      </c>
      <c r="G2285" s="23" t="s">
        <v>77</v>
      </c>
      <c r="H2285" s="26">
        <v>13288.900000000001</v>
      </c>
      <c r="I2285" s="27">
        <v>3627.0499999999997</v>
      </c>
    </row>
    <row r="2286" spans="1:9" ht="10.199999999999999" x14ac:dyDescent="0.2">
      <c r="A2286" s="21" t="s">
        <v>86</v>
      </c>
      <c r="B2286" s="22">
        <v>44470</v>
      </c>
      <c r="C2286" s="25">
        <v>170.1</v>
      </c>
      <c r="D2286" s="29">
        <v>439</v>
      </c>
      <c r="E2286" s="34">
        <v>43678</v>
      </c>
      <c r="F2286" s="24" t="s">
        <v>97</v>
      </c>
      <c r="G2286" s="23" t="s">
        <v>72</v>
      </c>
      <c r="H2286" s="26">
        <v>7626.05</v>
      </c>
      <c r="I2286" s="27">
        <v>1037.6099999999999</v>
      </c>
    </row>
    <row r="2287" spans="1:9" ht="10.199999999999999" x14ac:dyDescent="0.2">
      <c r="A2287" s="21" t="s">
        <v>86</v>
      </c>
      <c r="B2287" s="22">
        <v>44470</v>
      </c>
      <c r="C2287" s="25">
        <v>240.7</v>
      </c>
      <c r="D2287" s="29">
        <v>440</v>
      </c>
      <c r="E2287" s="34">
        <v>43678</v>
      </c>
      <c r="F2287" s="24" t="s">
        <v>97</v>
      </c>
      <c r="G2287" s="23" t="s">
        <v>77</v>
      </c>
      <c r="H2287" s="26">
        <v>6638.85</v>
      </c>
      <c r="I2287" s="27">
        <v>881.79</v>
      </c>
    </row>
    <row r="2288" spans="1:9" ht="10.199999999999999" x14ac:dyDescent="0.2">
      <c r="A2288" s="21" t="s">
        <v>86</v>
      </c>
      <c r="B2288" s="22">
        <v>44501</v>
      </c>
      <c r="C2288" s="25">
        <v>1089</v>
      </c>
      <c r="D2288" s="29">
        <v>379</v>
      </c>
      <c r="E2288" s="34">
        <v>44956</v>
      </c>
      <c r="F2288" s="24" t="s">
        <v>97</v>
      </c>
      <c r="G2288" s="23" t="s">
        <v>71</v>
      </c>
      <c r="H2288" s="26">
        <v>60565.85</v>
      </c>
      <c r="I2288" s="27">
        <v>7796.9499999999989</v>
      </c>
    </row>
    <row r="2289" spans="1:9" ht="10.199999999999999" x14ac:dyDescent="0.2">
      <c r="A2289" s="21" t="s">
        <v>86</v>
      </c>
      <c r="B2289" s="22">
        <v>44501</v>
      </c>
      <c r="C2289" s="25">
        <v>357.56</v>
      </c>
      <c r="D2289" s="29">
        <v>380</v>
      </c>
      <c r="E2289" s="34">
        <v>44162</v>
      </c>
      <c r="F2289" s="24" t="s">
        <v>97</v>
      </c>
      <c r="G2289" s="23" t="s">
        <v>72</v>
      </c>
      <c r="H2289" s="26">
        <v>5910.85</v>
      </c>
      <c r="I2289" s="27">
        <v>93.03</v>
      </c>
    </row>
    <row r="2290" spans="1:9" ht="10.199999999999999" x14ac:dyDescent="0.2">
      <c r="A2290" s="21" t="s">
        <v>86</v>
      </c>
      <c r="B2290" s="22">
        <v>44501</v>
      </c>
      <c r="C2290" s="25">
        <v>241.7</v>
      </c>
      <c r="D2290" s="29">
        <v>381</v>
      </c>
      <c r="E2290" s="34">
        <v>43678</v>
      </c>
      <c r="F2290" s="24" t="s">
        <v>97</v>
      </c>
      <c r="G2290" s="23" t="s">
        <v>73</v>
      </c>
      <c r="H2290" s="26">
        <v>8312.7000000000007</v>
      </c>
      <c r="I2290" s="27">
        <v>1164.8</v>
      </c>
    </row>
    <row r="2291" spans="1:9" ht="10.199999999999999" x14ac:dyDescent="0.2">
      <c r="A2291" s="21" t="s">
        <v>86</v>
      </c>
      <c r="B2291" s="22">
        <v>44501</v>
      </c>
      <c r="C2291" s="25">
        <v>275.3</v>
      </c>
      <c r="D2291" s="29">
        <v>382</v>
      </c>
      <c r="E2291" s="34">
        <v>43678</v>
      </c>
      <c r="F2291" s="24" t="s">
        <v>97</v>
      </c>
      <c r="G2291" s="23" t="s">
        <v>71</v>
      </c>
      <c r="H2291" s="26">
        <v>17270.45</v>
      </c>
      <c r="I2291" s="27">
        <v>4537.1899999999996</v>
      </c>
    </row>
    <row r="2292" spans="1:9" ht="10.199999999999999" x14ac:dyDescent="0.2">
      <c r="A2292" s="21" t="s">
        <v>86</v>
      </c>
      <c r="B2292" s="22">
        <v>44501</v>
      </c>
      <c r="C2292" s="25">
        <v>381.9</v>
      </c>
      <c r="D2292" s="29">
        <v>383</v>
      </c>
      <c r="E2292" s="34">
        <v>43678</v>
      </c>
      <c r="F2292" s="24" t="s">
        <v>97</v>
      </c>
      <c r="G2292" s="23" t="s">
        <v>74</v>
      </c>
      <c r="H2292" s="26">
        <v>15050.550000000001</v>
      </c>
      <c r="I2292" s="27">
        <v>2405.1299999999997</v>
      </c>
    </row>
    <row r="2293" spans="1:9" ht="10.199999999999999" x14ac:dyDescent="0.2">
      <c r="A2293" s="21" t="s">
        <v>86</v>
      </c>
      <c r="B2293" s="22">
        <v>44501</v>
      </c>
      <c r="C2293" s="25">
        <v>313.3</v>
      </c>
      <c r="D2293" s="29">
        <v>384</v>
      </c>
      <c r="E2293" s="34">
        <v>44167</v>
      </c>
      <c r="F2293" s="24" t="s">
        <v>97</v>
      </c>
      <c r="G2293" s="23" t="s">
        <v>73</v>
      </c>
      <c r="H2293" s="26">
        <v>13942.75</v>
      </c>
      <c r="I2293" s="27">
        <v>3658.9000000000005</v>
      </c>
    </row>
    <row r="2294" spans="1:9" ht="10.199999999999999" x14ac:dyDescent="0.2">
      <c r="A2294" s="21" t="s">
        <v>86</v>
      </c>
      <c r="B2294" s="22">
        <v>44501</v>
      </c>
      <c r="C2294" s="25">
        <v>214.45</v>
      </c>
      <c r="D2294" s="29">
        <v>385</v>
      </c>
      <c r="E2294" s="34">
        <v>43678</v>
      </c>
      <c r="F2294" s="24" t="s">
        <v>97</v>
      </c>
      <c r="G2294" s="23" t="s">
        <v>75</v>
      </c>
      <c r="H2294" s="26">
        <v>8761.4500000000007</v>
      </c>
      <c r="I2294" s="27">
        <v>1532.72</v>
      </c>
    </row>
    <row r="2295" spans="1:9" ht="10.199999999999999" x14ac:dyDescent="0.2">
      <c r="A2295" s="21" t="s">
        <v>86</v>
      </c>
      <c r="B2295" s="22">
        <v>44501</v>
      </c>
      <c r="C2295" s="25">
        <v>205.3</v>
      </c>
      <c r="D2295" s="29">
        <v>386</v>
      </c>
      <c r="E2295" s="34">
        <v>43678</v>
      </c>
      <c r="F2295" s="24" t="s">
        <v>97</v>
      </c>
      <c r="G2295" s="23" t="s">
        <v>71</v>
      </c>
      <c r="H2295" s="26">
        <v>14398.45</v>
      </c>
      <c r="I2295" s="27">
        <v>3226.9300000000003</v>
      </c>
    </row>
    <row r="2296" spans="1:9" ht="10.199999999999999" x14ac:dyDescent="0.2">
      <c r="A2296" s="21" t="s">
        <v>86</v>
      </c>
      <c r="B2296" s="22">
        <v>44501</v>
      </c>
      <c r="C2296" s="25">
        <v>292.89999999999998</v>
      </c>
      <c r="D2296" s="29">
        <v>387</v>
      </c>
      <c r="E2296" s="34">
        <v>43678</v>
      </c>
      <c r="F2296" s="24" t="s">
        <v>97</v>
      </c>
      <c r="G2296" s="23" t="s">
        <v>71</v>
      </c>
      <c r="H2296" s="26">
        <v>12054.55</v>
      </c>
      <c r="I2296" s="27">
        <v>2355.5</v>
      </c>
    </row>
    <row r="2297" spans="1:9" ht="10.199999999999999" x14ac:dyDescent="0.2">
      <c r="A2297" s="21" t="s">
        <v>86</v>
      </c>
      <c r="B2297" s="22">
        <v>44501</v>
      </c>
      <c r="C2297" s="25">
        <v>600</v>
      </c>
      <c r="D2297" s="29">
        <v>388</v>
      </c>
      <c r="E2297" s="34">
        <v>44861</v>
      </c>
      <c r="F2297" s="24" t="s">
        <v>97</v>
      </c>
      <c r="G2297" s="23" t="s">
        <v>73</v>
      </c>
      <c r="H2297" s="26">
        <v>26428.449999999997</v>
      </c>
      <c r="I2297" s="27">
        <v>6133.33</v>
      </c>
    </row>
    <row r="2298" spans="1:9" ht="10.199999999999999" x14ac:dyDescent="0.2">
      <c r="A2298" s="21" t="s">
        <v>86</v>
      </c>
      <c r="B2298" s="22">
        <v>44501</v>
      </c>
      <c r="C2298" s="25">
        <v>185</v>
      </c>
      <c r="D2298" s="29">
        <v>389</v>
      </c>
      <c r="E2298" s="34">
        <v>44229</v>
      </c>
      <c r="F2298" s="24" t="s">
        <v>97</v>
      </c>
      <c r="G2298" s="23" t="s">
        <v>72</v>
      </c>
      <c r="H2298" s="26">
        <v>5806.25</v>
      </c>
      <c r="I2298" s="27">
        <v>548.17000000000007</v>
      </c>
    </row>
    <row r="2299" spans="1:9" ht="10.199999999999999" x14ac:dyDescent="0.2">
      <c r="A2299" s="21" t="s">
        <v>86</v>
      </c>
      <c r="B2299" s="22">
        <v>44501</v>
      </c>
      <c r="C2299" s="25">
        <v>441</v>
      </c>
      <c r="D2299" s="29">
        <v>391</v>
      </c>
      <c r="E2299" s="34">
        <v>43678</v>
      </c>
      <c r="F2299" s="24" t="s">
        <v>97</v>
      </c>
      <c r="G2299" s="23" t="s">
        <v>74</v>
      </c>
      <c r="H2299" s="26">
        <v>19176.7</v>
      </c>
      <c r="I2299" s="27">
        <v>3717.77</v>
      </c>
    </row>
    <row r="2300" spans="1:9" ht="10.199999999999999" x14ac:dyDescent="0.2">
      <c r="A2300" s="21" t="s">
        <v>86</v>
      </c>
      <c r="B2300" s="22">
        <v>44501</v>
      </c>
      <c r="C2300" s="25">
        <v>660.1</v>
      </c>
      <c r="D2300" s="29">
        <v>393</v>
      </c>
      <c r="E2300" s="34">
        <v>45005</v>
      </c>
      <c r="F2300" s="24" t="s">
        <v>97</v>
      </c>
      <c r="G2300" s="23" t="s">
        <v>74</v>
      </c>
      <c r="H2300" s="26">
        <v>30703.850000000002</v>
      </c>
      <c r="I2300" s="27">
        <v>6380.08</v>
      </c>
    </row>
    <row r="2301" spans="1:9" ht="10.199999999999999" x14ac:dyDescent="0.2">
      <c r="A2301" s="21" t="s">
        <v>86</v>
      </c>
      <c r="B2301" s="22">
        <v>44501</v>
      </c>
      <c r="C2301" s="25">
        <v>173.4</v>
      </c>
      <c r="D2301" s="29">
        <v>394</v>
      </c>
      <c r="E2301" s="34">
        <v>43678</v>
      </c>
      <c r="F2301" s="24" t="s">
        <v>97</v>
      </c>
      <c r="G2301" s="23" t="s">
        <v>74</v>
      </c>
      <c r="H2301" s="26">
        <v>13849.8</v>
      </c>
      <c r="I2301" s="27">
        <v>2677.4300000000003</v>
      </c>
    </row>
    <row r="2302" spans="1:9" ht="10.199999999999999" x14ac:dyDescent="0.2">
      <c r="A2302" s="21" t="s">
        <v>86</v>
      </c>
      <c r="B2302" s="22">
        <v>44501</v>
      </c>
      <c r="C2302" s="25">
        <v>221.5</v>
      </c>
      <c r="D2302" s="29">
        <v>395</v>
      </c>
      <c r="E2302" s="34">
        <v>43678</v>
      </c>
      <c r="F2302" s="24" t="s">
        <v>97</v>
      </c>
      <c r="G2302" s="23" t="s">
        <v>71</v>
      </c>
      <c r="H2302" s="26">
        <v>17863.900000000001</v>
      </c>
      <c r="I2302" s="27">
        <v>3852.2400000000002</v>
      </c>
    </row>
    <row r="2303" spans="1:9" ht="10.199999999999999" x14ac:dyDescent="0.2">
      <c r="A2303" s="21" t="s">
        <v>86</v>
      </c>
      <c r="B2303" s="22">
        <v>44501</v>
      </c>
      <c r="C2303" s="25">
        <v>209.2</v>
      </c>
      <c r="D2303" s="29">
        <v>396</v>
      </c>
      <c r="E2303" s="34">
        <v>43678</v>
      </c>
      <c r="F2303" s="24" t="s">
        <v>97</v>
      </c>
      <c r="G2303" s="23" t="s">
        <v>71</v>
      </c>
      <c r="H2303" s="26">
        <v>16416.849999999999</v>
      </c>
      <c r="I2303" s="27">
        <v>3995.88</v>
      </c>
    </row>
    <row r="2304" spans="1:9" ht="10.199999999999999" x14ac:dyDescent="0.2">
      <c r="A2304" s="21" t="s">
        <v>86</v>
      </c>
      <c r="B2304" s="22">
        <v>44501</v>
      </c>
      <c r="C2304" s="25">
        <v>386.74</v>
      </c>
      <c r="D2304" s="29">
        <v>397</v>
      </c>
      <c r="E2304" s="34">
        <v>44528</v>
      </c>
      <c r="F2304" s="24" t="s">
        <v>97</v>
      </c>
      <c r="G2304" s="23" t="s">
        <v>72</v>
      </c>
      <c r="H2304" s="26">
        <v>15038.900000000001</v>
      </c>
      <c r="I2304" s="27">
        <v>3243.7999999999997</v>
      </c>
    </row>
    <row r="2305" spans="1:9" ht="10.199999999999999" x14ac:dyDescent="0.2">
      <c r="A2305" s="21" t="s">
        <v>86</v>
      </c>
      <c r="B2305" s="22">
        <v>44501</v>
      </c>
      <c r="C2305" s="25">
        <v>324.3</v>
      </c>
      <c r="D2305" s="29">
        <v>398</v>
      </c>
      <c r="E2305" s="34">
        <v>43678</v>
      </c>
      <c r="F2305" s="24" t="s">
        <v>120</v>
      </c>
      <c r="G2305" s="23" t="s">
        <v>71</v>
      </c>
      <c r="H2305" s="26">
        <v>8120.7000000000007</v>
      </c>
      <c r="I2305" s="27">
        <v>413.98</v>
      </c>
    </row>
    <row r="2306" spans="1:9" ht="10.199999999999999" x14ac:dyDescent="0.2">
      <c r="A2306" s="21" t="s">
        <v>86</v>
      </c>
      <c r="B2306" s="22">
        <v>44501</v>
      </c>
      <c r="C2306" s="25">
        <v>650.70000000000005</v>
      </c>
      <c r="D2306" s="29">
        <v>399</v>
      </c>
      <c r="E2306" s="34">
        <v>44869</v>
      </c>
      <c r="F2306" s="24" t="s">
        <v>97</v>
      </c>
      <c r="G2306" s="23" t="s">
        <v>71</v>
      </c>
      <c r="H2306" s="26">
        <v>23027.9</v>
      </c>
      <c r="I2306" s="27">
        <v>4387.95</v>
      </c>
    </row>
    <row r="2307" spans="1:9" ht="10.199999999999999" x14ac:dyDescent="0.2">
      <c r="A2307" s="21" t="s">
        <v>86</v>
      </c>
      <c r="B2307" s="22">
        <v>44501</v>
      </c>
      <c r="C2307" s="25">
        <v>266.8</v>
      </c>
      <c r="D2307" s="29">
        <v>400</v>
      </c>
      <c r="E2307" s="34">
        <v>43678</v>
      </c>
      <c r="F2307" s="24" t="s">
        <v>97</v>
      </c>
      <c r="G2307" s="23" t="s">
        <v>71</v>
      </c>
      <c r="H2307" s="26">
        <v>13432.9</v>
      </c>
      <c r="I2307" s="27">
        <v>2305.7999999999997</v>
      </c>
    </row>
    <row r="2308" spans="1:9" ht="10.199999999999999" x14ac:dyDescent="0.2">
      <c r="A2308" s="21" t="s">
        <v>86</v>
      </c>
      <c r="B2308" s="22">
        <v>44501</v>
      </c>
      <c r="C2308" s="25">
        <v>233</v>
      </c>
      <c r="D2308" s="29">
        <v>401</v>
      </c>
      <c r="E2308" s="34">
        <v>43678</v>
      </c>
      <c r="F2308" s="24" t="s">
        <v>97</v>
      </c>
      <c r="G2308" s="23" t="s">
        <v>75</v>
      </c>
      <c r="H2308" s="26">
        <v>9179.75</v>
      </c>
      <c r="I2308" s="27">
        <v>1380.82</v>
      </c>
    </row>
    <row r="2309" spans="1:9" ht="10.199999999999999" x14ac:dyDescent="0.2">
      <c r="A2309" s="21" t="s">
        <v>86</v>
      </c>
      <c r="B2309" s="22">
        <v>44501</v>
      </c>
      <c r="C2309" s="25">
        <v>400</v>
      </c>
      <c r="D2309" s="29">
        <v>403</v>
      </c>
      <c r="E2309" s="34">
        <v>44557</v>
      </c>
      <c r="F2309" s="24" t="s">
        <v>97</v>
      </c>
      <c r="G2309" s="23" t="s">
        <v>71</v>
      </c>
      <c r="H2309" s="26">
        <v>16110.650000000001</v>
      </c>
      <c r="I2309" s="27">
        <v>3425.17</v>
      </c>
    </row>
    <row r="2310" spans="1:9" ht="10.199999999999999" x14ac:dyDescent="0.2">
      <c r="A2310" s="21" t="s">
        <v>86</v>
      </c>
      <c r="B2310" s="22">
        <v>44501</v>
      </c>
      <c r="C2310" s="25">
        <v>435.7</v>
      </c>
      <c r="D2310" s="29">
        <v>404</v>
      </c>
      <c r="E2310" s="34">
        <v>44009</v>
      </c>
      <c r="F2310" s="24" t="s">
        <v>97</v>
      </c>
      <c r="G2310" s="23" t="s">
        <v>75</v>
      </c>
      <c r="H2310" s="26">
        <v>13363.900000000001</v>
      </c>
      <c r="I2310" s="27">
        <v>1420.4399999999998</v>
      </c>
    </row>
    <row r="2311" spans="1:9" ht="10.199999999999999" x14ac:dyDescent="0.2">
      <c r="A2311" s="21" t="s">
        <v>86</v>
      </c>
      <c r="B2311" s="22">
        <v>44501</v>
      </c>
      <c r="C2311" s="25">
        <v>410</v>
      </c>
      <c r="D2311" s="29">
        <v>406</v>
      </c>
      <c r="E2311" s="34">
        <v>43678</v>
      </c>
      <c r="F2311" s="24" t="s">
        <v>97</v>
      </c>
      <c r="G2311" s="23" t="s">
        <v>71</v>
      </c>
      <c r="H2311" s="26">
        <v>24655.949999999997</v>
      </c>
      <c r="I2311" s="27">
        <v>5912.2</v>
      </c>
    </row>
    <row r="2312" spans="1:9" ht="10.199999999999999" x14ac:dyDescent="0.2">
      <c r="A2312" s="21" t="s">
        <v>86</v>
      </c>
      <c r="B2312" s="22">
        <v>44501</v>
      </c>
      <c r="C2312" s="25">
        <v>248.7</v>
      </c>
      <c r="D2312" s="29">
        <v>407</v>
      </c>
      <c r="E2312" s="34">
        <v>43678</v>
      </c>
      <c r="F2312" s="24" t="s">
        <v>97</v>
      </c>
      <c r="G2312" s="23" t="s">
        <v>72</v>
      </c>
      <c r="H2312" s="26">
        <v>11917.15</v>
      </c>
      <c r="I2312" s="27">
        <v>2694.51</v>
      </c>
    </row>
    <row r="2313" spans="1:9" ht="10.199999999999999" x14ac:dyDescent="0.2">
      <c r="A2313" s="21" t="s">
        <v>86</v>
      </c>
      <c r="B2313" s="22">
        <v>44501</v>
      </c>
      <c r="C2313" s="25">
        <v>347.8</v>
      </c>
      <c r="D2313" s="29">
        <v>408</v>
      </c>
      <c r="E2313" s="34">
        <v>43678</v>
      </c>
      <c r="F2313" s="24" t="s">
        <v>97</v>
      </c>
      <c r="G2313" s="23" t="s">
        <v>74</v>
      </c>
      <c r="H2313" s="26">
        <v>17391.900000000001</v>
      </c>
      <c r="I2313" s="27">
        <v>312.13</v>
      </c>
    </row>
    <row r="2314" spans="1:9" ht="10.199999999999999" x14ac:dyDescent="0.2">
      <c r="A2314" s="21" t="s">
        <v>86</v>
      </c>
      <c r="B2314" s="22">
        <v>44501</v>
      </c>
      <c r="C2314" s="25">
        <v>323.11</v>
      </c>
      <c r="D2314" s="29">
        <v>409</v>
      </c>
      <c r="E2314" s="34">
        <v>43678</v>
      </c>
      <c r="F2314" s="24" t="s">
        <v>97</v>
      </c>
      <c r="G2314" s="23" t="s">
        <v>71</v>
      </c>
      <c r="H2314" s="26">
        <v>12648.3</v>
      </c>
      <c r="I2314" s="27">
        <v>2895.76</v>
      </c>
    </row>
    <row r="2315" spans="1:9" ht="10.199999999999999" x14ac:dyDescent="0.2">
      <c r="A2315" s="21" t="s">
        <v>86</v>
      </c>
      <c r="B2315" s="22">
        <v>44501</v>
      </c>
      <c r="C2315" s="25">
        <v>955</v>
      </c>
      <c r="D2315" s="29">
        <v>410</v>
      </c>
      <c r="E2315" s="34">
        <v>44910</v>
      </c>
      <c r="F2315" s="24" t="s">
        <v>97</v>
      </c>
      <c r="G2315" s="23" t="s">
        <v>72</v>
      </c>
      <c r="H2315" s="26">
        <v>76759.7</v>
      </c>
      <c r="I2315" s="27">
        <v>14183.61</v>
      </c>
    </row>
    <row r="2316" spans="1:9" ht="10.199999999999999" x14ac:dyDescent="0.2">
      <c r="A2316" s="21" t="s">
        <v>86</v>
      </c>
      <c r="B2316" s="22">
        <v>44501</v>
      </c>
      <c r="C2316" s="25">
        <v>222.8</v>
      </c>
      <c r="D2316" s="29">
        <v>411</v>
      </c>
      <c r="E2316" s="34">
        <v>43678</v>
      </c>
      <c r="F2316" s="24" t="s">
        <v>97</v>
      </c>
      <c r="G2316" s="23" t="s">
        <v>72</v>
      </c>
      <c r="H2316" s="26">
        <v>7529.55</v>
      </c>
      <c r="I2316" s="27">
        <v>672.69999999999993</v>
      </c>
    </row>
    <row r="2317" spans="1:9" ht="10.199999999999999" x14ac:dyDescent="0.2">
      <c r="A2317" s="21" t="s">
        <v>86</v>
      </c>
      <c r="B2317" s="22">
        <v>44501</v>
      </c>
      <c r="C2317" s="25">
        <v>350.7</v>
      </c>
      <c r="D2317" s="29">
        <v>413</v>
      </c>
      <c r="E2317" s="34">
        <v>43678</v>
      </c>
      <c r="F2317" s="24" t="s">
        <v>97</v>
      </c>
      <c r="G2317" s="23" t="s">
        <v>71</v>
      </c>
      <c r="H2317" s="26">
        <v>20503.75</v>
      </c>
      <c r="I2317" s="27">
        <v>3820.7400000000002</v>
      </c>
    </row>
    <row r="2318" spans="1:9" ht="10.199999999999999" x14ac:dyDescent="0.2">
      <c r="A2318" s="21" t="s">
        <v>86</v>
      </c>
      <c r="B2318" s="22">
        <v>44501</v>
      </c>
      <c r="C2318" s="25">
        <v>449</v>
      </c>
      <c r="D2318" s="29">
        <v>414</v>
      </c>
      <c r="E2318" s="34">
        <v>43678</v>
      </c>
      <c r="F2318" s="24" t="s">
        <v>97</v>
      </c>
      <c r="G2318" s="23" t="s">
        <v>71</v>
      </c>
      <c r="H2318" s="26">
        <v>53941.149999999994</v>
      </c>
      <c r="I2318" s="27">
        <v>15015.84</v>
      </c>
    </row>
    <row r="2319" spans="1:9" ht="10.199999999999999" x14ac:dyDescent="0.2">
      <c r="A2319" s="21" t="s">
        <v>86</v>
      </c>
      <c r="B2319" s="22">
        <v>44501</v>
      </c>
      <c r="C2319" s="25">
        <v>297.57</v>
      </c>
      <c r="D2319" s="29">
        <v>415</v>
      </c>
      <c r="E2319" s="34">
        <v>44380</v>
      </c>
      <c r="F2319" s="24" t="s">
        <v>97</v>
      </c>
      <c r="G2319" s="23" t="s">
        <v>71</v>
      </c>
      <c r="H2319" s="26">
        <v>22168.3</v>
      </c>
      <c r="I2319" s="27">
        <v>6446.79</v>
      </c>
    </row>
    <row r="2320" spans="1:9" ht="10.199999999999999" x14ac:dyDescent="0.2">
      <c r="A2320" s="21" t="s">
        <v>86</v>
      </c>
      <c r="B2320" s="22">
        <v>44501</v>
      </c>
      <c r="C2320" s="25">
        <v>285.85000000000002</v>
      </c>
      <c r="D2320" s="29">
        <v>417</v>
      </c>
      <c r="E2320" s="34">
        <v>43678</v>
      </c>
      <c r="F2320" s="24" t="s">
        <v>97</v>
      </c>
      <c r="G2320" s="23" t="s">
        <v>71</v>
      </c>
      <c r="H2320" s="26">
        <v>24692.199999999997</v>
      </c>
      <c r="I2320" s="27">
        <v>7802.5500000000011</v>
      </c>
    </row>
    <row r="2321" spans="1:9" ht="10.199999999999999" x14ac:dyDescent="0.2">
      <c r="A2321" s="21" t="s">
        <v>86</v>
      </c>
      <c r="B2321" s="22">
        <v>44501</v>
      </c>
      <c r="C2321" s="25">
        <v>152.5</v>
      </c>
      <c r="D2321" s="29">
        <v>418</v>
      </c>
      <c r="E2321" s="34">
        <v>43678</v>
      </c>
      <c r="F2321" s="24" t="s">
        <v>97</v>
      </c>
      <c r="G2321" s="23" t="s">
        <v>72</v>
      </c>
      <c r="H2321" s="26">
        <v>5343.5</v>
      </c>
      <c r="I2321" s="27">
        <v>1042.23</v>
      </c>
    </row>
    <row r="2322" spans="1:9" ht="10.199999999999999" x14ac:dyDescent="0.2">
      <c r="A2322" s="21" t="s">
        <v>86</v>
      </c>
      <c r="B2322" s="22">
        <v>44501</v>
      </c>
      <c r="C2322" s="25">
        <v>871</v>
      </c>
      <c r="D2322" s="29">
        <v>419</v>
      </c>
      <c r="E2322" s="34">
        <v>44982</v>
      </c>
      <c r="F2322" s="24" t="s">
        <v>97</v>
      </c>
      <c r="G2322" s="23" t="s">
        <v>74</v>
      </c>
      <c r="H2322" s="26">
        <v>57569.75</v>
      </c>
      <c r="I2322" s="27">
        <v>7115.29</v>
      </c>
    </row>
    <row r="2323" spans="1:9" ht="10.199999999999999" x14ac:dyDescent="0.2">
      <c r="A2323" s="21" t="s">
        <v>86</v>
      </c>
      <c r="B2323" s="22">
        <v>44501</v>
      </c>
      <c r="C2323" s="25">
        <v>403.51</v>
      </c>
      <c r="D2323" s="29">
        <v>421</v>
      </c>
      <c r="E2323" s="34">
        <v>44743</v>
      </c>
      <c r="F2323" s="24" t="s">
        <v>97</v>
      </c>
      <c r="G2323" s="23" t="s">
        <v>71</v>
      </c>
      <c r="H2323" s="26">
        <v>17229.45</v>
      </c>
      <c r="I2323" s="27">
        <v>4510.7299999999996</v>
      </c>
    </row>
    <row r="2324" spans="1:9" ht="10.199999999999999" x14ac:dyDescent="0.2">
      <c r="A2324" s="21" t="s">
        <v>86</v>
      </c>
      <c r="B2324" s="22">
        <v>44501</v>
      </c>
      <c r="C2324" s="25">
        <v>186.2</v>
      </c>
      <c r="D2324" s="29">
        <v>422</v>
      </c>
      <c r="E2324" s="34">
        <v>43678</v>
      </c>
      <c r="F2324" s="24" t="s">
        <v>97</v>
      </c>
      <c r="G2324" s="23" t="s">
        <v>73</v>
      </c>
      <c r="H2324" s="26">
        <v>5109.8500000000004</v>
      </c>
      <c r="I2324" s="27">
        <v>68.53</v>
      </c>
    </row>
    <row r="2325" spans="1:9" ht="10.199999999999999" x14ac:dyDescent="0.2">
      <c r="A2325" s="21" t="s">
        <v>86</v>
      </c>
      <c r="B2325" s="22">
        <v>44501</v>
      </c>
      <c r="C2325" s="25">
        <v>377.1</v>
      </c>
      <c r="D2325" s="29">
        <v>423</v>
      </c>
      <c r="E2325" s="34">
        <v>44607</v>
      </c>
      <c r="F2325" s="24" t="s">
        <v>97</v>
      </c>
      <c r="G2325" s="23" t="s">
        <v>75</v>
      </c>
      <c r="H2325" s="26">
        <v>18533.650000000001</v>
      </c>
      <c r="I2325" s="27">
        <v>4973.92</v>
      </c>
    </row>
    <row r="2326" spans="1:9" ht="10.199999999999999" x14ac:dyDescent="0.2">
      <c r="A2326" s="21" t="s">
        <v>86</v>
      </c>
      <c r="B2326" s="22">
        <v>44501</v>
      </c>
      <c r="C2326" s="25">
        <v>225.39</v>
      </c>
      <c r="D2326" s="29">
        <v>424</v>
      </c>
      <c r="E2326" s="34">
        <v>44160</v>
      </c>
      <c r="F2326" s="24" t="s">
        <v>97</v>
      </c>
      <c r="G2326" s="23" t="s">
        <v>77</v>
      </c>
      <c r="H2326" s="26">
        <v>3625.3500000000004</v>
      </c>
      <c r="I2326" s="27">
        <v>324.87</v>
      </c>
    </row>
    <row r="2327" spans="1:9" ht="10.199999999999999" x14ac:dyDescent="0.2">
      <c r="A2327" s="21" t="s">
        <v>86</v>
      </c>
      <c r="B2327" s="22">
        <v>44501</v>
      </c>
      <c r="C2327" s="25">
        <v>314</v>
      </c>
      <c r="D2327" s="29">
        <v>425</v>
      </c>
      <c r="E2327" s="34">
        <v>43678</v>
      </c>
      <c r="F2327" s="24" t="s">
        <v>97</v>
      </c>
      <c r="G2327" s="23" t="s">
        <v>71</v>
      </c>
      <c r="H2327" s="26">
        <v>15495.150000000001</v>
      </c>
      <c r="I2327" s="27">
        <v>1598.73</v>
      </c>
    </row>
    <row r="2328" spans="1:9" ht="10.199999999999999" x14ac:dyDescent="0.2">
      <c r="A2328" s="21" t="s">
        <v>86</v>
      </c>
      <c r="B2328" s="22">
        <v>44501</v>
      </c>
      <c r="C2328" s="25">
        <v>700</v>
      </c>
      <c r="D2328" s="29">
        <v>427</v>
      </c>
      <c r="E2328" s="34">
        <v>44995</v>
      </c>
      <c r="F2328" s="24" t="s">
        <v>97</v>
      </c>
      <c r="G2328" s="23" t="s">
        <v>73</v>
      </c>
      <c r="H2328" s="26">
        <v>26865.9</v>
      </c>
      <c r="I2328" s="27">
        <v>4895.9399999999996</v>
      </c>
    </row>
    <row r="2329" spans="1:9" ht="10.199999999999999" x14ac:dyDescent="0.2">
      <c r="A2329" s="21" t="s">
        <v>86</v>
      </c>
      <c r="B2329" s="22">
        <v>44501</v>
      </c>
      <c r="C2329" s="25">
        <v>417.2</v>
      </c>
      <c r="D2329" s="29">
        <v>428</v>
      </c>
      <c r="E2329" s="34">
        <v>43678</v>
      </c>
      <c r="F2329" s="24" t="s">
        <v>97</v>
      </c>
      <c r="G2329" s="23" t="s">
        <v>71</v>
      </c>
      <c r="H2329" s="26">
        <v>23401.75</v>
      </c>
      <c r="I2329" s="27">
        <v>5787.67</v>
      </c>
    </row>
    <row r="2330" spans="1:9" ht="10.199999999999999" x14ac:dyDescent="0.2">
      <c r="A2330" s="21" t="s">
        <v>86</v>
      </c>
      <c r="B2330" s="22">
        <v>44501</v>
      </c>
      <c r="C2330" s="25">
        <v>329.1</v>
      </c>
      <c r="D2330" s="29">
        <v>429</v>
      </c>
      <c r="E2330" s="34">
        <v>43678</v>
      </c>
      <c r="F2330" s="24" t="s">
        <v>97</v>
      </c>
      <c r="G2330" s="23" t="s">
        <v>71</v>
      </c>
      <c r="H2330" s="26">
        <v>15216.65</v>
      </c>
      <c r="I2330" s="27">
        <v>1909.32</v>
      </c>
    </row>
    <row r="2331" spans="1:9" ht="10.199999999999999" x14ac:dyDescent="0.2">
      <c r="A2331" s="21" t="s">
        <v>86</v>
      </c>
      <c r="B2331" s="22">
        <v>44501</v>
      </c>
      <c r="C2331" s="25">
        <v>344.5</v>
      </c>
      <c r="D2331" s="29">
        <v>430</v>
      </c>
      <c r="E2331" s="34">
        <v>43678</v>
      </c>
      <c r="F2331" s="24" t="s">
        <v>97</v>
      </c>
      <c r="G2331" s="23" t="s">
        <v>73</v>
      </c>
      <c r="H2331" s="26">
        <v>11226.05</v>
      </c>
      <c r="I2331" s="27">
        <v>1169.28</v>
      </c>
    </row>
    <row r="2332" spans="1:9" ht="10.199999999999999" x14ac:dyDescent="0.2">
      <c r="A2332" s="21" t="s">
        <v>86</v>
      </c>
      <c r="B2332" s="22">
        <v>44501</v>
      </c>
      <c r="C2332" s="25">
        <v>152.19999999999999</v>
      </c>
      <c r="D2332" s="29">
        <v>431</v>
      </c>
      <c r="E2332" s="34">
        <v>43678</v>
      </c>
      <c r="F2332" s="24" t="s">
        <v>97</v>
      </c>
      <c r="G2332" s="23" t="s">
        <v>74</v>
      </c>
      <c r="H2332" s="26">
        <v>4698.6000000000004</v>
      </c>
      <c r="I2332" s="27">
        <v>229.67000000000002</v>
      </c>
    </row>
    <row r="2333" spans="1:9" ht="10.199999999999999" x14ac:dyDescent="0.2">
      <c r="A2333" s="21" t="s">
        <v>86</v>
      </c>
      <c r="B2333" s="22">
        <v>44501</v>
      </c>
      <c r="C2333" s="25">
        <v>256.10000000000002</v>
      </c>
      <c r="D2333" s="29">
        <v>432</v>
      </c>
      <c r="E2333" s="34">
        <v>43678</v>
      </c>
      <c r="F2333" s="24" t="s">
        <v>97</v>
      </c>
      <c r="G2333" s="23" t="s">
        <v>74</v>
      </c>
      <c r="H2333" s="26">
        <v>12721.900000000001</v>
      </c>
      <c r="I2333" s="27">
        <v>2983.89</v>
      </c>
    </row>
    <row r="2334" spans="1:9" ht="10.199999999999999" x14ac:dyDescent="0.2">
      <c r="A2334" s="21" t="s">
        <v>86</v>
      </c>
      <c r="B2334" s="22">
        <v>44501</v>
      </c>
      <c r="C2334" s="25">
        <v>395.2</v>
      </c>
      <c r="D2334" s="29">
        <v>433</v>
      </c>
      <c r="E2334" s="34">
        <v>43678</v>
      </c>
      <c r="F2334" s="24" t="s">
        <v>97</v>
      </c>
      <c r="G2334" s="23" t="s">
        <v>75</v>
      </c>
      <c r="H2334" s="26">
        <v>14301.400000000001</v>
      </c>
      <c r="I2334" s="27">
        <v>2441.67</v>
      </c>
    </row>
    <row r="2335" spans="1:9" ht="10.199999999999999" x14ac:dyDescent="0.2">
      <c r="A2335" s="21" t="s">
        <v>86</v>
      </c>
      <c r="B2335" s="22">
        <v>44501</v>
      </c>
      <c r="C2335" s="25">
        <v>152</v>
      </c>
      <c r="D2335" s="29">
        <v>435</v>
      </c>
      <c r="E2335" s="34">
        <v>43678</v>
      </c>
      <c r="F2335" s="24" t="s">
        <v>97</v>
      </c>
      <c r="G2335" s="23" t="s">
        <v>74</v>
      </c>
      <c r="H2335" s="26">
        <v>11671.45</v>
      </c>
      <c r="I2335" s="27">
        <v>3279.99</v>
      </c>
    </row>
    <row r="2336" spans="1:9" ht="10.199999999999999" x14ac:dyDescent="0.2">
      <c r="A2336" s="21" t="s">
        <v>86</v>
      </c>
      <c r="B2336" s="22">
        <v>44501</v>
      </c>
      <c r="C2336" s="25">
        <v>360.38</v>
      </c>
      <c r="D2336" s="29">
        <v>436</v>
      </c>
      <c r="E2336" s="34">
        <v>44256</v>
      </c>
      <c r="F2336" s="24" t="s">
        <v>97</v>
      </c>
      <c r="G2336" s="23" t="s">
        <v>72</v>
      </c>
      <c r="H2336" s="26">
        <v>17951.900000000001</v>
      </c>
      <c r="I2336" s="27">
        <v>4700.43</v>
      </c>
    </row>
    <row r="2337" spans="1:9" ht="10.199999999999999" x14ac:dyDescent="0.2">
      <c r="A2337" s="21" t="s">
        <v>86</v>
      </c>
      <c r="B2337" s="22">
        <v>44501</v>
      </c>
      <c r="C2337" s="25">
        <v>162.9</v>
      </c>
      <c r="D2337" s="29">
        <v>437</v>
      </c>
      <c r="E2337" s="34">
        <v>43678</v>
      </c>
      <c r="F2337" s="24" t="s">
        <v>97</v>
      </c>
      <c r="G2337" s="23" t="s">
        <v>71</v>
      </c>
      <c r="H2337" s="26">
        <v>10795.050000000001</v>
      </c>
      <c r="I2337" s="27">
        <v>1375.71</v>
      </c>
    </row>
    <row r="2338" spans="1:9" ht="10.199999999999999" x14ac:dyDescent="0.2">
      <c r="A2338" s="21" t="s">
        <v>86</v>
      </c>
      <c r="B2338" s="22">
        <v>44501</v>
      </c>
      <c r="C2338" s="25">
        <v>250</v>
      </c>
      <c r="D2338" s="29">
        <v>438</v>
      </c>
      <c r="E2338" s="34">
        <v>44189</v>
      </c>
      <c r="F2338" s="24" t="s">
        <v>97</v>
      </c>
      <c r="G2338" s="23" t="s">
        <v>77</v>
      </c>
      <c r="H2338" s="26">
        <v>12376.75</v>
      </c>
      <c r="I2338" s="27">
        <v>2415.7000000000003</v>
      </c>
    </row>
    <row r="2339" spans="1:9" ht="10.199999999999999" x14ac:dyDescent="0.2">
      <c r="A2339" s="21" t="s">
        <v>86</v>
      </c>
      <c r="B2339" s="22">
        <v>44501</v>
      </c>
      <c r="C2339" s="25">
        <v>170.1</v>
      </c>
      <c r="D2339" s="29">
        <v>439</v>
      </c>
      <c r="E2339" s="34">
        <v>43678</v>
      </c>
      <c r="F2339" s="24" t="s">
        <v>97</v>
      </c>
      <c r="G2339" s="23" t="s">
        <v>72</v>
      </c>
      <c r="H2339" s="26">
        <v>7226.75</v>
      </c>
      <c r="I2339" s="27">
        <v>474.25</v>
      </c>
    </row>
    <row r="2340" spans="1:9" ht="10.199999999999999" x14ac:dyDescent="0.2">
      <c r="A2340" s="21" t="s">
        <v>86</v>
      </c>
      <c r="B2340" s="22">
        <v>44501</v>
      </c>
      <c r="C2340" s="25">
        <v>240.7</v>
      </c>
      <c r="D2340" s="29">
        <v>440</v>
      </c>
      <c r="E2340" s="34">
        <v>43678</v>
      </c>
      <c r="F2340" s="24" t="s">
        <v>97</v>
      </c>
      <c r="G2340" s="23" t="s">
        <v>77</v>
      </c>
      <c r="H2340" s="26">
        <v>5242.7</v>
      </c>
      <c r="I2340" s="27">
        <v>1108.3100000000002</v>
      </c>
    </row>
    <row r="2341" spans="1:9" ht="10.199999999999999" x14ac:dyDescent="0.2">
      <c r="A2341" s="21" t="s">
        <v>86</v>
      </c>
      <c r="B2341" s="22">
        <v>44531</v>
      </c>
      <c r="C2341" s="25">
        <v>1089</v>
      </c>
      <c r="D2341" s="29">
        <v>379</v>
      </c>
      <c r="E2341" s="34">
        <v>44956</v>
      </c>
      <c r="F2341" s="24" t="s">
        <v>97</v>
      </c>
      <c r="G2341" s="23" t="s">
        <v>71</v>
      </c>
      <c r="H2341" s="26">
        <v>61708.950000000004</v>
      </c>
      <c r="I2341" s="27">
        <v>8166.6900000000005</v>
      </c>
    </row>
    <row r="2342" spans="1:9" ht="10.199999999999999" x14ac:dyDescent="0.2">
      <c r="A2342" s="21" t="s">
        <v>86</v>
      </c>
      <c r="B2342" s="22">
        <v>44531</v>
      </c>
      <c r="C2342" s="25">
        <v>357.56</v>
      </c>
      <c r="D2342" s="29">
        <v>380</v>
      </c>
      <c r="E2342" s="34">
        <v>44162</v>
      </c>
      <c r="F2342" s="24" t="s">
        <v>97</v>
      </c>
      <c r="G2342" s="23" t="s">
        <v>72</v>
      </c>
      <c r="H2342" s="26">
        <v>6803.6</v>
      </c>
      <c r="I2342" s="27">
        <v>6.72</v>
      </c>
    </row>
    <row r="2343" spans="1:9" ht="10.199999999999999" x14ac:dyDescent="0.2">
      <c r="A2343" s="21" t="s">
        <v>86</v>
      </c>
      <c r="B2343" s="22">
        <v>44531</v>
      </c>
      <c r="C2343" s="25">
        <v>241.7</v>
      </c>
      <c r="D2343" s="29">
        <v>381</v>
      </c>
      <c r="E2343" s="34">
        <v>43678</v>
      </c>
      <c r="F2343" s="24" t="s">
        <v>97</v>
      </c>
      <c r="G2343" s="23" t="s">
        <v>73</v>
      </c>
      <c r="H2343" s="26">
        <v>7601.5</v>
      </c>
      <c r="I2343" s="27">
        <v>823.82999999999993</v>
      </c>
    </row>
    <row r="2344" spans="1:9" ht="10.199999999999999" x14ac:dyDescent="0.2">
      <c r="A2344" s="21" t="s">
        <v>86</v>
      </c>
      <c r="B2344" s="22">
        <v>44531</v>
      </c>
      <c r="C2344" s="25">
        <v>275.3</v>
      </c>
      <c r="D2344" s="29">
        <v>382</v>
      </c>
      <c r="E2344" s="34">
        <v>43678</v>
      </c>
      <c r="F2344" s="24" t="s">
        <v>97</v>
      </c>
      <c r="G2344" s="23" t="s">
        <v>71</v>
      </c>
      <c r="H2344" s="26">
        <v>12535</v>
      </c>
      <c r="I2344" s="27">
        <v>2703.75</v>
      </c>
    </row>
    <row r="2345" spans="1:9" ht="10.199999999999999" x14ac:dyDescent="0.2">
      <c r="A2345" s="21" t="s">
        <v>86</v>
      </c>
      <c r="B2345" s="22">
        <v>44531</v>
      </c>
      <c r="C2345" s="25">
        <v>381.9</v>
      </c>
      <c r="D2345" s="29">
        <v>383</v>
      </c>
      <c r="E2345" s="34">
        <v>43678</v>
      </c>
      <c r="F2345" s="24" t="s">
        <v>97</v>
      </c>
      <c r="G2345" s="23" t="s">
        <v>74</v>
      </c>
      <c r="H2345" s="26">
        <v>9735.9</v>
      </c>
      <c r="I2345" s="27">
        <v>69.3</v>
      </c>
    </row>
    <row r="2346" spans="1:9" ht="10.199999999999999" x14ac:dyDescent="0.2">
      <c r="A2346" s="21" t="s">
        <v>86</v>
      </c>
      <c r="B2346" s="22">
        <v>44531</v>
      </c>
      <c r="C2346" s="25">
        <v>313.3</v>
      </c>
      <c r="D2346" s="29">
        <v>384</v>
      </c>
      <c r="E2346" s="34">
        <v>44167</v>
      </c>
      <c r="F2346" s="24" t="s">
        <v>97</v>
      </c>
      <c r="G2346" s="23" t="s">
        <v>73</v>
      </c>
      <c r="H2346" s="26">
        <v>12718.800000000001</v>
      </c>
      <c r="I2346" s="27">
        <v>3091.6200000000003</v>
      </c>
    </row>
    <row r="2347" spans="1:9" ht="10.199999999999999" x14ac:dyDescent="0.2">
      <c r="A2347" s="21" t="s">
        <v>86</v>
      </c>
      <c r="B2347" s="22">
        <v>44531</v>
      </c>
      <c r="C2347" s="25">
        <v>214.45</v>
      </c>
      <c r="D2347" s="29">
        <v>385</v>
      </c>
      <c r="E2347" s="34">
        <v>43678</v>
      </c>
      <c r="F2347" s="24" t="s">
        <v>97</v>
      </c>
      <c r="G2347" s="23" t="s">
        <v>75</v>
      </c>
      <c r="H2347" s="26">
        <v>5888</v>
      </c>
      <c r="I2347" s="27">
        <v>497.34999999999997</v>
      </c>
    </row>
    <row r="2348" spans="1:9" ht="10.199999999999999" x14ac:dyDescent="0.2">
      <c r="A2348" s="21" t="s">
        <v>86</v>
      </c>
      <c r="B2348" s="22">
        <v>44531</v>
      </c>
      <c r="C2348" s="25">
        <v>205.3</v>
      </c>
      <c r="D2348" s="29">
        <v>386</v>
      </c>
      <c r="E2348" s="34">
        <v>43678</v>
      </c>
      <c r="F2348" s="24" t="s">
        <v>97</v>
      </c>
      <c r="G2348" s="23" t="s">
        <v>71</v>
      </c>
      <c r="H2348" s="26">
        <v>10547.3</v>
      </c>
      <c r="I2348" s="27">
        <v>1853.32</v>
      </c>
    </row>
    <row r="2349" spans="1:9" ht="10.199999999999999" x14ac:dyDescent="0.2">
      <c r="A2349" s="21" t="s">
        <v>86</v>
      </c>
      <c r="B2349" s="22">
        <v>44531</v>
      </c>
      <c r="C2349" s="25">
        <v>292.89999999999998</v>
      </c>
      <c r="D2349" s="29">
        <v>387</v>
      </c>
      <c r="E2349" s="34">
        <v>43678</v>
      </c>
      <c r="F2349" s="24" t="s">
        <v>97</v>
      </c>
      <c r="G2349" s="23" t="s">
        <v>71</v>
      </c>
      <c r="H2349" s="26">
        <v>9299.65</v>
      </c>
      <c r="I2349" s="27">
        <v>921.4799999999999</v>
      </c>
    </row>
    <row r="2350" spans="1:9" ht="10.199999999999999" x14ac:dyDescent="0.2">
      <c r="A2350" s="21" t="s">
        <v>86</v>
      </c>
      <c r="B2350" s="22">
        <v>44531</v>
      </c>
      <c r="C2350" s="25">
        <v>600</v>
      </c>
      <c r="D2350" s="29">
        <v>388</v>
      </c>
      <c r="E2350" s="34">
        <v>44861</v>
      </c>
      <c r="F2350" s="24" t="s">
        <v>97</v>
      </c>
      <c r="G2350" s="23" t="s">
        <v>73</v>
      </c>
      <c r="H2350" s="26">
        <v>22767</v>
      </c>
      <c r="I2350" s="27">
        <v>4304.3</v>
      </c>
    </row>
    <row r="2351" spans="1:9" ht="10.199999999999999" x14ac:dyDescent="0.2">
      <c r="A2351" s="21" t="s">
        <v>86</v>
      </c>
      <c r="B2351" s="22">
        <v>44531</v>
      </c>
      <c r="C2351" s="25">
        <v>185</v>
      </c>
      <c r="D2351" s="29">
        <v>389</v>
      </c>
      <c r="E2351" s="34">
        <v>44229</v>
      </c>
      <c r="F2351" s="24" t="s">
        <v>97</v>
      </c>
      <c r="G2351" s="23" t="s">
        <v>72</v>
      </c>
      <c r="H2351" s="26">
        <v>6033.4500000000007</v>
      </c>
      <c r="I2351" s="27">
        <v>423.28999999999996</v>
      </c>
    </row>
    <row r="2352" spans="1:9" ht="10.199999999999999" x14ac:dyDescent="0.2">
      <c r="A2352" s="21" t="s">
        <v>86</v>
      </c>
      <c r="B2352" s="22">
        <v>44531</v>
      </c>
      <c r="C2352" s="25">
        <v>441</v>
      </c>
      <c r="D2352" s="29">
        <v>391</v>
      </c>
      <c r="E2352" s="34">
        <v>43678</v>
      </c>
      <c r="F2352" s="24" t="s">
        <v>97</v>
      </c>
      <c r="G2352" s="23" t="s">
        <v>74</v>
      </c>
      <c r="H2352" s="26">
        <v>11600</v>
      </c>
      <c r="I2352" s="27">
        <v>1258.46</v>
      </c>
    </row>
    <row r="2353" spans="1:9" ht="10.199999999999999" x14ac:dyDescent="0.2">
      <c r="A2353" s="21" t="s">
        <v>86</v>
      </c>
      <c r="B2353" s="22">
        <v>44531</v>
      </c>
      <c r="C2353" s="25">
        <v>660.1</v>
      </c>
      <c r="D2353" s="29">
        <v>393</v>
      </c>
      <c r="E2353" s="34">
        <v>45005</v>
      </c>
      <c r="F2353" s="24" t="s">
        <v>97</v>
      </c>
      <c r="G2353" s="23" t="s">
        <v>74</v>
      </c>
      <c r="H2353" s="26">
        <v>31283.35</v>
      </c>
      <c r="I2353" s="27">
        <v>6534.22</v>
      </c>
    </row>
    <row r="2354" spans="1:9" ht="10.199999999999999" x14ac:dyDescent="0.2">
      <c r="A2354" s="21" t="s">
        <v>86</v>
      </c>
      <c r="B2354" s="22">
        <v>44531</v>
      </c>
      <c r="C2354" s="25">
        <v>173.4</v>
      </c>
      <c r="D2354" s="29">
        <v>394</v>
      </c>
      <c r="E2354" s="34">
        <v>43678</v>
      </c>
      <c r="F2354" s="24" t="s">
        <v>97</v>
      </c>
      <c r="G2354" s="23" t="s">
        <v>74</v>
      </c>
      <c r="H2354" s="26">
        <v>9720.0499999999993</v>
      </c>
      <c r="I2354" s="27">
        <v>529.27</v>
      </c>
    </row>
    <row r="2355" spans="1:9" ht="10.199999999999999" x14ac:dyDescent="0.2">
      <c r="A2355" s="21" t="s">
        <v>86</v>
      </c>
      <c r="B2355" s="22">
        <v>44531</v>
      </c>
      <c r="C2355" s="25">
        <v>221.5</v>
      </c>
      <c r="D2355" s="29">
        <v>395</v>
      </c>
      <c r="E2355" s="34">
        <v>43678</v>
      </c>
      <c r="F2355" s="24" t="s">
        <v>97</v>
      </c>
      <c r="G2355" s="23" t="s">
        <v>71</v>
      </c>
      <c r="H2355" s="26">
        <v>13878.25</v>
      </c>
      <c r="I2355" s="27">
        <v>2602.6</v>
      </c>
    </row>
    <row r="2356" spans="1:9" ht="10.199999999999999" x14ac:dyDescent="0.2">
      <c r="A2356" s="21" t="s">
        <v>86</v>
      </c>
      <c r="B2356" s="22">
        <v>44531</v>
      </c>
      <c r="C2356" s="25">
        <v>209.2</v>
      </c>
      <c r="D2356" s="29">
        <v>396</v>
      </c>
      <c r="E2356" s="34">
        <v>43678</v>
      </c>
      <c r="F2356" s="24" t="s">
        <v>97</v>
      </c>
      <c r="G2356" s="23" t="s">
        <v>71</v>
      </c>
      <c r="H2356" s="26">
        <v>10741.849999999999</v>
      </c>
      <c r="I2356" s="27">
        <v>1711.57</v>
      </c>
    </row>
    <row r="2357" spans="1:9" ht="10.199999999999999" x14ac:dyDescent="0.2">
      <c r="A2357" s="21" t="s">
        <v>86</v>
      </c>
      <c r="B2357" s="22">
        <v>44531</v>
      </c>
      <c r="C2357" s="25">
        <v>386.74</v>
      </c>
      <c r="D2357" s="29">
        <v>397</v>
      </c>
      <c r="E2357" s="34">
        <v>44528</v>
      </c>
      <c r="F2357" s="24" t="s">
        <v>97</v>
      </c>
      <c r="G2357" s="23" t="s">
        <v>72</v>
      </c>
      <c r="H2357" s="26">
        <v>7132.95</v>
      </c>
      <c r="I2357" s="27">
        <v>258.44</v>
      </c>
    </row>
    <row r="2358" spans="1:9" ht="10.199999999999999" x14ac:dyDescent="0.2">
      <c r="A2358" s="21" t="s">
        <v>86</v>
      </c>
      <c r="B2358" s="22">
        <v>44531</v>
      </c>
      <c r="C2358" s="25">
        <v>650.70000000000005</v>
      </c>
      <c r="D2358" s="29">
        <v>399</v>
      </c>
      <c r="E2358" s="34">
        <v>44869</v>
      </c>
      <c r="F2358" s="24" t="s">
        <v>97</v>
      </c>
      <c r="G2358" s="23" t="s">
        <v>71</v>
      </c>
      <c r="H2358" s="26">
        <v>27370.149999999998</v>
      </c>
      <c r="I2358" s="27">
        <v>5974.22</v>
      </c>
    </row>
    <row r="2359" spans="1:9" ht="10.199999999999999" x14ac:dyDescent="0.2">
      <c r="A2359" s="21" t="s">
        <v>86</v>
      </c>
      <c r="B2359" s="22">
        <v>44531</v>
      </c>
      <c r="C2359" s="25">
        <v>266.8</v>
      </c>
      <c r="D2359" s="29">
        <v>400</v>
      </c>
      <c r="E2359" s="34">
        <v>43678</v>
      </c>
      <c r="F2359" s="24" t="s">
        <v>97</v>
      </c>
      <c r="G2359" s="23" t="s">
        <v>71</v>
      </c>
      <c r="H2359" s="26">
        <v>8945</v>
      </c>
      <c r="I2359" s="27">
        <v>1064.21</v>
      </c>
    </row>
    <row r="2360" spans="1:9" ht="10.199999999999999" x14ac:dyDescent="0.2">
      <c r="A2360" s="21" t="s">
        <v>86</v>
      </c>
      <c r="B2360" s="22">
        <v>44531</v>
      </c>
      <c r="C2360" s="25">
        <v>233</v>
      </c>
      <c r="D2360" s="29">
        <v>401</v>
      </c>
      <c r="E2360" s="34">
        <v>43678</v>
      </c>
      <c r="F2360" s="24" t="s">
        <v>97</v>
      </c>
      <c r="G2360" s="23" t="s">
        <v>75</v>
      </c>
      <c r="H2360" s="26">
        <v>5833.0499999999993</v>
      </c>
      <c r="I2360" s="27">
        <v>379.47</v>
      </c>
    </row>
    <row r="2361" spans="1:9" ht="10.199999999999999" x14ac:dyDescent="0.2">
      <c r="A2361" s="21" t="s">
        <v>86</v>
      </c>
      <c r="B2361" s="22">
        <v>44531</v>
      </c>
      <c r="C2361" s="25">
        <v>400</v>
      </c>
      <c r="D2361" s="29">
        <v>403</v>
      </c>
      <c r="E2361" s="34">
        <v>44557</v>
      </c>
      <c r="F2361" s="24" t="s">
        <v>97</v>
      </c>
      <c r="G2361" s="23" t="s">
        <v>71</v>
      </c>
      <c r="H2361" s="26">
        <v>13472.95</v>
      </c>
      <c r="I2361" s="27">
        <v>2247.77</v>
      </c>
    </row>
    <row r="2362" spans="1:9" ht="10.199999999999999" x14ac:dyDescent="0.2">
      <c r="A2362" s="21" t="s">
        <v>86</v>
      </c>
      <c r="B2362" s="22">
        <v>44531</v>
      </c>
      <c r="C2362" s="25">
        <v>435.7</v>
      </c>
      <c r="D2362" s="29">
        <v>404</v>
      </c>
      <c r="E2362" s="34">
        <v>44009</v>
      </c>
      <c r="F2362" s="24" t="s">
        <v>97</v>
      </c>
      <c r="G2362" s="23" t="s">
        <v>75</v>
      </c>
      <c r="H2362" s="26">
        <v>9565</v>
      </c>
      <c r="I2362" s="27">
        <v>280.34999999999997</v>
      </c>
    </row>
    <row r="2363" spans="1:9" ht="10.199999999999999" x14ac:dyDescent="0.2">
      <c r="A2363" s="21" t="s">
        <v>86</v>
      </c>
      <c r="B2363" s="22">
        <v>44531</v>
      </c>
      <c r="C2363" s="25">
        <v>410</v>
      </c>
      <c r="D2363" s="29">
        <v>406</v>
      </c>
      <c r="E2363" s="34">
        <v>43678</v>
      </c>
      <c r="F2363" s="24" t="s">
        <v>97</v>
      </c>
      <c r="G2363" s="23" t="s">
        <v>71</v>
      </c>
      <c r="H2363" s="26">
        <v>14560.4</v>
      </c>
      <c r="I2363" s="27">
        <v>2736.86</v>
      </c>
    </row>
    <row r="2364" spans="1:9" ht="10.199999999999999" x14ac:dyDescent="0.2">
      <c r="A2364" s="21" t="s">
        <v>86</v>
      </c>
      <c r="B2364" s="22">
        <v>44531</v>
      </c>
      <c r="C2364" s="25">
        <v>248.7</v>
      </c>
      <c r="D2364" s="29">
        <v>407</v>
      </c>
      <c r="E2364" s="34">
        <v>43678</v>
      </c>
      <c r="F2364" s="24" t="s">
        <v>97</v>
      </c>
      <c r="G2364" s="23" t="s">
        <v>72</v>
      </c>
      <c r="H2364" s="26">
        <v>8930.35</v>
      </c>
      <c r="I2364" s="27">
        <v>1283.45</v>
      </c>
    </row>
    <row r="2365" spans="1:9" ht="10.199999999999999" x14ac:dyDescent="0.2">
      <c r="A2365" s="21" t="s">
        <v>86</v>
      </c>
      <c r="B2365" s="22">
        <v>44531</v>
      </c>
      <c r="C2365" s="25">
        <v>347.8</v>
      </c>
      <c r="D2365" s="29">
        <v>408</v>
      </c>
      <c r="E2365" s="34">
        <v>43678</v>
      </c>
      <c r="F2365" s="24" t="s">
        <v>97</v>
      </c>
      <c r="G2365" s="23" t="s">
        <v>74</v>
      </c>
      <c r="H2365" s="26">
        <v>11173.800000000001</v>
      </c>
      <c r="I2365" s="27">
        <v>2597.42</v>
      </c>
    </row>
    <row r="2366" spans="1:9" ht="10.199999999999999" x14ac:dyDescent="0.2">
      <c r="A2366" s="21" t="s">
        <v>86</v>
      </c>
      <c r="B2366" s="22">
        <v>44531</v>
      </c>
      <c r="C2366" s="25">
        <v>323.11</v>
      </c>
      <c r="D2366" s="29">
        <v>409</v>
      </c>
      <c r="E2366" s="34">
        <v>43678</v>
      </c>
      <c r="F2366" s="24" t="s">
        <v>97</v>
      </c>
      <c r="G2366" s="23" t="s">
        <v>71</v>
      </c>
      <c r="H2366" s="26">
        <v>10011.15</v>
      </c>
      <c r="I2366" s="27">
        <v>1513.61</v>
      </c>
    </row>
    <row r="2367" spans="1:9" ht="10.199999999999999" x14ac:dyDescent="0.2">
      <c r="A2367" s="21" t="s">
        <v>86</v>
      </c>
      <c r="B2367" s="22">
        <v>44531</v>
      </c>
      <c r="C2367" s="25">
        <v>955</v>
      </c>
      <c r="D2367" s="29">
        <v>410</v>
      </c>
      <c r="E2367" s="34">
        <v>44910</v>
      </c>
      <c r="F2367" s="24" t="s">
        <v>97</v>
      </c>
      <c r="G2367" s="23" t="s">
        <v>72</v>
      </c>
      <c r="H2367" s="26">
        <v>78208.350000000006</v>
      </c>
      <c r="I2367" s="27">
        <v>14612.36</v>
      </c>
    </row>
    <row r="2368" spans="1:9" ht="10.199999999999999" x14ac:dyDescent="0.2">
      <c r="A2368" s="21" t="s">
        <v>86</v>
      </c>
      <c r="B2368" s="22">
        <v>44531</v>
      </c>
      <c r="C2368" s="25">
        <v>222.8</v>
      </c>
      <c r="D2368" s="29">
        <v>411</v>
      </c>
      <c r="E2368" s="34">
        <v>43678</v>
      </c>
      <c r="F2368" s="24" t="s">
        <v>97</v>
      </c>
      <c r="G2368" s="23" t="s">
        <v>72</v>
      </c>
      <c r="H2368" s="26">
        <v>8126.9500000000007</v>
      </c>
      <c r="I2368" s="27">
        <v>697.41</v>
      </c>
    </row>
    <row r="2369" spans="1:9" ht="10.199999999999999" x14ac:dyDescent="0.2">
      <c r="A2369" s="21" t="s">
        <v>86</v>
      </c>
      <c r="B2369" s="22">
        <v>44531</v>
      </c>
      <c r="C2369" s="25">
        <v>350.7</v>
      </c>
      <c r="D2369" s="29">
        <v>413</v>
      </c>
      <c r="E2369" s="34">
        <v>43678</v>
      </c>
      <c r="F2369" s="24" t="s">
        <v>97</v>
      </c>
      <c r="G2369" s="23" t="s">
        <v>71</v>
      </c>
      <c r="H2369" s="26">
        <v>14114.449999999999</v>
      </c>
      <c r="I2369" s="27">
        <v>2000.4599999999998</v>
      </c>
    </row>
    <row r="2370" spans="1:9" ht="10.199999999999999" x14ac:dyDescent="0.2">
      <c r="A2370" s="21" t="s">
        <v>86</v>
      </c>
      <c r="B2370" s="22">
        <v>44531</v>
      </c>
      <c r="C2370" s="25">
        <v>449</v>
      </c>
      <c r="D2370" s="29">
        <v>414</v>
      </c>
      <c r="E2370" s="34">
        <v>43678</v>
      </c>
      <c r="F2370" s="24" t="s">
        <v>97</v>
      </c>
      <c r="G2370" s="23" t="s">
        <v>71</v>
      </c>
      <c r="H2370" s="26">
        <v>67395.75</v>
      </c>
      <c r="I2370" s="27">
        <v>1595.37</v>
      </c>
    </row>
    <row r="2371" spans="1:9" ht="10.199999999999999" x14ac:dyDescent="0.2">
      <c r="A2371" s="21" t="s">
        <v>86</v>
      </c>
      <c r="B2371" s="22">
        <v>44531</v>
      </c>
      <c r="C2371" s="25">
        <v>297.57</v>
      </c>
      <c r="D2371" s="29">
        <v>415</v>
      </c>
      <c r="E2371" s="34">
        <v>44380</v>
      </c>
      <c r="F2371" s="24" t="s">
        <v>97</v>
      </c>
      <c r="G2371" s="23" t="s">
        <v>71</v>
      </c>
      <c r="H2371" s="26">
        <v>20899.650000000001</v>
      </c>
      <c r="I2371" s="27">
        <v>5747.98</v>
      </c>
    </row>
    <row r="2372" spans="1:9" ht="10.199999999999999" x14ac:dyDescent="0.2">
      <c r="A2372" s="21" t="s">
        <v>86</v>
      </c>
      <c r="B2372" s="22">
        <v>44531</v>
      </c>
      <c r="C2372" s="25">
        <v>285.85000000000002</v>
      </c>
      <c r="D2372" s="29">
        <v>417</v>
      </c>
      <c r="E2372" s="34">
        <v>43678</v>
      </c>
      <c r="F2372" s="24" t="s">
        <v>97</v>
      </c>
      <c r="G2372" s="23" t="s">
        <v>71</v>
      </c>
      <c r="H2372" s="26">
        <v>18409.05</v>
      </c>
      <c r="I2372" s="27">
        <v>4421.7599999999993</v>
      </c>
    </row>
    <row r="2373" spans="1:9" ht="10.199999999999999" x14ac:dyDescent="0.2">
      <c r="A2373" s="21" t="s">
        <v>86</v>
      </c>
      <c r="B2373" s="22">
        <v>44531</v>
      </c>
      <c r="C2373" s="25">
        <v>152.5</v>
      </c>
      <c r="D2373" s="29">
        <v>418</v>
      </c>
      <c r="E2373" s="34">
        <v>43678</v>
      </c>
      <c r="F2373" s="24" t="s">
        <v>97</v>
      </c>
      <c r="G2373" s="23" t="s">
        <v>72</v>
      </c>
      <c r="H2373" s="26">
        <v>6060.7000000000007</v>
      </c>
      <c r="I2373" s="27">
        <v>1108.6599999999999</v>
      </c>
    </row>
    <row r="2374" spans="1:9" ht="10.199999999999999" x14ac:dyDescent="0.2">
      <c r="A2374" s="21" t="s">
        <v>86</v>
      </c>
      <c r="B2374" s="22">
        <v>44531</v>
      </c>
      <c r="C2374" s="25">
        <v>871</v>
      </c>
      <c r="D2374" s="29">
        <v>419</v>
      </c>
      <c r="E2374" s="34">
        <v>44982</v>
      </c>
      <c r="F2374" s="24" t="s">
        <v>97</v>
      </c>
      <c r="G2374" s="23" t="s">
        <v>74</v>
      </c>
      <c r="H2374" s="26">
        <v>58656.3</v>
      </c>
      <c r="I2374" s="27">
        <v>7462.6299999999992</v>
      </c>
    </row>
    <row r="2375" spans="1:9" ht="10.199999999999999" x14ac:dyDescent="0.2">
      <c r="A2375" s="21" t="s">
        <v>86</v>
      </c>
      <c r="B2375" s="22">
        <v>44531</v>
      </c>
      <c r="C2375" s="25">
        <v>403.51</v>
      </c>
      <c r="D2375" s="29">
        <v>421</v>
      </c>
      <c r="E2375" s="34">
        <v>44743</v>
      </c>
      <c r="F2375" s="24" t="s">
        <v>97</v>
      </c>
      <c r="G2375" s="23" t="s">
        <v>71</v>
      </c>
      <c r="H2375" s="26">
        <v>15161.800000000001</v>
      </c>
      <c r="I2375" s="27">
        <v>3382.61</v>
      </c>
    </row>
    <row r="2376" spans="1:9" ht="10.199999999999999" x14ac:dyDescent="0.2">
      <c r="A2376" s="21" t="s">
        <v>86</v>
      </c>
      <c r="B2376" s="22">
        <v>44531</v>
      </c>
      <c r="C2376" s="25">
        <v>186.2</v>
      </c>
      <c r="D2376" s="29">
        <v>422</v>
      </c>
      <c r="E2376" s="34">
        <v>43678</v>
      </c>
      <c r="F2376" s="24" t="s">
        <v>97</v>
      </c>
      <c r="G2376" s="23" t="s">
        <v>73</v>
      </c>
      <c r="H2376" s="26">
        <v>5227.8999999999996</v>
      </c>
      <c r="I2376" s="27">
        <v>12.950000000000001</v>
      </c>
    </row>
    <row r="2377" spans="1:9" ht="10.199999999999999" x14ac:dyDescent="0.2">
      <c r="A2377" s="21" t="s">
        <v>86</v>
      </c>
      <c r="B2377" s="22">
        <v>44531</v>
      </c>
      <c r="C2377" s="25">
        <v>377.1</v>
      </c>
      <c r="D2377" s="29">
        <v>423</v>
      </c>
      <c r="E2377" s="34">
        <v>44607</v>
      </c>
      <c r="F2377" s="24" t="s">
        <v>97</v>
      </c>
      <c r="G2377" s="23" t="s">
        <v>75</v>
      </c>
      <c r="H2377" s="26">
        <v>16268.25</v>
      </c>
      <c r="I2377" s="27">
        <v>3918.46</v>
      </c>
    </row>
    <row r="2378" spans="1:9" ht="10.199999999999999" x14ac:dyDescent="0.2">
      <c r="A2378" s="21" t="s">
        <v>86</v>
      </c>
      <c r="B2378" s="22">
        <v>44531</v>
      </c>
      <c r="C2378" s="25">
        <v>225.39</v>
      </c>
      <c r="D2378" s="29">
        <v>424</v>
      </c>
      <c r="E2378" s="34">
        <v>44160</v>
      </c>
      <c r="F2378" s="24" t="s">
        <v>97</v>
      </c>
      <c r="G2378" s="23" t="s">
        <v>77</v>
      </c>
      <c r="H2378" s="26">
        <v>4336.95</v>
      </c>
      <c r="I2378" s="27">
        <v>469.28000000000003</v>
      </c>
    </row>
    <row r="2379" spans="1:9" ht="10.199999999999999" x14ac:dyDescent="0.2">
      <c r="A2379" s="21" t="s">
        <v>86</v>
      </c>
      <c r="B2379" s="22">
        <v>44531</v>
      </c>
      <c r="C2379" s="25">
        <v>314</v>
      </c>
      <c r="D2379" s="29">
        <v>425</v>
      </c>
      <c r="E2379" s="34">
        <v>43678</v>
      </c>
      <c r="F2379" s="24" t="s">
        <v>97</v>
      </c>
      <c r="G2379" s="23" t="s">
        <v>71</v>
      </c>
      <c r="H2379" s="26">
        <v>11212.650000000001</v>
      </c>
      <c r="I2379" s="27">
        <v>554.12</v>
      </c>
    </row>
    <row r="2380" spans="1:9" ht="10.199999999999999" x14ac:dyDescent="0.2">
      <c r="A2380" s="21" t="s">
        <v>86</v>
      </c>
      <c r="B2380" s="22">
        <v>44531</v>
      </c>
      <c r="C2380" s="25">
        <v>700</v>
      </c>
      <c r="D2380" s="29">
        <v>427</v>
      </c>
      <c r="E2380" s="34">
        <v>44995</v>
      </c>
      <c r="F2380" s="24" t="s">
        <v>97</v>
      </c>
      <c r="G2380" s="23" t="s">
        <v>73</v>
      </c>
      <c r="H2380" s="26">
        <v>27372.95</v>
      </c>
      <c r="I2380" s="27">
        <v>5055.6100000000006</v>
      </c>
    </row>
    <row r="2381" spans="1:9" ht="10.199999999999999" x14ac:dyDescent="0.2">
      <c r="A2381" s="21" t="s">
        <v>86</v>
      </c>
      <c r="B2381" s="22">
        <v>44531</v>
      </c>
      <c r="C2381" s="25">
        <v>417.2</v>
      </c>
      <c r="D2381" s="29">
        <v>428</v>
      </c>
      <c r="E2381" s="34">
        <v>43678</v>
      </c>
      <c r="F2381" s="24" t="s">
        <v>97</v>
      </c>
      <c r="G2381" s="23" t="s">
        <v>71</v>
      </c>
      <c r="H2381" s="26">
        <v>18925.25</v>
      </c>
      <c r="I2381" s="27">
        <v>3208.8700000000003</v>
      </c>
    </row>
    <row r="2382" spans="1:9" ht="10.199999999999999" x14ac:dyDescent="0.2">
      <c r="A2382" s="21" t="s">
        <v>86</v>
      </c>
      <c r="B2382" s="22">
        <v>44531</v>
      </c>
      <c r="C2382" s="25">
        <v>329.1</v>
      </c>
      <c r="D2382" s="29">
        <v>429</v>
      </c>
      <c r="E2382" s="34">
        <v>43678</v>
      </c>
      <c r="F2382" s="24" t="s">
        <v>97</v>
      </c>
      <c r="G2382" s="23" t="s">
        <v>71</v>
      </c>
      <c r="H2382" s="26">
        <v>10207.85</v>
      </c>
      <c r="I2382" s="27">
        <v>351.12</v>
      </c>
    </row>
    <row r="2383" spans="1:9" ht="10.199999999999999" x14ac:dyDescent="0.2">
      <c r="A2383" s="21" t="s">
        <v>86</v>
      </c>
      <c r="B2383" s="22">
        <v>44531</v>
      </c>
      <c r="C2383" s="25">
        <v>344.5</v>
      </c>
      <c r="D2383" s="29">
        <v>430</v>
      </c>
      <c r="E2383" s="34">
        <v>43678</v>
      </c>
      <c r="F2383" s="24" t="s">
        <v>97</v>
      </c>
      <c r="G2383" s="23" t="s">
        <v>73</v>
      </c>
      <c r="H2383" s="26">
        <v>11189.15</v>
      </c>
      <c r="I2383" s="27">
        <v>951.72</v>
      </c>
    </row>
    <row r="2384" spans="1:9" ht="10.199999999999999" x14ac:dyDescent="0.2">
      <c r="A2384" s="21" t="s">
        <v>86</v>
      </c>
      <c r="B2384" s="22">
        <v>44531</v>
      </c>
      <c r="C2384" s="25">
        <v>152.19999999999999</v>
      </c>
      <c r="D2384" s="29">
        <v>431</v>
      </c>
      <c r="E2384" s="34">
        <v>43678</v>
      </c>
      <c r="F2384" s="24" t="s">
        <v>97</v>
      </c>
      <c r="G2384" s="23" t="s">
        <v>74</v>
      </c>
      <c r="H2384" s="26">
        <v>3973</v>
      </c>
      <c r="I2384" s="27">
        <v>35.28</v>
      </c>
    </row>
    <row r="2385" spans="1:9" ht="10.199999999999999" x14ac:dyDescent="0.2">
      <c r="A2385" s="21" t="s">
        <v>86</v>
      </c>
      <c r="B2385" s="22">
        <v>44531</v>
      </c>
      <c r="C2385" s="25">
        <v>256.10000000000002</v>
      </c>
      <c r="D2385" s="29">
        <v>432</v>
      </c>
      <c r="E2385" s="34">
        <v>43678</v>
      </c>
      <c r="F2385" s="24" t="s">
        <v>97</v>
      </c>
      <c r="G2385" s="23" t="s">
        <v>74</v>
      </c>
      <c r="H2385" s="26">
        <v>8193.35</v>
      </c>
      <c r="I2385" s="27">
        <v>552.44000000000005</v>
      </c>
    </row>
    <row r="2386" spans="1:9" ht="10.199999999999999" x14ac:dyDescent="0.2">
      <c r="A2386" s="21" t="s">
        <v>86</v>
      </c>
      <c r="B2386" s="22">
        <v>44531</v>
      </c>
      <c r="C2386" s="25">
        <v>395.2</v>
      </c>
      <c r="D2386" s="29">
        <v>433</v>
      </c>
      <c r="E2386" s="34">
        <v>43678</v>
      </c>
      <c r="F2386" s="24" t="s">
        <v>97</v>
      </c>
      <c r="G2386" s="23" t="s">
        <v>75</v>
      </c>
      <c r="H2386" s="26">
        <v>11811.900000000001</v>
      </c>
      <c r="I2386" s="27">
        <v>1593.97</v>
      </c>
    </row>
    <row r="2387" spans="1:9" ht="10.199999999999999" x14ac:dyDescent="0.2">
      <c r="A2387" s="21" t="s">
        <v>86</v>
      </c>
      <c r="B2387" s="22">
        <v>44531</v>
      </c>
      <c r="C2387" s="25">
        <v>152</v>
      </c>
      <c r="D2387" s="29">
        <v>435</v>
      </c>
      <c r="E2387" s="34">
        <v>43678</v>
      </c>
      <c r="F2387" s="24" t="s">
        <v>97</v>
      </c>
      <c r="G2387" s="23" t="s">
        <v>74</v>
      </c>
      <c r="H2387" s="26">
        <v>7699.6</v>
      </c>
      <c r="I2387" s="27">
        <v>1312.29</v>
      </c>
    </row>
    <row r="2388" spans="1:9" ht="10.199999999999999" x14ac:dyDescent="0.2">
      <c r="A2388" s="21" t="s">
        <v>86</v>
      </c>
      <c r="B2388" s="22">
        <v>44531</v>
      </c>
      <c r="C2388" s="25">
        <v>360.38</v>
      </c>
      <c r="D2388" s="29">
        <v>436</v>
      </c>
      <c r="E2388" s="34">
        <v>44256</v>
      </c>
      <c r="F2388" s="24" t="s">
        <v>97</v>
      </c>
      <c r="G2388" s="23" t="s">
        <v>72</v>
      </c>
      <c r="H2388" s="26">
        <v>19338.55</v>
      </c>
      <c r="I2388" s="27">
        <v>5283.7400000000007</v>
      </c>
    </row>
    <row r="2389" spans="1:9" ht="10.199999999999999" x14ac:dyDescent="0.2">
      <c r="A2389" s="21" t="s">
        <v>86</v>
      </c>
      <c r="B2389" s="22">
        <v>44531</v>
      </c>
      <c r="C2389" s="25">
        <v>162.9</v>
      </c>
      <c r="D2389" s="29">
        <v>437</v>
      </c>
      <c r="E2389" s="34">
        <v>43678</v>
      </c>
      <c r="F2389" s="24" t="s">
        <v>97</v>
      </c>
      <c r="G2389" s="23" t="s">
        <v>71</v>
      </c>
      <c r="H2389" s="26">
        <v>8500.15</v>
      </c>
      <c r="I2389" s="27">
        <v>132.29999999999998</v>
      </c>
    </row>
    <row r="2390" spans="1:9" ht="10.199999999999999" x14ac:dyDescent="0.2">
      <c r="A2390" s="21" t="s">
        <v>86</v>
      </c>
      <c r="B2390" s="22">
        <v>44531</v>
      </c>
      <c r="C2390" s="25">
        <v>250</v>
      </c>
      <c r="D2390" s="29">
        <v>438</v>
      </c>
      <c r="E2390" s="34">
        <v>44189</v>
      </c>
      <c r="F2390" s="24" t="s">
        <v>97</v>
      </c>
      <c r="G2390" s="23" t="s">
        <v>77</v>
      </c>
      <c r="H2390" s="26">
        <v>10350.35</v>
      </c>
      <c r="I2390" s="27">
        <v>1140.6499999999999</v>
      </c>
    </row>
    <row r="2391" spans="1:9" ht="10.199999999999999" x14ac:dyDescent="0.2">
      <c r="A2391" s="21" t="s">
        <v>86</v>
      </c>
      <c r="B2391" s="22">
        <v>44531</v>
      </c>
      <c r="C2391" s="25">
        <v>170.1</v>
      </c>
      <c r="D2391" s="29">
        <v>439</v>
      </c>
      <c r="E2391" s="34">
        <v>43678</v>
      </c>
      <c r="F2391" s="24" t="s">
        <v>97</v>
      </c>
      <c r="G2391" s="23" t="s">
        <v>72</v>
      </c>
      <c r="H2391" s="26">
        <v>6720.9500000000007</v>
      </c>
      <c r="I2391" s="27">
        <v>79.38</v>
      </c>
    </row>
    <row r="2392" spans="1:9" ht="10.199999999999999" x14ac:dyDescent="0.2">
      <c r="A2392" s="21" t="s">
        <v>86</v>
      </c>
      <c r="B2392" s="22">
        <v>44531</v>
      </c>
      <c r="C2392" s="25">
        <v>240.7</v>
      </c>
      <c r="D2392" s="29">
        <v>440</v>
      </c>
      <c r="E2392" s="34">
        <v>43678</v>
      </c>
      <c r="F2392" s="24" t="s">
        <v>97</v>
      </c>
      <c r="G2392" s="23" t="s">
        <v>77</v>
      </c>
      <c r="H2392" s="26">
        <v>4800.75</v>
      </c>
      <c r="I2392" s="27">
        <v>1235.6400000000001</v>
      </c>
    </row>
    <row r="2393" spans="1:9" ht="10.199999999999999" x14ac:dyDescent="0.2">
      <c r="A2393" s="21" t="s">
        <v>84</v>
      </c>
      <c r="B2393" s="22">
        <v>44197</v>
      </c>
      <c r="C2393" s="25">
        <v>177.4</v>
      </c>
      <c r="D2393" s="29">
        <v>545</v>
      </c>
      <c r="E2393" s="34">
        <v>41629</v>
      </c>
      <c r="F2393" s="24" t="s">
        <v>127</v>
      </c>
      <c r="G2393" s="23" t="s">
        <v>74</v>
      </c>
      <c r="H2393" s="26">
        <v>8398.5499999999993</v>
      </c>
      <c r="I2393" s="27">
        <v>1365</v>
      </c>
    </row>
    <row r="2394" spans="1:9" ht="10.199999999999999" x14ac:dyDescent="0.2">
      <c r="A2394" s="21" t="s">
        <v>84</v>
      </c>
      <c r="B2394" s="22">
        <v>44197</v>
      </c>
      <c r="C2394" s="25">
        <v>331.42</v>
      </c>
      <c r="D2394" s="29">
        <v>546</v>
      </c>
      <c r="E2394" s="34">
        <v>42364</v>
      </c>
      <c r="F2394" s="24" t="s">
        <v>128</v>
      </c>
      <c r="G2394" s="23" t="s">
        <v>71</v>
      </c>
      <c r="H2394" s="26">
        <v>35569.4</v>
      </c>
      <c r="I2394" s="27">
        <v>944.30000000000007</v>
      </c>
    </row>
    <row r="2395" spans="1:9" ht="10.199999999999999" x14ac:dyDescent="0.2">
      <c r="A2395" s="21" t="s">
        <v>84</v>
      </c>
      <c r="B2395" s="22">
        <v>44197</v>
      </c>
      <c r="C2395" s="25">
        <v>254.96</v>
      </c>
      <c r="D2395" s="29">
        <v>547</v>
      </c>
      <c r="E2395" s="34">
        <v>44162</v>
      </c>
      <c r="F2395" s="24" t="s">
        <v>97</v>
      </c>
      <c r="G2395" s="23" t="s">
        <v>72</v>
      </c>
      <c r="H2395" s="26">
        <v>7377.1500000000005</v>
      </c>
      <c r="I2395" s="27">
        <v>1679.93</v>
      </c>
    </row>
    <row r="2396" spans="1:9" ht="10.199999999999999" x14ac:dyDescent="0.2">
      <c r="A2396" s="21" t="s">
        <v>84</v>
      </c>
      <c r="B2396" s="22">
        <v>44197</v>
      </c>
      <c r="C2396" s="25">
        <v>295.39999999999998</v>
      </c>
      <c r="D2396" s="29">
        <v>548</v>
      </c>
      <c r="E2396" s="34">
        <v>44717</v>
      </c>
      <c r="F2396" s="24" t="s">
        <v>97</v>
      </c>
      <c r="G2396" s="23" t="s">
        <v>73</v>
      </c>
      <c r="H2396" s="26">
        <v>8281.6</v>
      </c>
      <c r="I2396" s="27">
        <v>1.61</v>
      </c>
    </row>
    <row r="2397" spans="1:9" ht="10.199999999999999" x14ac:dyDescent="0.2">
      <c r="A2397" s="21" t="s">
        <v>84</v>
      </c>
      <c r="B2397" s="22">
        <v>44197</v>
      </c>
      <c r="C2397" s="25">
        <v>156.69999999999999</v>
      </c>
      <c r="D2397" s="29">
        <v>549</v>
      </c>
      <c r="E2397" s="34">
        <v>42051</v>
      </c>
      <c r="F2397" s="24" t="s">
        <v>97</v>
      </c>
      <c r="G2397" s="23" t="s">
        <v>74</v>
      </c>
      <c r="H2397" s="26">
        <v>7143.95</v>
      </c>
      <c r="I2397" s="27">
        <v>66.009999999999991</v>
      </c>
    </row>
    <row r="2398" spans="1:9" ht="10.199999999999999" x14ac:dyDescent="0.2">
      <c r="A2398" s="21" t="s">
        <v>84</v>
      </c>
      <c r="B2398" s="22">
        <v>44197</v>
      </c>
      <c r="C2398" s="25">
        <v>278</v>
      </c>
      <c r="D2398" s="29">
        <v>550</v>
      </c>
      <c r="E2398" s="34">
        <v>44729</v>
      </c>
      <c r="F2398" s="24" t="s">
        <v>97</v>
      </c>
      <c r="G2398" s="23" t="s">
        <v>75</v>
      </c>
      <c r="H2398" s="26">
        <v>14095</v>
      </c>
      <c r="I2398" s="27">
        <v>1457.47</v>
      </c>
    </row>
    <row r="2399" spans="1:9" ht="10.199999999999999" x14ac:dyDescent="0.2">
      <c r="A2399" s="21" t="s">
        <v>84</v>
      </c>
      <c r="B2399" s="22">
        <v>44197</v>
      </c>
      <c r="C2399" s="25">
        <v>229.6</v>
      </c>
      <c r="D2399" s="29">
        <v>551</v>
      </c>
      <c r="E2399" s="34">
        <v>44348</v>
      </c>
      <c r="F2399" s="24" t="s">
        <v>97</v>
      </c>
      <c r="G2399" s="23" t="s">
        <v>71</v>
      </c>
      <c r="H2399" s="26">
        <v>10198.049999999999</v>
      </c>
      <c r="I2399" s="27">
        <v>800.1</v>
      </c>
    </row>
    <row r="2400" spans="1:9" ht="10.199999999999999" x14ac:dyDescent="0.2">
      <c r="A2400" s="21" t="s">
        <v>84</v>
      </c>
      <c r="B2400" s="22">
        <v>44197</v>
      </c>
      <c r="C2400" s="25">
        <v>312.75</v>
      </c>
      <c r="D2400" s="29">
        <v>552</v>
      </c>
      <c r="E2400" s="34">
        <v>44184</v>
      </c>
      <c r="F2400" s="24" t="s">
        <v>97</v>
      </c>
      <c r="G2400" s="23" t="s">
        <v>73</v>
      </c>
      <c r="H2400" s="26">
        <v>13337.349999999999</v>
      </c>
      <c r="I2400" s="27">
        <v>495.46000000000004</v>
      </c>
    </row>
    <row r="2401" spans="1:9" ht="10.199999999999999" x14ac:dyDescent="0.2">
      <c r="A2401" s="21" t="s">
        <v>84</v>
      </c>
      <c r="B2401" s="22">
        <v>44197</v>
      </c>
      <c r="C2401" s="25">
        <v>307.89999999999998</v>
      </c>
      <c r="D2401" s="29">
        <v>553</v>
      </c>
      <c r="E2401" s="34">
        <v>43329</v>
      </c>
      <c r="F2401" s="24" t="s">
        <v>129</v>
      </c>
      <c r="G2401" s="23" t="s">
        <v>71</v>
      </c>
      <c r="H2401" s="26">
        <v>26855.65</v>
      </c>
      <c r="I2401" s="27">
        <v>252.28</v>
      </c>
    </row>
    <row r="2402" spans="1:9" ht="10.199999999999999" x14ac:dyDescent="0.2">
      <c r="A2402" s="21" t="s">
        <v>84</v>
      </c>
      <c r="B2402" s="22">
        <v>44197</v>
      </c>
      <c r="C2402" s="25">
        <v>305.89999999999998</v>
      </c>
      <c r="D2402" s="29">
        <v>554</v>
      </c>
      <c r="E2402" s="34">
        <v>42808</v>
      </c>
      <c r="F2402" s="24" t="s">
        <v>97</v>
      </c>
      <c r="G2402" s="23" t="s">
        <v>73</v>
      </c>
      <c r="H2402" s="26">
        <v>7255.25</v>
      </c>
      <c r="I2402" s="27">
        <v>545.37</v>
      </c>
    </row>
    <row r="2403" spans="1:9" ht="10.199999999999999" x14ac:dyDescent="0.2">
      <c r="A2403" s="21" t="s">
        <v>84</v>
      </c>
      <c r="B2403" s="22">
        <v>44197</v>
      </c>
      <c r="C2403" s="25">
        <v>256.3</v>
      </c>
      <c r="D2403" s="29">
        <v>555</v>
      </c>
      <c r="E2403" s="34">
        <v>42469</v>
      </c>
      <c r="F2403" s="24" t="s">
        <v>97</v>
      </c>
      <c r="G2403" s="23" t="s">
        <v>74</v>
      </c>
      <c r="H2403" s="26">
        <v>16418.849999999999</v>
      </c>
      <c r="I2403" s="27">
        <v>1202.95</v>
      </c>
    </row>
    <row r="2404" spans="1:9" ht="10.199999999999999" x14ac:dyDescent="0.2">
      <c r="A2404" s="21" t="s">
        <v>84</v>
      </c>
      <c r="B2404" s="22">
        <v>44197</v>
      </c>
      <c r="C2404" s="25">
        <v>317.2</v>
      </c>
      <c r="D2404" s="29">
        <v>556</v>
      </c>
      <c r="E2404" s="34">
        <v>44689</v>
      </c>
      <c r="F2404" s="24" t="s">
        <v>97</v>
      </c>
      <c r="G2404" s="23" t="s">
        <v>73</v>
      </c>
      <c r="H2404" s="26">
        <v>14722.3</v>
      </c>
      <c r="I2404" s="27">
        <v>302.89000000000004</v>
      </c>
    </row>
    <row r="2405" spans="1:9" ht="10.199999999999999" x14ac:dyDescent="0.2">
      <c r="A2405" s="21" t="s">
        <v>84</v>
      </c>
      <c r="B2405" s="22">
        <v>44197</v>
      </c>
      <c r="C2405" s="25">
        <v>376</v>
      </c>
      <c r="D2405" s="29">
        <v>557</v>
      </c>
      <c r="E2405" s="34">
        <v>44618</v>
      </c>
      <c r="F2405" s="24" t="s">
        <v>97</v>
      </c>
      <c r="G2405" s="23" t="s">
        <v>74</v>
      </c>
      <c r="H2405" s="26">
        <v>12777.9</v>
      </c>
      <c r="I2405" s="27">
        <v>61.18</v>
      </c>
    </row>
    <row r="2406" spans="1:9" ht="10.199999999999999" x14ac:dyDescent="0.2">
      <c r="A2406" s="21" t="s">
        <v>84</v>
      </c>
      <c r="B2406" s="22">
        <v>44197</v>
      </c>
      <c r="C2406" s="25">
        <v>149.9</v>
      </c>
      <c r="D2406" s="29">
        <v>558</v>
      </c>
      <c r="E2406" s="34">
        <v>41605</v>
      </c>
      <c r="F2406" s="24" t="s">
        <v>97</v>
      </c>
      <c r="G2406" s="23" t="s">
        <v>71</v>
      </c>
      <c r="H2406" s="26">
        <v>5967.45</v>
      </c>
      <c r="I2406" s="27">
        <v>426.3</v>
      </c>
    </row>
    <row r="2407" spans="1:9" ht="10.199999999999999" x14ac:dyDescent="0.2">
      <c r="A2407" s="21" t="s">
        <v>84</v>
      </c>
      <c r="B2407" s="22">
        <v>44197</v>
      </c>
      <c r="C2407" s="25">
        <v>369.35</v>
      </c>
      <c r="D2407" s="29">
        <v>559</v>
      </c>
      <c r="E2407" s="34">
        <v>44558</v>
      </c>
      <c r="F2407" s="24" t="s">
        <v>97</v>
      </c>
      <c r="G2407" s="23" t="s">
        <v>75</v>
      </c>
      <c r="H2407" s="26">
        <v>12243</v>
      </c>
      <c r="I2407" s="27">
        <v>763.49</v>
      </c>
    </row>
    <row r="2408" spans="1:9" ht="10.199999999999999" x14ac:dyDescent="0.2">
      <c r="A2408" s="21" t="s">
        <v>84</v>
      </c>
      <c r="B2408" s="22">
        <v>44197</v>
      </c>
      <c r="C2408" s="25">
        <v>319</v>
      </c>
      <c r="D2408" s="29">
        <v>560</v>
      </c>
      <c r="E2408" s="34">
        <v>44520</v>
      </c>
      <c r="F2408" s="24" t="s">
        <v>97</v>
      </c>
      <c r="G2408" s="23" t="s">
        <v>75</v>
      </c>
      <c r="H2408" s="26">
        <v>13224.2</v>
      </c>
      <c r="I2408" s="27">
        <v>401.24</v>
      </c>
    </row>
    <row r="2409" spans="1:9" ht="10.199999999999999" x14ac:dyDescent="0.2">
      <c r="A2409" s="21" t="s">
        <v>84</v>
      </c>
      <c r="B2409" s="22">
        <v>44197</v>
      </c>
      <c r="C2409" s="25">
        <v>313</v>
      </c>
      <c r="D2409" s="29">
        <v>561</v>
      </c>
      <c r="E2409" s="34">
        <v>44480</v>
      </c>
      <c r="F2409" s="24" t="s">
        <v>97</v>
      </c>
      <c r="G2409" s="23" t="s">
        <v>76</v>
      </c>
      <c r="H2409" s="26">
        <v>14032.449999999999</v>
      </c>
      <c r="I2409" s="27">
        <v>794.99</v>
      </c>
    </row>
    <row r="2410" spans="1:9" ht="10.199999999999999" x14ac:dyDescent="0.2">
      <c r="A2410" s="21" t="s">
        <v>84</v>
      </c>
      <c r="B2410" s="22">
        <v>44197</v>
      </c>
      <c r="C2410" s="25">
        <v>595</v>
      </c>
      <c r="D2410" s="29">
        <v>562</v>
      </c>
      <c r="E2410" s="34">
        <v>44905</v>
      </c>
      <c r="F2410" s="24" t="s">
        <v>97</v>
      </c>
      <c r="G2410" s="23" t="s">
        <v>72</v>
      </c>
      <c r="H2410" s="26">
        <v>28658.95</v>
      </c>
      <c r="I2410" s="27">
        <v>2366.7000000000003</v>
      </c>
    </row>
    <row r="2411" spans="1:9" ht="10.199999999999999" x14ac:dyDescent="0.2">
      <c r="A2411" s="21" t="s">
        <v>84</v>
      </c>
      <c r="B2411" s="22">
        <v>44197</v>
      </c>
      <c r="C2411" s="25">
        <v>312.3</v>
      </c>
      <c r="D2411" s="29">
        <v>563</v>
      </c>
      <c r="E2411" s="34">
        <v>44067</v>
      </c>
      <c r="F2411" s="24" t="s">
        <v>97</v>
      </c>
      <c r="G2411" s="23" t="s">
        <v>71</v>
      </c>
      <c r="H2411" s="26">
        <v>9829.0499999999993</v>
      </c>
      <c r="I2411" s="27">
        <v>9.94</v>
      </c>
    </row>
    <row r="2412" spans="1:9" ht="10.199999999999999" x14ac:dyDescent="0.2">
      <c r="A2412" s="21" t="s">
        <v>84</v>
      </c>
      <c r="B2412" s="22">
        <v>44197</v>
      </c>
      <c r="C2412" s="25">
        <v>262.39999999999998</v>
      </c>
      <c r="D2412" s="29">
        <v>564</v>
      </c>
      <c r="E2412" s="34">
        <v>44534</v>
      </c>
      <c r="F2412" s="24" t="s">
        <v>97</v>
      </c>
      <c r="G2412" s="23" t="s">
        <v>77</v>
      </c>
      <c r="H2412" s="26">
        <v>16804.3</v>
      </c>
      <c r="I2412" s="27">
        <v>4610.55</v>
      </c>
    </row>
    <row r="2413" spans="1:9" ht="10.199999999999999" x14ac:dyDescent="0.2">
      <c r="A2413" s="21" t="s">
        <v>84</v>
      </c>
      <c r="B2413" s="22">
        <v>44197</v>
      </c>
      <c r="C2413" s="25">
        <v>682</v>
      </c>
      <c r="D2413" s="29">
        <v>565</v>
      </c>
      <c r="E2413" s="34">
        <v>44919</v>
      </c>
      <c r="F2413" s="24" t="s">
        <v>97</v>
      </c>
      <c r="G2413" s="23" t="s">
        <v>73</v>
      </c>
      <c r="H2413" s="26">
        <v>22290.300000000003</v>
      </c>
      <c r="I2413" s="27">
        <v>1785.7</v>
      </c>
    </row>
    <row r="2414" spans="1:9" ht="10.199999999999999" x14ac:dyDescent="0.2">
      <c r="A2414" s="21" t="s">
        <v>84</v>
      </c>
      <c r="B2414" s="22">
        <v>44197</v>
      </c>
      <c r="C2414" s="25">
        <v>314.3</v>
      </c>
      <c r="D2414" s="29">
        <v>566</v>
      </c>
      <c r="E2414" s="34">
        <v>44627</v>
      </c>
      <c r="F2414" s="24" t="s">
        <v>97</v>
      </c>
      <c r="G2414" s="23" t="s">
        <v>71</v>
      </c>
      <c r="H2414" s="26">
        <v>10196</v>
      </c>
      <c r="I2414" s="27">
        <v>146.29999999999998</v>
      </c>
    </row>
    <row r="2415" spans="1:9" ht="10.199999999999999" x14ac:dyDescent="0.2">
      <c r="A2415" s="21" t="s">
        <v>84</v>
      </c>
      <c r="B2415" s="22">
        <v>44197</v>
      </c>
      <c r="C2415" s="25">
        <v>298</v>
      </c>
      <c r="D2415" s="29">
        <v>567</v>
      </c>
      <c r="E2415" s="34">
        <v>42322</v>
      </c>
      <c r="F2415" s="24" t="s">
        <v>97</v>
      </c>
      <c r="G2415" s="23" t="s">
        <v>74</v>
      </c>
      <c r="H2415" s="26">
        <v>15567.8</v>
      </c>
      <c r="I2415" s="27">
        <v>1162.3500000000001</v>
      </c>
    </row>
    <row r="2416" spans="1:9" ht="10.199999999999999" x14ac:dyDescent="0.2">
      <c r="A2416" s="21" t="s">
        <v>84</v>
      </c>
      <c r="B2416" s="22">
        <v>44197</v>
      </c>
      <c r="C2416" s="25">
        <v>161.80000000000001</v>
      </c>
      <c r="D2416" s="29">
        <v>568</v>
      </c>
      <c r="E2416" s="34">
        <v>41615</v>
      </c>
      <c r="F2416" s="24" t="s">
        <v>130</v>
      </c>
      <c r="G2416" s="23" t="s">
        <v>71</v>
      </c>
      <c r="H2416" s="26">
        <v>6511.7999999999993</v>
      </c>
      <c r="I2416" s="27">
        <v>890.68</v>
      </c>
    </row>
    <row r="2417" spans="1:9" ht="10.199999999999999" x14ac:dyDescent="0.2">
      <c r="A2417" s="21" t="s">
        <v>84</v>
      </c>
      <c r="B2417" s="22">
        <v>44197</v>
      </c>
      <c r="C2417" s="25">
        <v>339</v>
      </c>
      <c r="D2417" s="29">
        <v>569</v>
      </c>
      <c r="E2417" s="34">
        <v>43091</v>
      </c>
      <c r="F2417" s="24" t="s">
        <v>97</v>
      </c>
      <c r="G2417" s="23" t="s">
        <v>77</v>
      </c>
      <c r="H2417" s="26">
        <v>17534.599999999999</v>
      </c>
      <c r="I2417" s="27">
        <v>4254.95</v>
      </c>
    </row>
    <row r="2418" spans="1:9" ht="10.199999999999999" x14ac:dyDescent="0.2">
      <c r="A2418" s="21" t="s">
        <v>84</v>
      </c>
      <c r="B2418" s="22">
        <v>44197</v>
      </c>
      <c r="C2418" s="25">
        <v>268</v>
      </c>
      <c r="D2418" s="29">
        <v>570</v>
      </c>
      <c r="E2418" s="34">
        <v>43785</v>
      </c>
      <c r="F2418" s="24" t="s">
        <v>131</v>
      </c>
      <c r="G2418" s="23" t="s">
        <v>72</v>
      </c>
      <c r="H2418" s="26">
        <v>14231.45</v>
      </c>
      <c r="I2418" s="27">
        <v>613.82999999999993</v>
      </c>
    </row>
    <row r="2419" spans="1:9" ht="10.199999999999999" x14ac:dyDescent="0.2">
      <c r="A2419" s="21" t="s">
        <v>84</v>
      </c>
      <c r="B2419" s="22">
        <v>44197</v>
      </c>
      <c r="C2419" s="25">
        <v>292.3</v>
      </c>
      <c r="D2419" s="29">
        <v>571</v>
      </c>
      <c r="E2419" s="34">
        <v>43218</v>
      </c>
      <c r="F2419" s="24" t="s">
        <v>97</v>
      </c>
      <c r="G2419" s="23" t="s">
        <v>74</v>
      </c>
      <c r="H2419" s="26">
        <v>16358.4</v>
      </c>
      <c r="I2419" s="27">
        <v>1143.1000000000001</v>
      </c>
    </row>
    <row r="2420" spans="1:9" ht="10.199999999999999" x14ac:dyDescent="0.2">
      <c r="A2420" s="21" t="s">
        <v>84</v>
      </c>
      <c r="B2420" s="22">
        <v>44197</v>
      </c>
      <c r="C2420" s="25">
        <v>299.89999999999998</v>
      </c>
      <c r="D2420" s="29">
        <v>572</v>
      </c>
      <c r="E2420" s="34">
        <v>44187</v>
      </c>
      <c r="F2420" s="24" t="s">
        <v>97</v>
      </c>
      <c r="G2420" s="23" t="s">
        <v>74</v>
      </c>
      <c r="H2420" s="26">
        <v>17170.400000000001</v>
      </c>
      <c r="I2420" s="27">
        <v>1254.3999999999999</v>
      </c>
    </row>
    <row r="2421" spans="1:9" ht="10.199999999999999" x14ac:dyDescent="0.2">
      <c r="A2421" s="21" t="s">
        <v>84</v>
      </c>
      <c r="B2421" s="22">
        <v>44197</v>
      </c>
      <c r="C2421" s="25">
        <v>838.5</v>
      </c>
      <c r="D2421" s="29">
        <v>573</v>
      </c>
      <c r="E2421" s="34">
        <v>44923</v>
      </c>
      <c r="F2421" s="24" t="s">
        <v>97</v>
      </c>
      <c r="G2421" s="23" t="s">
        <v>76</v>
      </c>
      <c r="H2421" s="26">
        <v>22290.300000000003</v>
      </c>
      <c r="I2421" s="27">
        <v>2438.73</v>
      </c>
    </row>
    <row r="2422" spans="1:9" ht="10.199999999999999" x14ac:dyDescent="0.2">
      <c r="A2422" s="21" t="s">
        <v>84</v>
      </c>
      <c r="B2422" s="22">
        <v>44197</v>
      </c>
      <c r="C2422" s="25">
        <v>195.9</v>
      </c>
      <c r="D2422" s="29">
        <v>574</v>
      </c>
      <c r="E2422" s="34">
        <v>42235</v>
      </c>
      <c r="F2422" s="24" t="s">
        <v>97</v>
      </c>
      <c r="G2422" s="23" t="s">
        <v>71</v>
      </c>
      <c r="H2422" s="26">
        <v>20709.150000000001</v>
      </c>
      <c r="I2422" s="27">
        <v>2992.64</v>
      </c>
    </row>
    <row r="2423" spans="1:9" ht="10.199999999999999" x14ac:dyDescent="0.2">
      <c r="A2423" s="21" t="s">
        <v>84</v>
      </c>
      <c r="B2423" s="22">
        <v>44197</v>
      </c>
      <c r="C2423" s="25">
        <v>320.2</v>
      </c>
      <c r="D2423" s="29">
        <v>575</v>
      </c>
      <c r="E2423" s="34">
        <v>43216</v>
      </c>
      <c r="F2423" s="24" t="s">
        <v>97</v>
      </c>
      <c r="G2423" s="23" t="s">
        <v>71</v>
      </c>
      <c r="H2423" s="26">
        <v>11680.3</v>
      </c>
      <c r="I2423" s="27">
        <v>156.51999999999998</v>
      </c>
    </row>
    <row r="2424" spans="1:9" ht="10.199999999999999" x14ac:dyDescent="0.2">
      <c r="A2424" s="21" t="s">
        <v>84</v>
      </c>
      <c r="B2424" s="22">
        <v>44197</v>
      </c>
      <c r="C2424" s="25">
        <v>354.8</v>
      </c>
      <c r="D2424" s="29">
        <v>576</v>
      </c>
      <c r="E2424" s="34">
        <v>43659</v>
      </c>
      <c r="F2424" s="24" t="s">
        <v>97</v>
      </c>
      <c r="G2424" s="23" t="s">
        <v>71</v>
      </c>
      <c r="H2424" s="26">
        <v>10686.099999999999</v>
      </c>
      <c r="I2424" s="27">
        <v>2219.14</v>
      </c>
    </row>
    <row r="2425" spans="1:9" ht="10.199999999999999" x14ac:dyDescent="0.2">
      <c r="A2425" s="21" t="s">
        <v>84</v>
      </c>
      <c r="B2425" s="22">
        <v>44197</v>
      </c>
      <c r="C2425" s="25">
        <v>289.10000000000002</v>
      </c>
      <c r="D2425" s="29">
        <v>577</v>
      </c>
      <c r="E2425" s="34">
        <v>44348</v>
      </c>
      <c r="F2425" s="24" t="s">
        <v>97</v>
      </c>
      <c r="G2425" s="23" t="s">
        <v>72</v>
      </c>
      <c r="H2425" s="26">
        <v>17297.05</v>
      </c>
      <c r="I2425" s="27">
        <v>883.68</v>
      </c>
    </row>
    <row r="2426" spans="1:9" ht="10.199999999999999" x14ac:dyDescent="0.2">
      <c r="A2426" s="21" t="s">
        <v>84</v>
      </c>
      <c r="B2426" s="22">
        <v>44197</v>
      </c>
      <c r="C2426" s="25">
        <v>134.1</v>
      </c>
      <c r="D2426" s="29">
        <v>578</v>
      </c>
      <c r="E2426" s="34">
        <v>41195</v>
      </c>
      <c r="F2426" s="24" t="s">
        <v>97</v>
      </c>
      <c r="G2426" s="23" t="s">
        <v>71</v>
      </c>
      <c r="H2426" s="26">
        <v>5686.1</v>
      </c>
      <c r="I2426" s="27">
        <v>463.96000000000004</v>
      </c>
    </row>
    <row r="2427" spans="1:9" ht="10.199999999999999" x14ac:dyDescent="0.2">
      <c r="A2427" s="21" t="s">
        <v>84</v>
      </c>
      <c r="B2427" s="22">
        <v>44197</v>
      </c>
      <c r="C2427" s="25">
        <v>676</v>
      </c>
      <c r="D2427" s="29">
        <v>579</v>
      </c>
      <c r="E2427" s="34">
        <v>44921</v>
      </c>
      <c r="F2427" s="24" t="s">
        <v>97</v>
      </c>
      <c r="G2427" s="23" t="s">
        <v>71</v>
      </c>
      <c r="H2427" s="26">
        <v>19105.95</v>
      </c>
      <c r="I2427" s="27">
        <v>182.70000000000002</v>
      </c>
    </row>
    <row r="2428" spans="1:9" ht="10.199999999999999" x14ac:dyDescent="0.2">
      <c r="A2428" s="21" t="s">
        <v>84</v>
      </c>
      <c r="B2428" s="22">
        <v>44197</v>
      </c>
      <c r="C2428" s="25">
        <v>451</v>
      </c>
      <c r="D2428" s="29">
        <v>580</v>
      </c>
      <c r="E2428" s="34">
        <v>44912</v>
      </c>
      <c r="F2428" s="24" t="s">
        <v>97</v>
      </c>
      <c r="G2428" s="23" t="s">
        <v>71</v>
      </c>
      <c r="H2428" s="26">
        <v>11145.150000000001</v>
      </c>
      <c r="I2428" s="27">
        <v>1058.68</v>
      </c>
    </row>
    <row r="2429" spans="1:9" ht="10.199999999999999" x14ac:dyDescent="0.2">
      <c r="A2429" s="21" t="s">
        <v>84</v>
      </c>
      <c r="B2429" s="22">
        <v>44197</v>
      </c>
      <c r="C2429" s="25">
        <v>187.4</v>
      </c>
      <c r="D2429" s="29">
        <v>581</v>
      </c>
      <c r="E2429" s="34">
        <v>42364</v>
      </c>
      <c r="F2429" s="24" t="s">
        <v>97</v>
      </c>
      <c r="G2429" s="23" t="s">
        <v>71</v>
      </c>
      <c r="H2429" s="26">
        <v>9824.9</v>
      </c>
      <c r="I2429" s="27">
        <v>323.47000000000003</v>
      </c>
    </row>
    <row r="2430" spans="1:9" ht="10.199999999999999" x14ac:dyDescent="0.2">
      <c r="A2430" s="21" t="s">
        <v>84</v>
      </c>
      <c r="B2430" s="22">
        <v>44197</v>
      </c>
      <c r="C2430" s="25">
        <v>343</v>
      </c>
      <c r="D2430" s="29">
        <v>582</v>
      </c>
      <c r="E2430" s="34">
        <v>44335</v>
      </c>
      <c r="F2430" s="24" t="s">
        <v>97</v>
      </c>
      <c r="G2430" s="23" t="s">
        <v>75</v>
      </c>
      <c r="H2430" s="26">
        <v>10357.75</v>
      </c>
      <c r="I2430" s="27">
        <v>241.43</v>
      </c>
    </row>
    <row r="2431" spans="1:9" ht="10.199999999999999" x14ac:dyDescent="0.2">
      <c r="A2431" s="21" t="s">
        <v>84</v>
      </c>
      <c r="B2431" s="22">
        <v>44197</v>
      </c>
      <c r="C2431" s="25">
        <v>243.1</v>
      </c>
      <c r="D2431" s="29">
        <v>583</v>
      </c>
      <c r="E2431" s="34">
        <v>43175</v>
      </c>
      <c r="F2431" s="24" t="s">
        <v>97</v>
      </c>
      <c r="G2431" s="23" t="s">
        <v>72</v>
      </c>
      <c r="H2431" s="26">
        <v>18800.650000000001</v>
      </c>
      <c r="I2431" s="27">
        <v>2012.3600000000001</v>
      </c>
    </row>
    <row r="2432" spans="1:9" ht="10.199999999999999" x14ac:dyDescent="0.2">
      <c r="A2432" s="21" t="s">
        <v>84</v>
      </c>
      <c r="B2432" s="22">
        <v>44197</v>
      </c>
      <c r="C2432" s="25">
        <v>998</v>
      </c>
      <c r="D2432" s="29">
        <v>584</v>
      </c>
      <c r="E2432" s="34">
        <v>44979</v>
      </c>
      <c r="F2432" s="24" t="s">
        <v>97</v>
      </c>
      <c r="G2432" s="23" t="s">
        <v>72</v>
      </c>
      <c r="H2432" s="26"/>
      <c r="I2432" s="27">
        <v>1920.5900000000001</v>
      </c>
    </row>
    <row r="2433" spans="1:9" ht="10.199999999999999" x14ac:dyDescent="0.2">
      <c r="A2433" s="21" t="s">
        <v>84</v>
      </c>
      <c r="B2433" s="22">
        <v>44197</v>
      </c>
      <c r="C2433" s="25">
        <v>300</v>
      </c>
      <c r="D2433" s="29">
        <v>585</v>
      </c>
      <c r="E2433" s="34">
        <v>44007</v>
      </c>
      <c r="F2433" s="24" t="s">
        <v>97</v>
      </c>
      <c r="G2433" s="23" t="s">
        <v>71</v>
      </c>
      <c r="H2433" s="26">
        <v>10295.1</v>
      </c>
      <c r="I2433" s="27">
        <v>42.91</v>
      </c>
    </row>
    <row r="2434" spans="1:9" ht="10.199999999999999" x14ac:dyDescent="0.2">
      <c r="A2434" s="21" t="s">
        <v>84</v>
      </c>
      <c r="B2434" s="22">
        <v>44197</v>
      </c>
      <c r="C2434" s="25">
        <v>311.7</v>
      </c>
      <c r="D2434" s="29">
        <v>586</v>
      </c>
      <c r="E2434" s="34">
        <v>44157</v>
      </c>
      <c r="F2434" s="24" t="s">
        <v>97</v>
      </c>
      <c r="G2434" s="23" t="s">
        <v>77</v>
      </c>
      <c r="H2434" s="26">
        <v>11491.65</v>
      </c>
      <c r="I2434" s="27">
        <v>220.99</v>
      </c>
    </row>
    <row r="2435" spans="1:9" ht="10.199999999999999" x14ac:dyDescent="0.2">
      <c r="A2435" s="21" t="s">
        <v>84</v>
      </c>
      <c r="B2435" s="22">
        <v>44197</v>
      </c>
      <c r="C2435" s="25">
        <v>742</v>
      </c>
      <c r="D2435" s="29">
        <v>587</v>
      </c>
      <c r="E2435" s="34">
        <v>45010</v>
      </c>
      <c r="F2435" s="24" t="s">
        <v>97</v>
      </c>
      <c r="G2435" s="23" t="s">
        <v>77</v>
      </c>
      <c r="H2435" s="26"/>
      <c r="I2435" s="27">
        <v>1050</v>
      </c>
    </row>
    <row r="2436" spans="1:9" ht="10.199999999999999" x14ac:dyDescent="0.2">
      <c r="A2436" s="21" t="s">
        <v>84</v>
      </c>
      <c r="B2436" s="22">
        <v>44197</v>
      </c>
      <c r="C2436" s="25">
        <v>155.6</v>
      </c>
      <c r="D2436" s="29">
        <v>588</v>
      </c>
      <c r="E2436" s="34">
        <v>41998</v>
      </c>
      <c r="F2436" s="24" t="s">
        <v>129</v>
      </c>
      <c r="G2436" s="23" t="s">
        <v>77</v>
      </c>
      <c r="H2436" s="26">
        <v>12607.3</v>
      </c>
      <c r="I2436" s="27">
        <v>672.35</v>
      </c>
    </row>
    <row r="2437" spans="1:9" ht="10.199999999999999" x14ac:dyDescent="0.2">
      <c r="A2437" s="21" t="s">
        <v>84</v>
      </c>
      <c r="B2437" s="22">
        <v>44197</v>
      </c>
      <c r="C2437" s="25">
        <v>410.85</v>
      </c>
      <c r="D2437" s="29">
        <v>589</v>
      </c>
      <c r="E2437" s="34">
        <v>43054</v>
      </c>
      <c r="F2437" s="24" t="s">
        <v>132</v>
      </c>
      <c r="G2437" s="23" t="s">
        <v>74</v>
      </c>
      <c r="H2437" s="26">
        <v>41703.699999999997</v>
      </c>
      <c r="I2437" s="27">
        <v>2879.94</v>
      </c>
    </row>
    <row r="2438" spans="1:9" ht="10.199999999999999" x14ac:dyDescent="0.2">
      <c r="A2438" s="21" t="s">
        <v>84</v>
      </c>
      <c r="B2438" s="22">
        <v>44197</v>
      </c>
      <c r="C2438" s="25">
        <v>348.5</v>
      </c>
      <c r="D2438" s="29">
        <v>590</v>
      </c>
      <c r="E2438" s="34">
        <v>42776</v>
      </c>
      <c r="F2438" s="24" t="s">
        <v>133</v>
      </c>
      <c r="G2438" s="23" t="s">
        <v>71</v>
      </c>
      <c r="H2438" s="26">
        <v>16551.650000000001</v>
      </c>
      <c r="I2438" s="27">
        <v>1347.92</v>
      </c>
    </row>
    <row r="2439" spans="1:9" ht="10.199999999999999" x14ac:dyDescent="0.2">
      <c r="A2439" s="21" t="s">
        <v>84</v>
      </c>
      <c r="B2439" s="22">
        <v>44197</v>
      </c>
      <c r="C2439" s="25">
        <v>288.10000000000002</v>
      </c>
      <c r="D2439" s="29">
        <v>591</v>
      </c>
      <c r="E2439" s="34">
        <v>43561</v>
      </c>
      <c r="F2439" s="24" t="s">
        <v>134</v>
      </c>
      <c r="G2439" s="23" t="s">
        <v>75</v>
      </c>
      <c r="H2439" s="26">
        <v>14207.4</v>
      </c>
      <c r="I2439" s="27">
        <v>1035.79</v>
      </c>
    </row>
    <row r="2440" spans="1:9" ht="10.199999999999999" x14ac:dyDescent="0.2">
      <c r="A2440" s="21" t="s">
        <v>84</v>
      </c>
      <c r="B2440" s="22">
        <v>44197</v>
      </c>
      <c r="C2440" s="25">
        <v>311</v>
      </c>
      <c r="D2440" s="29">
        <v>592</v>
      </c>
      <c r="E2440" s="34">
        <v>44532</v>
      </c>
      <c r="F2440" s="24" t="s">
        <v>97</v>
      </c>
      <c r="G2440" s="23" t="s">
        <v>71</v>
      </c>
      <c r="H2440" s="26">
        <v>9812.2000000000007</v>
      </c>
      <c r="I2440" s="27">
        <v>492.80000000000007</v>
      </c>
    </row>
    <row r="2441" spans="1:9" ht="10.199999999999999" x14ac:dyDescent="0.2">
      <c r="A2441" s="21" t="s">
        <v>84</v>
      </c>
      <c r="B2441" s="22">
        <v>44197</v>
      </c>
      <c r="C2441" s="25">
        <v>388</v>
      </c>
      <c r="D2441" s="29">
        <v>593</v>
      </c>
      <c r="E2441" s="34">
        <v>44877</v>
      </c>
      <c r="F2441" s="24" t="s">
        <v>97</v>
      </c>
      <c r="G2441" s="23" t="s">
        <v>71</v>
      </c>
      <c r="H2441" s="26">
        <v>11145.150000000001</v>
      </c>
      <c r="I2441" s="27">
        <v>819.63</v>
      </c>
    </row>
    <row r="2442" spans="1:9" ht="10.199999999999999" x14ac:dyDescent="0.2">
      <c r="A2442" s="21" t="s">
        <v>84</v>
      </c>
      <c r="B2442" s="22">
        <v>44197</v>
      </c>
      <c r="C2442" s="25">
        <v>537.1</v>
      </c>
      <c r="D2442" s="29">
        <v>594</v>
      </c>
      <c r="E2442" s="34">
        <v>44897</v>
      </c>
      <c r="F2442" s="24" t="s">
        <v>97</v>
      </c>
      <c r="G2442" s="23" t="s">
        <v>71</v>
      </c>
      <c r="H2442" s="26">
        <v>20698.150000000001</v>
      </c>
      <c r="I2442" s="27">
        <v>108.29</v>
      </c>
    </row>
    <row r="2443" spans="1:9" ht="10.199999999999999" x14ac:dyDescent="0.2">
      <c r="A2443" s="21" t="s">
        <v>84</v>
      </c>
      <c r="B2443" s="22">
        <v>44197</v>
      </c>
      <c r="C2443" s="25">
        <v>270.66000000000003</v>
      </c>
      <c r="D2443" s="29">
        <v>595</v>
      </c>
      <c r="E2443" s="34">
        <v>44824</v>
      </c>
      <c r="F2443" s="24" t="s">
        <v>97</v>
      </c>
      <c r="G2443" s="23" t="s">
        <v>77</v>
      </c>
      <c r="H2443" s="26">
        <v>9553</v>
      </c>
      <c r="I2443" s="27">
        <v>556.36</v>
      </c>
    </row>
    <row r="2444" spans="1:9" ht="10.199999999999999" x14ac:dyDescent="0.2">
      <c r="A2444" s="21" t="s">
        <v>84</v>
      </c>
      <c r="B2444" s="22">
        <v>44197</v>
      </c>
      <c r="C2444" s="25">
        <v>800</v>
      </c>
      <c r="D2444" s="29">
        <v>596</v>
      </c>
      <c r="E2444" s="34">
        <v>44923</v>
      </c>
      <c r="F2444" s="24" t="s">
        <v>97</v>
      </c>
      <c r="G2444" s="23" t="s">
        <v>72</v>
      </c>
      <c r="H2444" s="26">
        <v>47764.95</v>
      </c>
      <c r="I2444" s="27">
        <v>526.96</v>
      </c>
    </row>
    <row r="2445" spans="1:9" ht="10.199999999999999" x14ac:dyDescent="0.2">
      <c r="A2445" s="21" t="s">
        <v>84</v>
      </c>
      <c r="B2445" s="22">
        <v>44197</v>
      </c>
      <c r="C2445" s="25">
        <v>175.4</v>
      </c>
      <c r="D2445" s="29">
        <v>597</v>
      </c>
      <c r="E2445" s="34">
        <v>42894</v>
      </c>
      <c r="F2445" s="24" t="s">
        <v>97</v>
      </c>
      <c r="G2445" s="23" t="s">
        <v>71</v>
      </c>
      <c r="H2445" s="26">
        <v>4079.6</v>
      </c>
      <c r="I2445" s="27">
        <v>636.02</v>
      </c>
    </row>
    <row r="2446" spans="1:9" ht="10.199999999999999" x14ac:dyDescent="0.2">
      <c r="A2446" s="21" t="s">
        <v>84</v>
      </c>
      <c r="B2446" s="22">
        <v>44197</v>
      </c>
      <c r="C2446" s="25">
        <v>288</v>
      </c>
      <c r="D2446" s="29">
        <v>598</v>
      </c>
      <c r="E2446" s="34">
        <v>43084</v>
      </c>
      <c r="F2446" s="24" t="s">
        <v>97</v>
      </c>
      <c r="G2446" s="23" t="s">
        <v>73</v>
      </c>
      <c r="H2446" s="26">
        <v>6101.5</v>
      </c>
      <c r="I2446" s="27">
        <v>760.55000000000007</v>
      </c>
    </row>
    <row r="2447" spans="1:9" ht="10.199999999999999" x14ac:dyDescent="0.2">
      <c r="A2447" s="21" t="s">
        <v>84</v>
      </c>
      <c r="B2447" s="22">
        <v>44197</v>
      </c>
      <c r="C2447" s="25">
        <v>325.5</v>
      </c>
      <c r="D2447" s="29">
        <v>599</v>
      </c>
      <c r="E2447" s="34">
        <v>43536</v>
      </c>
      <c r="F2447" s="24" t="s">
        <v>97</v>
      </c>
      <c r="G2447" s="23" t="s">
        <v>73</v>
      </c>
      <c r="H2447" s="26">
        <v>12832.5</v>
      </c>
      <c r="I2447" s="27">
        <v>1288.6300000000001</v>
      </c>
    </row>
    <row r="2448" spans="1:9" ht="10.199999999999999" x14ac:dyDescent="0.2">
      <c r="A2448" s="21" t="s">
        <v>84</v>
      </c>
      <c r="B2448" s="22">
        <v>44197</v>
      </c>
      <c r="C2448" s="25">
        <v>273.3</v>
      </c>
      <c r="D2448" s="29">
        <v>600</v>
      </c>
      <c r="E2448" s="34">
        <v>44646</v>
      </c>
      <c r="F2448" s="24" t="s">
        <v>97</v>
      </c>
      <c r="G2448" s="23" t="s">
        <v>71</v>
      </c>
      <c r="H2448" s="26">
        <v>7839.15</v>
      </c>
      <c r="I2448" s="27">
        <v>506.73</v>
      </c>
    </row>
    <row r="2449" spans="1:9" ht="10.199999999999999" x14ac:dyDescent="0.2">
      <c r="A2449" s="21" t="s">
        <v>84</v>
      </c>
      <c r="B2449" s="22">
        <v>44197</v>
      </c>
      <c r="C2449" s="25">
        <v>310</v>
      </c>
      <c r="D2449" s="29">
        <v>601</v>
      </c>
      <c r="E2449" s="34">
        <v>44165</v>
      </c>
      <c r="F2449" s="24" t="s">
        <v>97</v>
      </c>
      <c r="G2449" s="23" t="s">
        <v>72</v>
      </c>
      <c r="H2449" s="26">
        <v>10602.85</v>
      </c>
      <c r="I2449" s="27">
        <v>1104.04</v>
      </c>
    </row>
    <row r="2450" spans="1:9" ht="10.199999999999999" x14ac:dyDescent="0.2">
      <c r="A2450" s="21" t="s">
        <v>84</v>
      </c>
      <c r="B2450" s="22">
        <v>44197</v>
      </c>
      <c r="C2450" s="25">
        <v>121.3</v>
      </c>
      <c r="D2450" s="29">
        <v>602</v>
      </c>
      <c r="E2450" s="34">
        <v>40004</v>
      </c>
      <c r="F2450" s="24" t="s">
        <v>135</v>
      </c>
      <c r="G2450" s="23" t="s">
        <v>71</v>
      </c>
      <c r="H2450" s="26">
        <v>8391.8499999999985</v>
      </c>
      <c r="I2450" s="27">
        <v>311.01</v>
      </c>
    </row>
    <row r="2451" spans="1:9" ht="10.199999999999999" x14ac:dyDescent="0.2">
      <c r="A2451" s="21" t="s">
        <v>84</v>
      </c>
      <c r="B2451" s="22">
        <v>44197</v>
      </c>
      <c r="C2451" s="25">
        <v>586</v>
      </c>
      <c r="D2451" s="29">
        <v>603</v>
      </c>
      <c r="E2451" s="34">
        <v>45015</v>
      </c>
      <c r="F2451" s="24" t="s">
        <v>97</v>
      </c>
      <c r="G2451" s="23" t="s">
        <v>71</v>
      </c>
      <c r="H2451" s="26"/>
      <c r="I2451" s="27">
        <v>350</v>
      </c>
    </row>
    <row r="2452" spans="1:9" ht="10.199999999999999" x14ac:dyDescent="0.2">
      <c r="A2452" s="21" t="s">
        <v>84</v>
      </c>
      <c r="B2452" s="22">
        <v>44197</v>
      </c>
      <c r="C2452" s="25">
        <v>370.5</v>
      </c>
      <c r="D2452" s="29">
        <v>604</v>
      </c>
      <c r="E2452" s="34">
        <v>43616</v>
      </c>
      <c r="F2452" s="24" t="s">
        <v>97</v>
      </c>
      <c r="G2452" s="23" t="s">
        <v>71</v>
      </c>
      <c r="H2452" s="26">
        <v>8961.25</v>
      </c>
      <c r="I2452" s="27">
        <v>317.09999999999997</v>
      </c>
    </row>
    <row r="2453" spans="1:9" ht="10.199999999999999" x14ac:dyDescent="0.2">
      <c r="A2453" s="21" t="s">
        <v>84</v>
      </c>
      <c r="B2453" s="22">
        <v>44197</v>
      </c>
      <c r="C2453" s="25">
        <v>318.61</v>
      </c>
      <c r="D2453" s="29">
        <v>605</v>
      </c>
      <c r="E2453" s="34">
        <v>44350</v>
      </c>
      <c r="F2453" s="24" t="s">
        <v>97</v>
      </c>
      <c r="G2453" s="23" t="s">
        <v>71</v>
      </c>
      <c r="H2453" s="26">
        <v>18356.150000000001</v>
      </c>
      <c r="I2453" s="27">
        <v>664.93</v>
      </c>
    </row>
    <row r="2454" spans="1:9" ht="10.199999999999999" x14ac:dyDescent="0.2">
      <c r="A2454" s="21" t="s">
        <v>84</v>
      </c>
      <c r="B2454" s="22">
        <v>44197</v>
      </c>
      <c r="C2454" s="25">
        <v>164.4</v>
      </c>
      <c r="D2454" s="29">
        <v>606</v>
      </c>
      <c r="E2454" s="34">
        <v>41935</v>
      </c>
      <c r="F2454" s="24" t="s">
        <v>105</v>
      </c>
      <c r="G2454" s="23" t="s">
        <v>74</v>
      </c>
      <c r="H2454" s="26">
        <v>11714.05</v>
      </c>
      <c r="I2454" s="27">
        <v>1611.05</v>
      </c>
    </row>
    <row r="2455" spans="1:9" ht="10.199999999999999" x14ac:dyDescent="0.2">
      <c r="A2455" s="21" t="s">
        <v>84</v>
      </c>
      <c r="B2455" s="22">
        <v>44197</v>
      </c>
      <c r="C2455" s="25">
        <v>181.1</v>
      </c>
      <c r="D2455" s="29">
        <v>607</v>
      </c>
      <c r="E2455" s="34">
        <v>43244</v>
      </c>
      <c r="F2455" s="24" t="s">
        <v>97</v>
      </c>
      <c r="G2455" s="23" t="s">
        <v>71</v>
      </c>
      <c r="H2455" s="26">
        <v>11123.5</v>
      </c>
      <c r="I2455" s="27">
        <v>2769.41</v>
      </c>
    </row>
    <row r="2456" spans="1:9" ht="10.199999999999999" x14ac:dyDescent="0.2">
      <c r="A2456" s="21" t="s">
        <v>84</v>
      </c>
      <c r="B2456" s="22">
        <v>44197</v>
      </c>
      <c r="C2456" s="25">
        <v>278.20999999999998</v>
      </c>
      <c r="D2456" s="29">
        <v>608</v>
      </c>
      <c r="E2456" s="34">
        <v>42320</v>
      </c>
      <c r="F2456" s="24" t="s">
        <v>97</v>
      </c>
      <c r="G2456" s="23" t="s">
        <v>73</v>
      </c>
      <c r="H2456" s="26">
        <v>11963.55</v>
      </c>
      <c r="I2456" s="27">
        <v>804.71999999999991</v>
      </c>
    </row>
    <row r="2457" spans="1:9" ht="10.199999999999999" x14ac:dyDescent="0.2">
      <c r="A2457" s="21" t="s">
        <v>84</v>
      </c>
      <c r="B2457" s="22">
        <v>44197</v>
      </c>
      <c r="C2457" s="25">
        <v>284.89999999999998</v>
      </c>
      <c r="D2457" s="29">
        <v>609</v>
      </c>
      <c r="E2457" s="34">
        <v>44620</v>
      </c>
      <c r="F2457" s="24" t="s">
        <v>97</v>
      </c>
      <c r="G2457" s="23" t="s">
        <v>72</v>
      </c>
      <c r="H2457" s="26">
        <v>9406.0499999999993</v>
      </c>
      <c r="I2457" s="27">
        <v>973.9799999999999</v>
      </c>
    </row>
    <row r="2458" spans="1:9" ht="10.199999999999999" x14ac:dyDescent="0.2">
      <c r="A2458" s="21" t="s">
        <v>84</v>
      </c>
      <c r="B2458" s="22">
        <v>44197</v>
      </c>
      <c r="C2458" s="25">
        <v>355</v>
      </c>
      <c r="D2458" s="29">
        <v>610</v>
      </c>
      <c r="E2458" s="34">
        <v>42837</v>
      </c>
      <c r="F2458" s="24" t="s">
        <v>97</v>
      </c>
      <c r="G2458" s="23" t="s">
        <v>74</v>
      </c>
      <c r="H2458" s="26">
        <v>21349.8</v>
      </c>
      <c r="I2458" s="27">
        <v>893.69</v>
      </c>
    </row>
    <row r="2459" spans="1:9" ht="10.199999999999999" x14ac:dyDescent="0.2">
      <c r="A2459" s="21" t="s">
        <v>84</v>
      </c>
      <c r="B2459" s="22">
        <v>44197</v>
      </c>
      <c r="C2459" s="25">
        <v>187.9</v>
      </c>
      <c r="D2459" s="29">
        <v>611</v>
      </c>
      <c r="E2459" s="34">
        <v>41690</v>
      </c>
      <c r="F2459" s="24" t="s">
        <v>97</v>
      </c>
      <c r="G2459" s="23" t="s">
        <v>74</v>
      </c>
      <c r="H2459" s="26">
        <v>8157.55</v>
      </c>
      <c r="I2459" s="27">
        <v>92.05</v>
      </c>
    </row>
    <row r="2460" spans="1:9" ht="10.199999999999999" x14ac:dyDescent="0.2">
      <c r="A2460" s="21" t="s">
        <v>84</v>
      </c>
      <c r="B2460" s="22">
        <v>44197</v>
      </c>
      <c r="C2460" s="25">
        <v>162.44999999999999</v>
      </c>
      <c r="D2460" s="29">
        <v>612</v>
      </c>
      <c r="E2460" s="34">
        <v>40313</v>
      </c>
      <c r="F2460" s="24" t="s">
        <v>97</v>
      </c>
      <c r="G2460" s="23" t="s">
        <v>71</v>
      </c>
      <c r="H2460" s="26">
        <v>5415.5499999999993</v>
      </c>
      <c r="I2460" s="27">
        <v>494.06</v>
      </c>
    </row>
    <row r="2461" spans="1:9" ht="10.199999999999999" x14ac:dyDescent="0.2">
      <c r="A2461" s="21" t="s">
        <v>84</v>
      </c>
      <c r="B2461" s="22">
        <v>44197</v>
      </c>
      <c r="C2461" s="25">
        <v>383.13</v>
      </c>
      <c r="D2461" s="29">
        <v>613</v>
      </c>
      <c r="E2461" s="34">
        <v>44490</v>
      </c>
      <c r="F2461" s="24" t="s">
        <v>97</v>
      </c>
      <c r="G2461" s="23" t="s">
        <v>71</v>
      </c>
      <c r="H2461" s="26">
        <v>14815.5</v>
      </c>
      <c r="I2461" s="27">
        <v>964.81000000000006</v>
      </c>
    </row>
    <row r="2462" spans="1:9" ht="10.199999999999999" x14ac:dyDescent="0.2">
      <c r="A2462" s="21" t="s">
        <v>84</v>
      </c>
      <c r="B2462" s="22">
        <v>44197</v>
      </c>
      <c r="C2462" s="25">
        <v>278.39999999999998</v>
      </c>
      <c r="D2462" s="29">
        <v>614</v>
      </c>
      <c r="E2462" s="34">
        <v>42560</v>
      </c>
      <c r="F2462" s="24" t="s">
        <v>97</v>
      </c>
      <c r="G2462" s="23" t="s">
        <v>75</v>
      </c>
      <c r="H2462" s="26">
        <v>10479.1</v>
      </c>
      <c r="I2462" s="27">
        <v>418.03999999999996</v>
      </c>
    </row>
    <row r="2463" spans="1:9" ht="10.199999999999999" x14ac:dyDescent="0.2">
      <c r="A2463" s="21" t="s">
        <v>84</v>
      </c>
      <c r="B2463" s="22">
        <v>44197</v>
      </c>
      <c r="C2463" s="25">
        <v>259.87</v>
      </c>
      <c r="D2463" s="29">
        <v>615</v>
      </c>
      <c r="E2463" s="34">
        <v>44178</v>
      </c>
      <c r="F2463" s="24" t="s">
        <v>97</v>
      </c>
      <c r="G2463" s="23" t="s">
        <v>77</v>
      </c>
      <c r="H2463" s="26">
        <v>14192.4</v>
      </c>
      <c r="I2463" s="27">
        <v>1214.29</v>
      </c>
    </row>
    <row r="2464" spans="1:9" ht="10.199999999999999" x14ac:dyDescent="0.2">
      <c r="A2464" s="21" t="s">
        <v>84</v>
      </c>
      <c r="B2464" s="22">
        <v>44197</v>
      </c>
      <c r="C2464" s="25">
        <v>321</v>
      </c>
      <c r="D2464" s="29">
        <v>616</v>
      </c>
      <c r="E2464" s="34">
        <v>44007</v>
      </c>
      <c r="F2464" s="24" t="s">
        <v>97</v>
      </c>
      <c r="G2464" s="23" t="s">
        <v>71</v>
      </c>
      <c r="H2464" s="26">
        <v>7895.2999999999993</v>
      </c>
      <c r="I2464" s="27">
        <v>1785.28</v>
      </c>
    </row>
    <row r="2465" spans="1:9" ht="10.199999999999999" x14ac:dyDescent="0.2">
      <c r="A2465" s="21" t="s">
        <v>84</v>
      </c>
      <c r="B2465" s="22">
        <v>44197</v>
      </c>
      <c r="C2465" s="25">
        <v>240.77</v>
      </c>
      <c r="D2465" s="29">
        <v>617</v>
      </c>
      <c r="E2465" s="34">
        <v>43883</v>
      </c>
      <c r="F2465" s="24" t="s">
        <v>97</v>
      </c>
      <c r="G2465" s="23" t="s">
        <v>71</v>
      </c>
      <c r="H2465" s="26">
        <v>8904.3499999999985</v>
      </c>
      <c r="I2465" s="27">
        <v>161.63</v>
      </c>
    </row>
    <row r="2466" spans="1:9" ht="10.199999999999999" x14ac:dyDescent="0.2">
      <c r="A2466" s="21" t="s">
        <v>84</v>
      </c>
      <c r="B2466" s="22">
        <v>44197</v>
      </c>
      <c r="C2466" s="25">
        <v>312</v>
      </c>
      <c r="D2466" s="29">
        <v>618</v>
      </c>
      <c r="E2466" s="34">
        <v>44147</v>
      </c>
      <c r="F2466" s="24" t="s">
        <v>97</v>
      </c>
      <c r="G2466" s="23" t="s">
        <v>73</v>
      </c>
      <c r="H2466" s="26">
        <v>16763.099999999999</v>
      </c>
      <c r="I2466" s="27">
        <v>348.03999999999996</v>
      </c>
    </row>
    <row r="2467" spans="1:9" ht="10.199999999999999" x14ac:dyDescent="0.2">
      <c r="A2467" s="21" t="s">
        <v>84</v>
      </c>
      <c r="B2467" s="22">
        <v>44197</v>
      </c>
      <c r="C2467" s="25">
        <v>204.5</v>
      </c>
      <c r="D2467" s="29">
        <v>619</v>
      </c>
      <c r="E2467" s="34">
        <v>43358</v>
      </c>
      <c r="F2467" s="24" t="s">
        <v>136</v>
      </c>
      <c r="G2467" s="23" t="s">
        <v>71</v>
      </c>
      <c r="H2467" s="26">
        <v>10355.150000000001</v>
      </c>
      <c r="I2467" s="27">
        <v>3017.7000000000003</v>
      </c>
    </row>
    <row r="2468" spans="1:9" ht="10.199999999999999" x14ac:dyDescent="0.2">
      <c r="A2468" s="21" t="s">
        <v>84</v>
      </c>
      <c r="B2468" s="22">
        <v>44197</v>
      </c>
      <c r="C2468" s="25">
        <v>311.06</v>
      </c>
      <c r="D2468" s="29">
        <v>620</v>
      </c>
      <c r="E2468" s="34">
        <v>43524</v>
      </c>
      <c r="F2468" s="24" t="s">
        <v>137</v>
      </c>
      <c r="G2468" s="23" t="s">
        <v>76</v>
      </c>
      <c r="H2468" s="26">
        <v>23325.050000000003</v>
      </c>
      <c r="I2468" s="27">
        <v>1493.73</v>
      </c>
    </row>
    <row r="2469" spans="1:9" ht="10.199999999999999" x14ac:dyDescent="0.2">
      <c r="A2469" s="21" t="s">
        <v>84</v>
      </c>
      <c r="B2469" s="22">
        <v>44197</v>
      </c>
      <c r="C2469" s="25">
        <v>119</v>
      </c>
      <c r="D2469" s="29">
        <v>621</v>
      </c>
      <c r="E2469" s="34">
        <v>41349</v>
      </c>
      <c r="F2469" s="24" t="s">
        <v>119</v>
      </c>
      <c r="G2469" s="23" t="s">
        <v>74</v>
      </c>
      <c r="H2469" s="26">
        <v>5179.2</v>
      </c>
      <c r="I2469" s="27">
        <v>738.71</v>
      </c>
    </row>
    <row r="2470" spans="1:9" ht="10.199999999999999" x14ac:dyDescent="0.2">
      <c r="A2470" s="21" t="s">
        <v>84</v>
      </c>
      <c r="B2470" s="22">
        <v>44197</v>
      </c>
      <c r="C2470" s="25">
        <v>264.75</v>
      </c>
      <c r="D2470" s="29">
        <v>622</v>
      </c>
      <c r="E2470" s="34">
        <v>43567</v>
      </c>
      <c r="F2470" s="24" t="s">
        <v>97</v>
      </c>
      <c r="G2470" s="23" t="s">
        <v>77</v>
      </c>
      <c r="H2470" s="26">
        <v>14268.3</v>
      </c>
      <c r="I2470" s="27">
        <v>318.15000000000003</v>
      </c>
    </row>
    <row r="2471" spans="1:9" ht="10.199999999999999" x14ac:dyDescent="0.2">
      <c r="A2471" s="21" t="s">
        <v>84</v>
      </c>
      <c r="B2471" s="22">
        <v>44197</v>
      </c>
      <c r="C2471" s="25">
        <v>287</v>
      </c>
      <c r="D2471" s="29">
        <v>623</v>
      </c>
      <c r="E2471" s="34">
        <v>44315</v>
      </c>
      <c r="F2471" s="24" t="s">
        <v>97</v>
      </c>
      <c r="G2471" s="23" t="s">
        <v>71</v>
      </c>
      <c r="H2471" s="26">
        <v>13429.9</v>
      </c>
      <c r="I2471" s="27">
        <v>752.85</v>
      </c>
    </row>
    <row r="2472" spans="1:9" ht="10.199999999999999" x14ac:dyDescent="0.2">
      <c r="A2472" s="21" t="s">
        <v>84</v>
      </c>
      <c r="B2472" s="22">
        <v>44197</v>
      </c>
      <c r="C2472" s="25">
        <v>288.39999999999998</v>
      </c>
      <c r="D2472" s="29">
        <v>624</v>
      </c>
      <c r="E2472" s="34">
        <v>43176</v>
      </c>
      <c r="F2472" s="24" t="s">
        <v>97</v>
      </c>
      <c r="G2472" s="23" t="s">
        <v>74</v>
      </c>
      <c r="H2472" s="26">
        <v>17220.25</v>
      </c>
      <c r="I2472" s="27">
        <v>674.24</v>
      </c>
    </row>
    <row r="2473" spans="1:9" ht="10.199999999999999" x14ac:dyDescent="0.2">
      <c r="A2473" s="21" t="s">
        <v>84</v>
      </c>
      <c r="B2473" s="22">
        <v>44197</v>
      </c>
      <c r="C2473" s="25">
        <v>314.22000000000003</v>
      </c>
      <c r="D2473" s="29">
        <v>625</v>
      </c>
      <c r="E2473" s="34">
        <v>44618</v>
      </c>
      <c r="F2473" s="24" t="s">
        <v>97</v>
      </c>
      <c r="G2473" s="23" t="s">
        <v>71</v>
      </c>
      <c r="H2473" s="26">
        <v>5680.8</v>
      </c>
      <c r="I2473" s="27">
        <v>1034.8100000000002</v>
      </c>
    </row>
    <row r="2474" spans="1:9" ht="10.199999999999999" x14ac:dyDescent="0.2">
      <c r="A2474" s="21" t="s">
        <v>84</v>
      </c>
      <c r="B2474" s="22">
        <v>44228</v>
      </c>
      <c r="C2474" s="25">
        <v>177.4</v>
      </c>
      <c r="D2474" s="29">
        <v>545</v>
      </c>
      <c r="E2474" s="34">
        <v>41629</v>
      </c>
      <c r="F2474" s="24" t="s">
        <v>127</v>
      </c>
      <c r="G2474" s="23" t="s">
        <v>74</v>
      </c>
      <c r="H2474" s="26">
        <v>1537.25</v>
      </c>
      <c r="I2474" s="27">
        <v>1403.22</v>
      </c>
    </row>
    <row r="2475" spans="1:9" ht="10.199999999999999" x14ac:dyDescent="0.2">
      <c r="A2475" s="21" t="s">
        <v>84</v>
      </c>
      <c r="B2475" s="22">
        <v>44228</v>
      </c>
      <c r="C2475" s="25">
        <v>331.42</v>
      </c>
      <c r="D2475" s="29">
        <v>546</v>
      </c>
      <c r="E2475" s="34">
        <v>42364</v>
      </c>
      <c r="F2475" s="24" t="s">
        <v>128</v>
      </c>
      <c r="G2475" s="23" t="s">
        <v>71</v>
      </c>
      <c r="H2475" s="26">
        <v>23928.75</v>
      </c>
      <c r="I2475" s="27">
        <v>4742.92</v>
      </c>
    </row>
    <row r="2476" spans="1:9" ht="10.199999999999999" x14ac:dyDescent="0.2">
      <c r="A2476" s="21" t="s">
        <v>84</v>
      </c>
      <c r="B2476" s="22">
        <v>44228</v>
      </c>
      <c r="C2476" s="25">
        <v>254.96</v>
      </c>
      <c r="D2476" s="29">
        <v>547</v>
      </c>
      <c r="E2476" s="34">
        <v>44162</v>
      </c>
      <c r="F2476" s="24" t="s">
        <v>97</v>
      </c>
      <c r="G2476" s="23" t="s">
        <v>72</v>
      </c>
      <c r="H2476" s="26">
        <v>7145.5499999999993</v>
      </c>
      <c r="I2476" s="27">
        <v>1931.23</v>
      </c>
    </row>
    <row r="2477" spans="1:9" ht="10.199999999999999" x14ac:dyDescent="0.2">
      <c r="A2477" s="21" t="s">
        <v>84</v>
      </c>
      <c r="B2477" s="22">
        <v>44228</v>
      </c>
      <c r="C2477" s="25">
        <v>295.39999999999998</v>
      </c>
      <c r="D2477" s="29">
        <v>548</v>
      </c>
      <c r="E2477" s="34">
        <v>44717</v>
      </c>
      <c r="F2477" s="24" t="s">
        <v>97</v>
      </c>
      <c r="G2477" s="23" t="s">
        <v>73</v>
      </c>
      <c r="H2477" s="26">
        <v>5571.3</v>
      </c>
      <c r="I2477" s="27">
        <v>827.82</v>
      </c>
    </row>
    <row r="2478" spans="1:9" ht="10.199999999999999" x14ac:dyDescent="0.2">
      <c r="A2478" s="21" t="s">
        <v>84</v>
      </c>
      <c r="B2478" s="22">
        <v>44228</v>
      </c>
      <c r="C2478" s="25">
        <v>156.69999999999999</v>
      </c>
      <c r="D2478" s="29">
        <v>549</v>
      </c>
      <c r="E2478" s="34">
        <v>42051</v>
      </c>
      <c r="F2478" s="24" t="s">
        <v>97</v>
      </c>
      <c r="G2478" s="23" t="s">
        <v>74</v>
      </c>
      <c r="H2478" s="26">
        <v>3460.55</v>
      </c>
      <c r="I2478" s="27">
        <v>242.82999999999998</v>
      </c>
    </row>
    <row r="2479" spans="1:9" ht="10.199999999999999" x14ac:dyDescent="0.2">
      <c r="A2479" s="21" t="s">
        <v>84</v>
      </c>
      <c r="B2479" s="22">
        <v>44228</v>
      </c>
      <c r="C2479" s="25">
        <v>278</v>
      </c>
      <c r="D2479" s="29">
        <v>550</v>
      </c>
      <c r="E2479" s="34">
        <v>44729</v>
      </c>
      <c r="F2479" s="24" t="s">
        <v>97</v>
      </c>
      <c r="G2479" s="23" t="s">
        <v>75</v>
      </c>
      <c r="H2479" s="26">
        <v>9482.2000000000007</v>
      </c>
      <c r="I2479" s="27">
        <v>619.5</v>
      </c>
    </row>
    <row r="2480" spans="1:9" ht="10.199999999999999" x14ac:dyDescent="0.2">
      <c r="A2480" s="21" t="s">
        <v>84</v>
      </c>
      <c r="B2480" s="22">
        <v>44228</v>
      </c>
      <c r="C2480" s="25">
        <v>229.6</v>
      </c>
      <c r="D2480" s="29">
        <v>551</v>
      </c>
      <c r="E2480" s="34">
        <v>44348</v>
      </c>
      <c r="F2480" s="24" t="s">
        <v>97</v>
      </c>
      <c r="G2480" s="23" t="s">
        <v>71</v>
      </c>
      <c r="H2480" s="26">
        <v>7123.9</v>
      </c>
      <c r="I2480" s="27">
        <v>1616.37</v>
      </c>
    </row>
    <row r="2481" spans="1:9" ht="10.199999999999999" x14ac:dyDescent="0.2">
      <c r="A2481" s="21" t="s">
        <v>84</v>
      </c>
      <c r="B2481" s="22">
        <v>44228</v>
      </c>
      <c r="C2481" s="25">
        <v>312.75</v>
      </c>
      <c r="D2481" s="29">
        <v>552</v>
      </c>
      <c r="E2481" s="34">
        <v>44184</v>
      </c>
      <c r="F2481" s="24" t="s">
        <v>97</v>
      </c>
      <c r="G2481" s="23" t="s">
        <v>73</v>
      </c>
      <c r="H2481" s="26">
        <v>9378.25</v>
      </c>
      <c r="I2481" s="27">
        <v>1550.78</v>
      </c>
    </row>
    <row r="2482" spans="1:9" ht="10.199999999999999" x14ac:dyDescent="0.2">
      <c r="A2482" s="21" t="s">
        <v>84</v>
      </c>
      <c r="B2482" s="22">
        <v>44228</v>
      </c>
      <c r="C2482" s="25">
        <v>307.89999999999998</v>
      </c>
      <c r="D2482" s="29">
        <v>553</v>
      </c>
      <c r="E2482" s="34">
        <v>43329</v>
      </c>
      <c r="F2482" s="24" t="s">
        <v>129</v>
      </c>
      <c r="G2482" s="23" t="s">
        <v>71</v>
      </c>
      <c r="H2482" s="26">
        <v>25629.699999999997</v>
      </c>
      <c r="I2482" s="27">
        <v>65.589999999999989</v>
      </c>
    </row>
    <row r="2483" spans="1:9" ht="10.199999999999999" x14ac:dyDescent="0.2">
      <c r="A2483" s="21" t="s">
        <v>84</v>
      </c>
      <c r="B2483" s="22">
        <v>44228</v>
      </c>
      <c r="C2483" s="25">
        <v>305.89999999999998</v>
      </c>
      <c r="D2483" s="29">
        <v>554</v>
      </c>
      <c r="E2483" s="34">
        <v>42808</v>
      </c>
      <c r="F2483" s="24" t="s">
        <v>97</v>
      </c>
      <c r="G2483" s="23" t="s">
        <v>73</v>
      </c>
      <c r="H2483" s="26">
        <v>4909</v>
      </c>
      <c r="I2483" s="27">
        <v>718.48</v>
      </c>
    </row>
    <row r="2484" spans="1:9" ht="10.199999999999999" x14ac:dyDescent="0.2">
      <c r="A2484" s="21" t="s">
        <v>84</v>
      </c>
      <c r="B2484" s="22">
        <v>44228</v>
      </c>
      <c r="C2484" s="25">
        <v>256.3</v>
      </c>
      <c r="D2484" s="29">
        <v>555</v>
      </c>
      <c r="E2484" s="34">
        <v>42469</v>
      </c>
      <c r="F2484" s="24" t="s">
        <v>97</v>
      </c>
      <c r="G2484" s="23" t="s">
        <v>74</v>
      </c>
      <c r="H2484" s="26">
        <v>12515.95</v>
      </c>
      <c r="I2484" s="27">
        <v>2274.79</v>
      </c>
    </row>
    <row r="2485" spans="1:9" ht="10.199999999999999" x14ac:dyDescent="0.2">
      <c r="A2485" s="21" t="s">
        <v>84</v>
      </c>
      <c r="B2485" s="22">
        <v>44228</v>
      </c>
      <c r="C2485" s="25">
        <v>317.2</v>
      </c>
      <c r="D2485" s="29">
        <v>556</v>
      </c>
      <c r="E2485" s="34">
        <v>44689</v>
      </c>
      <c r="F2485" s="24" t="s">
        <v>97</v>
      </c>
      <c r="G2485" s="23" t="s">
        <v>73</v>
      </c>
      <c r="H2485" s="26">
        <v>9904.1999999999989</v>
      </c>
      <c r="I2485" s="27">
        <v>1066.8699999999999</v>
      </c>
    </row>
    <row r="2486" spans="1:9" ht="10.199999999999999" x14ac:dyDescent="0.2">
      <c r="A2486" s="21" t="s">
        <v>84</v>
      </c>
      <c r="B2486" s="22">
        <v>44228</v>
      </c>
      <c r="C2486" s="25">
        <v>376</v>
      </c>
      <c r="D2486" s="29">
        <v>557</v>
      </c>
      <c r="E2486" s="34">
        <v>44618</v>
      </c>
      <c r="F2486" s="24" t="s">
        <v>97</v>
      </c>
      <c r="G2486" s="23" t="s">
        <v>74</v>
      </c>
      <c r="H2486" s="26">
        <v>8596.15</v>
      </c>
      <c r="I2486" s="27">
        <v>1259.58</v>
      </c>
    </row>
    <row r="2487" spans="1:9" ht="10.199999999999999" x14ac:dyDescent="0.2">
      <c r="A2487" s="21" t="s">
        <v>84</v>
      </c>
      <c r="B2487" s="22">
        <v>44228</v>
      </c>
      <c r="C2487" s="25">
        <v>149.9</v>
      </c>
      <c r="D2487" s="29">
        <v>558</v>
      </c>
      <c r="E2487" s="34">
        <v>41605</v>
      </c>
      <c r="F2487" s="24" t="s">
        <v>97</v>
      </c>
      <c r="G2487" s="23" t="s">
        <v>71</v>
      </c>
      <c r="H2487" s="26">
        <v>3337.2000000000003</v>
      </c>
      <c r="I2487" s="27">
        <v>795.69</v>
      </c>
    </row>
    <row r="2488" spans="1:9" ht="10.199999999999999" x14ac:dyDescent="0.2">
      <c r="A2488" s="21" t="s">
        <v>84</v>
      </c>
      <c r="B2488" s="22">
        <v>44228</v>
      </c>
      <c r="C2488" s="25">
        <v>369.35</v>
      </c>
      <c r="D2488" s="29">
        <v>559</v>
      </c>
      <c r="E2488" s="34">
        <v>44558</v>
      </c>
      <c r="F2488" s="24" t="s">
        <v>97</v>
      </c>
      <c r="G2488" s="23" t="s">
        <v>75</v>
      </c>
      <c r="H2488" s="26">
        <v>8047.5</v>
      </c>
      <c r="I2488" s="27">
        <v>445.06</v>
      </c>
    </row>
    <row r="2489" spans="1:9" ht="10.199999999999999" x14ac:dyDescent="0.2">
      <c r="A2489" s="21" t="s">
        <v>84</v>
      </c>
      <c r="B2489" s="22">
        <v>44228</v>
      </c>
      <c r="C2489" s="25">
        <v>319</v>
      </c>
      <c r="D2489" s="29">
        <v>560</v>
      </c>
      <c r="E2489" s="34">
        <v>44520</v>
      </c>
      <c r="F2489" s="24" t="s">
        <v>97</v>
      </c>
      <c r="G2489" s="23" t="s">
        <v>75</v>
      </c>
      <c r="H2489" s="26">
        <v>10389.75</v>
      </c>
      <c r="I2489" s="27">
        <v>1175.58</v>
      </c>
    </row>
    <row r="2490" spans="1:9" ht="10.199999999999999" x14ac:dyDescent="0.2">
      <c r="A2490" s="21" t="s">
        <v>84</v>
      </c>
      <c r="B2490" s="22">
        <v>44228</v>
      </c>
      <c r="C2490" s="25">
        <v>313</v>
      </c>
      <c r="D2490" s="29">
        <v>561</v>
      </c>
      <c r="E2490" s="34">
        <v>44480</v>
      </c>
      <c r="F2490" s="24" t="s">
        <v>97</v>
      </c>
      <c r="G2490" s="23" t="s">
        <v>76</v>
      </c>
      <c r="H2490" s="26">
        <v>11252.4</v>
      </c>
      <c r="I2490" s="27">
        <v>1869.8400000000001</v>
      </c>
    </row>
    <row r="2491" spans="1:9" ht="10.199999999999999" x14ac:dyDescent="0.2">
      <c r="A2491" s="21" t="s">
        <v>84</v>
      </c>
      <c r="B2491" s="22">
        <v>44228</v>
      </c>
      <c r="C2491" s="25">
        <v>595</v>
      </c>
      <c r="D2491" s="29">
        <v>562</v>
      </c>
      <c r="E2491" s="34">
        <v>44905</v>
      </c>
      <c r="F2491" s="24" t="s">
        <v>97</v>
      </c>
      <c r="G2491" s="23" t="s">
        <v>72</v>
      </c>
      <c r="H2491" s="26">
        <v>19279.849999999999</v>
      </c>
      <c r="I2491" s="27">
        <v>726.46</v>
      </c>
    </row>
    <row r="2492" spans="1:9" ht="10.199999999999999" x14ac:dyDescent="0.2">
      <c r="A2492" s="21" t="s">
        <v>84</v>
      </c>
      <c r="B2492" s="22">
        <v>44228</v>
      </c>
      <c r="C2492" s="25">
        <v>312.3</v>
      </c>
      <c r="D2492" s="29">
        <v>563</v>
      </c>
      <c r="E2492" s="34">
        <v>44067</v>
      </c>
      <c r="F2492" s="24" t="s">
        <v>97</v>
      </c>
      <c r="G2492" s="23" t="s">
        <v>71</v>
      </c>
      <c r="H2492" s="26">
        <v>6359.15</v>
      </c>
      <c r="I2492" s="27">
        <v>713.65</v>
      </c>
    </row>
    <row r="2493" spans="1:9" ht="10.199999999999999" x14ac:dyDescent="0.2">
      <c r="A2493" s="21" t="s">
        <v>84</v>
      </c>
      <c r="B2493" s="22">
        <v>44228</v>
      </c>
      <c r="C2493" s="25">
        <v>262.39999999999998</v>
      </c>
      <c r="D2493" s="29">
        <v>564</v>
      </c>
      <c r="E2493" s="34">
        <v>44534</v>
      </c>
      <c r="F2493" s="24" t="s">
        <v>97</v>
      </c>
      <c r="G2493" s="23" t="s">
        <v>77</v>
      </c>
      <c r="H2493" s="26">
        <v>13164.05</v>
      </c>
      <c r="I2493" s="27">
        <v>6747.44</v>
      </c>
    </row>
    <row r="2494" spans="1:9" ht="10.199999999999999" x14ac:dyDescent="0.2">
      <c r="A2494" s="21" t="s">
        <v>84</v>
      </c>
      <c r="B2494" s="22">
        <v>44228</v>
      </c>
      <c r="C2494" s="25">
        <v>682</v>
      </c>
      <c r="D2494" s="29">
        <v>565</v>
      </c>
      <c r="E2494" s="34">
        <v>44919</v>
      </c>
      <c r="F2494" s="24" t="s">
        <v>97</v>
      </c>
      <c r="G2494" s="23" t="s">
        <v>73</v>
      </c>
      <c r="H2494" s="26">
        <v>14995.45</v>
      </c>
      <c r="I2494" s="27">
        <v>1178.8699999999999</v>
      </c>
    </row>
    <row r="2495" spans="1:9" ht="10.199999999999999" x14ac:dyDescent="0.2">
      <c r="A2495" s="21" t="s">
        <v>84</v>
      </c>
      <c r="B2495" s="22">
        <v>44228</v>
      </c>
      <c r="C2495" s="25">
        <v>314.3</v>
      </c>
      <c r="D2495" s="29">
        <v>566</v>
      </c>
      <c r="E2495" s="34">
        <v>44627</v>
      </c>
      <c r="F2495" s="24" t="s">
        <v>97</v>
      </c>
      <c r="G2495" s="23" t="s">
        <v>71</v>
      </c>
      <c r="H2495" s="26">
        <v>6859.2</v>
      </c>
      <c r="I2495" s="27">
        <v>1051.75</v>
      </c>
    </row>
    <row r="2496" spans="1:9" ht="10.199999999999999" x14ac:dyDescent="0.2">
      <c r="A2496" s="21" t="s">
        <v>84</v>
      </c>
      <c r="B2496" s="22">
        <v>44228</v>
      </c>
      <c r="C2496" s="25">
        <v>298</v>
      </c>
      <c r="D2496" s="29">
        <v>567</v>
      </c>
      <c r="E2496" s="34">
        <v>42322</v>
      </c>
      <c r="F2496" s="24" t="s">
        <v>97</v>
      </c>
      <c r="G2496" s="23" t="s">
        <v>74</v>
      </c>
      <c r="H2496" s="26">
        <v>13436.300000000001</v>
      </c>
      <c r="I2496" s="27">
        <v>1576.96</v>
      </c>
    </row>
    <row r="2497" spans="1:9" ht="10.199999999999999" x14ac:dyDescent="0.2">
      <c r="A2497" s="21" t="s">
        <v>84</v>
      </c>
      <c r="B2497" s="22">
        <v>44228</v>
      </c>
      <c r="C2497" s="25">
        <v>161.80000000000001</v>
      </c>
      <c r="D2497" s="29">
        <v>568</v>
      </c>
      <c r="E2497" s="34">
        <v>41615</v>
      </c>
      <c r="F2497" s="24" t="s">
        <v>130</v>
      </c>
      <c r="G2497" s="23" t="s">
        <v>71</v>
      </c>
      <c r="H2497" s="26">
        <v>4908.95</v>
      </c>
      <c r="I2497" s="27">
        <v>1342.88</v>
      </c>
    </row>
    <row r="2498" spans="1:9" ht="10.199999999999999" x14ac:dyDescent="0.2">
      <c r="A2498" s="21" t="s">
        <v>84</v>
      </c>
      <c r="B2498" s="22">
        <v>44228</v>
      </c>
      <c r="C2498" s="25">
        <v>339</v>
      </c>
      <c r="D2498" s="29">
        <v>569</v>
      </c>
      <c r="E2498" s="34">
        <v>43091</v>
      </c>
      <c r="F2498" s="24" t="s">
        <v>97</v>
      </c>
      <c r="G2498" s="23" t="s">
        <v>77</v>
      </c>
      <c r="H2498" s="26">
        <v>13227.550000000001</v>
      </c>
      <c r="I2498" s="27">
        <v>5604.83</v>
      </c>
    </row>
    <row r="2499" spans="1:9" ht="10.199999999999999" x14ac:dyDescent="0.2">
      <c r="A2499" s="21" t="s">
        <v>84</v>
      </c>
      <c r="B2499" s="22">
        <v>44228</v>
      </c>
      <c r="C2499" s="25">
        <v>268</v>
      </c>
      <c r="D2499" s="29">
        <v>570</v>
      </c>
      <c r="E2499" s="34">
        <v>43785</v>
      </c>
      <c r="F2499" s="24" t="s">
        <v>131</v>
      </c>
      <c r="G2499" s="23" t="s">
        <v>72</v>
      </c>
      <c r="H2499" s="26">
        <v>11209.1</v>
      </c>
      <c r="I2499" s="27">
        <v>1486.73</v>
      </c>
    </row>
    <row r="2500" spans="1:9" ht="10.199999999999999" x14ac:dyDescent="0.2">
      <c r="A2500" s="21" t="s">
        <v>84</v>
      </c>
      <c r="B2500" s="22">
        <v>44228</v>
      </c>
      <c r="C2500" s="25">
        <v>292.3</v>
      </c>
      <c r="D2500" s="29">
        <v>571</v>
      </c>
      <c r="E2500" s="34">
        <v>43218</v>
      </c>
      <c r="F2500" s="24" t="s">
        <v>97</v>
      </c>
      <c r="G2500" s="23" t="s">
        <v>74</v>
      </c>
      <c r="H2500" s="26">
        <v>11523.75</v>
      </c>
      <c r="I2500" s="27">
        <v>2508.73</v>
      </c>
    </row>
    <row r="2501" spans="1:9" ht="10.199999999999999" x14ac:dyDescent="0.2">
      <c r="A2501" s="21" t="s">
        <v>84</v>
      </c>
      <c r="B2501" s="22">
        <v>44228</v>
      </c>
      <c r="C2501" s="25">
        <v>299.89999999999998</v>
      </c>
      <c r="D2501" s="29">
        <v>572</v>
      </c>
      <c r="E2501" s="34">
        <v>44187</v>
      </c>
      <c r="F2501" s="24" t="s">
        <v>97</v>
      </c>
      <c r="G2501" s="23" t="s">
        <v>74</v>
      </c>
      <c r="H2501" s="26">
        <v>13678.199999999999</v>
      </c>
      <c r="I2501" s="27">
        <v>759.15</v>
      </c>
    </row>
    <row r="2502" spans="1:9" ht="10.199999999999999" x14ac:dyDescent="0.2">
      <c r="A2502" s="21" t="s">
        <v>84</v>
      </c>
      <c r="B2502" s="22">
        <v>44228</v>
      </c>
      <c r="C2502" s="25">
        <v>838.5</v>
      </c>
      <c r="D2502" s="29">
        <v>573</v>
      </c>
      <c r="E2502" s="34">
        <v>44923</v>
      </c>
      <c r="F2502" s="24" t="s">
        <v>97</v>
      </c>
      <c r="G2502" s="23" t="s">
        <v>76</v>
      </c>
      <c r="H2502" s="26">
        <v>14995.45</v>
      </c>
      <c r="I2502" s="27">
        <v>4192.3</v>
      </c>
    </row>
    <row r="2503" spans="1:9" ht="10.199999999999999" x14ac:dyDescent="0.2">
      <c r="A2503" s="21" t="s">
        <v>84</v>
      </c>
      <c r="B2503" s="22">
        <v>44228</v>
      </c>
      <c r="C2503" s="25">
        <v>195.9</v>
      </c>
      <c r="D2503" s="29">
        <v>574</v>
      </c>
      <c r="E2503" s="34">
        <v>42235</v>
      </c>
      <c r="F2503" s="24" t="s">
        <v>97</v>
      </c>
      <c r="G2503" s="23" t="s">
        <v>71</v>
      </c>
      <c r="H2503" s="26">
        <v>17620.400000000001</v>
      </c>
      <c r="I2503" s="27">
        <v>3753.4000000000005</v>
      </c>
    </row>
    <row r="2504" spans="1:9" ht="10.199999999999999" x14ac:dyDescent="0.2">
      <c r="A2504" s="21" t="s">
        <v>84</v>
      </c>
      <c r="B2504" s="22">
        <v>44228</v>
      </c>
      <c r="C2504" s="25">
        <v>320.2</v>
      </c>
      <c r="D2504" s="29">
        <v>575</v>
      </c>
      <c r="E2504" s="34">
        <v>43216</v>
      </c>
      <c r="F2504" s="24" t="s">
        <v>97</v>
      </c>
      <c r="G2504" s="23" t="s">
        <v>71</v>
      </c>
      <c r="H2504" s="26">
        <v>9748.7999999999993</v>
      </c>
      <c r="I2504" s="27">
        <v>571.41</v>
      </c>
    </row>
    <row r="2505" spans="1:9" ht="10.199999999999999" x14ac:dyDescent="0.2">
      <c r="A2505" s="21" t="s">
        <v>84</v>
      </c>
      <c r="B2505" s="22">
        <v>44228</v>
      </c>
      <c r="C2505" s="25">
        <v>354.8</v>
      </c>
      <c r="D2505" s="29">
        <v>576</v>
      </c>
      <c r="E2505" s="34">
        <v>43659</v>
      </c>
      <c r="F2505" s="24" t="s">
        <v>97</v>
      </c>
      <c r="G2505" s="23" t="s">
        <v>71</v>
      </c>
      <c r="H2505" s="26">
        <v>9162.35</v>
      </c>
      <c r="I2505" s="27">
        <v>2623.81</v>
      </c>
    </row>
    <row r="2506" spans="1:9" ht="10.199999999999999" x14ac:dyDescent="0.2">
      <c r="A2506" s="21" t="s">
        <v>84</v>
      </c>
      <c r="B2506" s="22">
        <v>44228</v>
      </c>
      <c r="C2506" s="25">
        <v>289.10000000000002</v>
      </c>
      <c r="D2506" s="29">
        <v>577</v>
      </c>
      <c r="E2506" s="34">
        <v>44348</v>
      </c>
      <c r="F2506" s="24" t="s">
        <v>97</v>
      </c>
      <c r="G2506" s="23" t="s">
        <v>72</v>
      </c>
      <c r="H2506" s="26">
        <v>10265.5</v>
      </c>
      <c r="I2506" s="27">
        <v>1225.5600000000002</v>
      </c>
    </row>
    <row r="2507" spans="1:9" ht="10.199999999999999" x14ac:dyDescent="0.2">
      <c r="A2507" s="21" t="s">
        <v>84</v>
      </c>
      <c r="B2507" s="22">
        <v>44228</v>
      </c>
      <c r="C2507" s="25">
        <v>134.1</v>
      </c>
      <c r="D2507" s="29">
        <v>578</v>
      </c>
      <c r="E2507" s="34">
        <v>41195</v>
      </c>
      <c r="F2507" s="24" t="s">
        <v>97</v>
      </c>
      <c r="G2507" s="23" t="s">
        <v>71</v>
      </c>
      <c r="H2507" s="26">
        <v>3396.75</v>
      </c>
      <c r="I2507" s="27">
        <v>994.28</v>
      </c>
    </row>
    <row r="2508" spans="1:9" ht="10.199999999999999" x14ac:dyDescent="0.2">
      <c r="A2508" s="21" t="s">
        <v>84</v>
      </c>
      <c r="B2508" s="22">
        <v>44228</v>
      </c>
      <c r="C2508" s="25">
        <v>676</v>
      </c>
      <c r="D2508" s="29">
        <v>579</v>
      </c>
      <c r="E2508" s="34">
        <v>44921</v>
      </c>
      <c r="F2508" s="24" t="s">
        <v>97</v>
      </c>
      <c r="G2508" s="23" t="s">
        <v>71</v>
      </c>
      <c r="H2508" s="26">
        <v>12853.25</v>
      </c>
      <c r="I2508" s="27">
        <v>1774.1499999999999</v>
      </c>
    </row>
    <row r="2509" spans="1:9" ht="10.199999999999999" x14ac:dyDescent="0.2">
      <c r="A2509" s="21" t="s">
        <v>84</v>
      </c>
      <c r="B2509" s="22">
        <v>44228</v>
      </c>
      <c r="C2509" s="25">
        <v>451</v>
      </c>
      <c r="D2509" s="29">
        <v>580</v>
      </c>
      <c r="E2509" s="34">
        <v>44912</v>
      </c>
      <c r="F2509" s="24" t="s">
        <v>97</v>
      </c>
      <c r="G2509" s="23" t="s">
        <v>71</v>
      </c>
      <c r="H2509" s="26">
        <v>7497.75</v>
      </c>
      <c r="I2509" s="27">
        <v>670.94999999999993</v>
      </c>
    </row>
    <row r="2510" spans="1:9" ht="10.199999999999999" x14ac:dyDescent="0.2">
      <c r="A2510" s="21" t="s">
        <v>84</v>
      </c>
      <c r="B2510" s="22">
        <v>44228</v>
      </c>
      <c r="C2510" s="25">
        <v>187.4</v>
      </c>
      <c r="D2510" s="29">
        <v>581</v>
      </c>
      <c r="E2510" s="34">
        <v>42364</v>
      </c>
      <c r="F2510" s="24" t="s">
        <v>97</v>
      </c>
      <c r="G2510" s="23" t="s">
        <v>71</v>
      </c>
      <c r="H2510" s="26">
        <v>7364.6</v>
      </c>
      <c r="I2510" s="27">
        <v>931.63</v>
      </c>
    </row>
    <row r="2511" spans="1:9" ht="10.199999999999999" x14ac:dyDescent="0.2">
      <c r="A2511" s="21" t="s">
        <v>84</v>
      </c>
      <c r="B2511" s="22">
        <v>44228</v>
      </c>
      <c r="C2511" s="25">
        <v>343</v>
      </c>
      <c r="D2511" s="29">
        <v>582</v>
      </c>
      <c r="E2511" s="34">
        <v>44335</v>
      </c>
      <c r="F2511" s="24" t="s">
        <v>97</v>
      </c>
      <c r="G2511" s="23" t="s">
        <v>75</v>
      </c>
      <c r="H2511" s="26">
        <v>7941.9500000000007</v>
      </c>
      <c r="I2511" s="27">
        <v>876.19</v>
      </c>
    </row>
    <row r="2512" spans="1:9" ht="10.199999999999999" x14ac:dyDescent="0.2">
      <c r="A2512" s="21" t="s">
        <v>84</v>
      </c>
      <c r="B2512" s="22">
        <v>44228</v>
      </c>
      <c r="C2512" s="25">
        <v>243.1</v>
      </c>
      <c r="D2512" s="29">
        <v>583</v>
      </c>
      <c r="E2512" s="34">
        <v>43175</v>
      </c>
      <c r="F2512" s="24" t="s">
        <v>97</v>
      </c>
      <c r="G2512" s="23" t="s">
        <v>72</v>
      </c>
      <c r="H2512" s="26">
        <v>9586.9000000000015</v>
      </c>
      <c r="I2512" s="27">
        <v>562.80000000000007</v>
      </c>
    </row>
    <row r="2513" spans="1:9" ht="10.199999999999999" x14ac:dyDescent="0.2">
      <c r="A2513" s="21" t="s">
        <v>84</v>
      </c>
      <c r="B2513" s="22">
        <v>44228</v>
      </c>
      <c r="C2513" s="25">
        <v>998</v>
      </c>
      <c r="D2513" s="29">
        <v>584</v>
      </c>
      <c r="E2513" s="34">
        <v>44979</v>
      </c>
      <c r="F2513" s="24" t="s">
        <v>97</v>
      </c>
      <c r="G2513" s="23" t="s">
        <v>72</v>
      </c>
      <c r="H2513" s="26">
        <v>5891.05</v>
      </c>
      <c r="I2513" s="27">
        <v>2699.06</v>
      </c>
    </row>
    <row r="2514" spans="1:9" ht="10.199999999999999" x14ac:dyDescent="0.2">
      <c r="A2514" s="21" t="s">
        <v>84</v>
      </c>
      <c r="B2514" s="22">
        <v>44228</v>
      </c>
      <c r="C2514" s="25">
        <v>300</v>
      </c>
      <c r="D2514" s="29">
        <v>585</v>
      </c>
      <c r="E2514" s="34">
        <v>44007</v>
      </c>
      <c r="F2514" s="24" t="s">
        <v>97</v>
      </c>
      <c r="G2514" s="23" t="s">
        <v>71</v>
      </c>
      <c r="H2514" s="26">
        <v>10333.950000000001</v>
      </c>
      <c r="I2514" s="27">
        <v>114.52</v>
      </c>
    </row>
    <row r="2515" spans="1:9" ht="10.199999999999999" x14ac:dyDescent="0.2">
      <c r="A2515" s="21" t="s">
        <v>84</v>
      </c>
      <c r="B2515" s="22">
        <v>44228</v>
      </c>
      <c r="C2515" s="25">
        <v>311.7</v>
      </c>
      <c r="D2515" s="29">
        <v>586</v>
      </c>
      <c r="E2515" s="34">
        <v>44157</v>
      </c>
      <c r="F2515" s="24" t="s">
        <v>97</v>
      </c>
      <c r="G2515" s="23" t="s">
        <v>77</v>
      </c>
      <c r="H2515" s="26">
        <v>10271.049999999999</v>
      </c>
      <c r="I2515" s="27">
        <v>217.70000000000002</v>
      </c>
    </row>
    <row r="2516" spans="1:9" ht="10.199999999999999" x14ac:dyDescent="0.2">
      <c r="A2516" s="21" t="s">
        <v>84</v>
      </c>
      <c r="B2516" s="22">
        <v>44228</v>
      </c>
      <c r="C2516" s="25">
        <v>742</v>
      </c>
      <c r="D2516" s="29">
        <v>587</v>
      </c>
      <c r="E2516" s="34">
        <v>45010</v>
      </c>
      <c r="F2516" s="24" t="s">
        <v>97</v>
      </c>
      <c r="G2516" s="23" t="s">
        <v>77</v>
      </c>
      <c r="H2516" s="26"/>
      <c r="I2516" s="27">
        <v>1050</v>
      </c>
    </row>
    <row r="2517" spans="1:9" ht="10.199999999999999" x14ac:dyDescent="0.2">
      <c r="A2517" s="21" t="s">
        <v>84</v>
      </c>
      <c r="B2517" s="22">
        <v>44228</v>
      </c>
      <c r="C2517" s="25">
        <v>155.6</v>
      </c>
      <c r="D2517" s="29">
        <v>588</v>
      </c>
      <c r="E2517" s="34">
        <v>41998</v>
      </c>
      <c r="F2517" s="24" t="s">
        <v>129</v>
      </c>
      <c r="G2517" s="23" t="s">
        <v>77</v>
      </c>
      <c r="H2517" s="26">
        <v>8322.75</v>
      </c>
      <c r="I2517" s="27">
        <v>2138.5699999999997</v>
      </c>
    </row>
    <row r="2518" spans="1:9" ht="10.199999999999999" x14ac:dyDescent="0.2">
      <c r="A2518" s="21" t="s">
        <v>84</v>
      </c>
      <c r="B2518" s="22">
        <v>44228</v>
      </c>
      <c r="C2518" s="25">
        <v>410.85</v>
      </c>
      <c r="D2518" s="29">
        <v>589</v>
      </c>
      <c r="E2518" s="34">
        <v>43054</v>
      </c>
      <c r="F2518" s="24" t="s">
        <v>132</v>
      </c>
      <c r="G2518" s="23" t="s">
        <v>74</v>
      </c>
      <c r="H2518" s="26">
        <v>34292.5</v>
      </c>
      <c r="I2518" s="27">
        <v>3322.06</v>
      </c>
    </row>
    <row r="2519" spans="1:9" ht="10.199999999999999" x14ac:dyDescent="0.2">
      <c r="A2519" s="21" t="s">
        <v>84</v>
      </c>
      <c r="B2519" s="22">
        <v>44228</v>
      </c>
      <c r="C2519" s="25">
        <v>348.5</v>
      </c>
      <c r="D2519" s="29">
        <v>590</v>
      </c>
      <c r="E2519" s="34">
        <v>42776</v>
      </c>
      <c r="F2519" s="24" t="s">
        <v>133</v>
      </c>
      <c r="G2519" s="23" t="s">
        <v>71</v>
      </c>
      <c r="H2519" s="26">
        <v>10780.95</v>
      </c>
      <c r="I2519" s="27">
        <v>2973.1800000000003</v>
      </c>
    </row>
    <row r="2520" spans="1:9" ht="10.199999999999999" x14ac:dyDescent="0.2">
      <c r="A2520" s="21" t="s">
        <v>84</v>
      </c>
      <c r="B2520" s="22">
        <v>44228</v>
      </c>
      <c r="C2520" s="25">
        <v>288.10000000000002</v>
      </c>
      <c r="D2520" s="29">
        <v>591</v>
      </c>
      <c r="E2520" s="34">
        <v>43561</v>
      </c>
      <c r="F2520" s="24" t="s">
        <v>134</v>
      </c>
      <c r="G2520" s="23" t="s">
        <v>75</v>
      </c>
      <c r="H2520" s="26">
        <v>7948.25</v>
      </c>
      <c r="I2520" s="27">
        <v>1356.8100000000002</v>
      </c>
    </row>
    <row r="2521" spans="1:9" ht="10.199999999999999" x14ac:dyDescent="0.2">
      <c r="A2521" s="21" t="s">
        <v>84</v>
      </c>
      <c r="B2521" s="22">
        <v>44228</v>
      </c>
      <c r="C2521" s="25">
        <v>311</v>
      </c>
      <c r="D2521" s="29">
        <v>592</v>
      </c>
      <c r="E2521" s="34">
        <v>44532</v>
      </c>
      <c r="F2521" s="24" t="s">
        <v>97</v>
      </c>
      <c r="G2521" s="23" t="s">
        <v>71</v>
      </c>
      <c r="H2521" s="26">
        <v>6947.3</v>
      </c>
      <c r="I2521" s="27">
        <v>1203.79</v>
      </c>
    </row>
    <row r="2522" spans="1:9" ht="10.199999999999999" x14ac:dyDescent="0.2">
      <c r="A2522" s="21" t="s">
        <v>84</v>
      </c>
      <c r="B2522" s="22">
        <v>44228</v>
      </c>
      <c r="C2522" s="25">
        <v>388</v>
      </c>
      <c r="D2522" s="29">
        <v>593</v>
      </c>
      <c r="E2522" s="34">
        <v>44877</v>
      </c>
      <c r="F2522" s="24" t="s">
        <v>97</v>
      </c>
      <c r="G2522" s="23" t="s">
        <v>71</v>
      </c>
      <c r="H2522" s="26">
        <v>7497.75</v>
      </c>
      <c r="I2522" s="27">
        <v>13.86</v>
      </c>
    </row>
    <row r="2523" spans="1:9" ht="10.199999999999999" x14ac:dyDescent="0.2">
      <c r="A2523" s="21" t="s">
        <v>84</v>
      </c>
      <c r="B2523" s="22">
        <v>44228</v>
      </c>
      <c r="C2523" s="25">
        <v>537.1</v>
      </c>
      <c r="D2523" s="29">
        <v>594</v>
      </c>
      <c r="E2523" s="34">
        <v>44897</v>
      </c>
      <c r="F2523" s="24" t="s">
        <v>97</v>
      </c>
      <c r="G2523" s="23" t="s">
        <v>71</v>
      </c>
      <c r="H2523" s="26">
        <v>13924.349999999999</v>
      </c>
      <c r="I2523" s="27">
        <v>1849.33</v>
      </c>
    </row>
    <row r="2524" spans="1:9" ht="10.199999999999999" x14ac:dyDescent="0.2">
      <c r="A2524" s="21" t="s">
        <v>84</v>
      </c>
      <c r="B2524" s="22">
        <v>44228</v>
      </c>
      <c r="C2524" s="25">
        <v>270.66000000000003</v>
      </c>
      <c r="D2524" s="29">
        <v>595</v>
      </c>
      <c r="E2524" s="34">
        <v>44824</v>
      </c>
      <c r="F2524" s="24" t="s">
        <v>97</v>
      </c>
      <c r="G2524" s="23" t="s">
        <v>77</v>
      </c>
      <c r="H2524" s="26">
        <v>6426.5999999999995</v>
      </c>
      <c r="I2524" s="27">
        <v>126.49000000000001</v>
      </c>
    </row>
    <row r="2525" spans="1:9" ht="10.199999999999999" x14ac:dyDescent="0.2">
      <c r="A2525" s="21" t="s">
        <v>84</v>
      </c>
      <c r="B2525" s="22">
        <v>44228</v>
      </c>
      <c r="C2525" s="25">
        <v>800</v>
      </c>
      <c r="D2525" s="29">
        <v>596</v>
      </c>
      <c r="E2525" s="34">
        <v>44923</v>
      </c>
      <c r="F2525" s="24" t="s">
        <v>97</v>
      </c>
      <c r="G2525" s="23" t="s">
        <v>72</v>
      </c>
      <c r="H2525" s="26">
        <v>32133.1</v>
      </c>
      <c r="I2525" s="27">
        <v>3458.35</v>
      </c>
    </row>
    <row r="2526" spans="1:9" ht="10.199999999999999" x14ac:dyDescent="0.2">
      <c r="A2526" s="21" t="s">
        <v>84</v>
      </c>
      <c r="B2526" s="22">
        <v>44228</v>
      </c>
      <c r="C2526" s="25">
        <v>175.4</v>
      </c>
      <c r="D2526" s="29">
        <v>597</v>
      </c>
      <c r="E2526" s="34">
        <v>42894</v>
      </c>
      <c r="F2526" s="24" t="s">
        <v>97</v>
      </c>
      <c r="G2526" s="23" t="s">
        <v>71</v>
      </c>
      <c r="H2526" s="26">
        <v>3287.3</v>
      </c>
      <c r="I2526" s="27">
        <v>748.71999999999991</v>
      </c>
    </row>
    <row r="2527" spans="1:9" ht="10.199999999999999" x14ac:dyDescent="0.2">
      <c r="A2527" s="21" t="s">
        <v>84</v>
      </c>
      <c r="B2527" s="22">
        <v>44228</v>
      </c>
      <c r="C2527" s="25">
        <v>288</v>
      </c>
      <c r="D2527" s="29">
        <v>598</v>
      </c>
      <c r="E2527" s="34">
        <v>43084</v>
      </c>
      <c r="F2527" s="24" t="s">
        <v>97</v>
      </c>
      <c r="G2527" s="23" t="s">
        <v>73</v>
      </c>
      <c r="H2527" s="26">
        <v>4906.8500000000004</v>
      </c>
      <c r="I2527" s="27">
        <v>857.15</v>
      </c>
    </row>
    <row r="2528" spans="1:9" ht="10.199999999999999" x14ac:dyDescent="0.2">
      <c r="A2528" s="21" t="s">
        <v>84</v>
      </c>
      <c r="B2528" s="22">
        <v>44228</v>
      </c>
      <c r="C2528" s="25">
        <v>325.5</v>
      </c>
      <c r="D2528" s="29">
        <v>599</v>
      </c>
      <c r="E2528" s="34">
        <v>43536</v>
      </c>
      <c r="F2528" s="24" t="s">
        <v>97</v>
      </c>
      <c r="G2528" s="23" t="s">
        <v>73</v>
      </c>
      <c r="H2528" s="26">
        <v>7378.85</v>
      </c>
      <c r="I2528" s="27">
        <v>262.5</v>
      </c>
    </row>
    <row r="2529" spans="1:9" ht="10.199999999999999" x14ac:dyDescent="0.2">
      <c r="A2529" s="21" t="s">
        <v>84</v>
      </c>
      <c r="B2529" s="22">
        <v>44228</v>
      </c>
      <c r="C2529" s="25">
        <v>273.3</v>
      </c>
      <c r="D2529" s="29">
        <v>600</v>
      </c>
      <c r="E2529" s="34">
        <v>44646</v>
      </c>
      <c r="F2529" s="24" t="s">
        <v>97</v>
      </c>
      <c r="G2529" s="23" t="s">
        <v>71</v>
      </c>
      <c r="H2529" s="26">
        <v>5273.65</v>
      </c>
      <c r="I2529" s="27">
        <v>1154.8599999999999</v>
      </c>
    </row>
    <row r="2530" spans="1:9" ht="10.199999999999999" x14ac:dyDescent="0.2">
      <c r="A2530" s="21" t="s">
        <v>84</v>
      </c>
      <c r="B2530" s="22">
        <v>44228</v>
      </c>
      <c r="C2530" s="25">
        <v>310</v>
      </c>
      <c r="D2530" s="29">
        <v>601</v>
      </c>
      <c r="E2530" s="34">
        <v>44165</v>
      </c>
      <c r="F2530" s="24" t="s">
        <v>97</v>
      </c>
      <c r="G2530" s="23" t="s">
        <v>72</v>
      </c>
      <c r="H2530" s="26">
        <v>7893.35</v>
      </c>
      <c r="I2530" s="27">
        <v>1834.3500000000001</v>
      </c>
    </row>
    <row r="2531" spans="1:9" ht="10.199999999999999" x14ac:dyDescent="0.2">
      <c r="A2531" s="21" t="s">
        <v>84</v>
      </c>
      <c r="B2531" s="22">
        <v>44228</v>
      </c>
      <c r="C2531" s="25">
        <v>121.3</v>
      </c>
      <c r="D2531" s="29">
        <v>602</v>
      </c>
      <c r="E2531" s="34">
        <v>40004</v>
      </c>
      <c r="F2531" s="24" t="s">
        <v>135</v>
      </c>
      <c r="G2531" s="23" t="s">
        <v>71</v>
      </c>
      <c r="H2531" s="26">
        <v>5994.55</v>
      </c>
      <c r="I2531" s="27">
        <v>521.78000000000009</v>
      </c>
    </row>
    <row r="2532" spans="1:9" ht="10.199999999999999" x14ac:dyDescent="0.2">
      <c r="A2532" s="21" t="s">
        <v>84</v>
      </c>
      <c r="B2532" s="22">
        <v>44228</v>
      </c>
      <c r="C2532" s="25">
        <v>586</v>
      </c>
      <c r="D2532" s="29">
        <v>603</v>
      </c>
      <c r="E2532" s="34">
        <v>45015</v>
      </c>
      <c r="F2532" s="24" t="s">
        <v>97</v>
      </c>
      <c r="G2532" s="23" t="s">
        <v>71</v>
      </c>
      <c r="H2532" s="26"/>
      <c r="I2532" s="27">
        <v>350</v>
      </c>
    </row>
    <row r="2533" spans="1:9" ht="10.199999999999999" x14ac:dyDescent="0.2">
      <c r="A2533" s="21" t="s">
        <v>84</v>
      </c>
      <c r="B2533" s="22">
        <v>44228</v>
      </c>
      <c r="C2533" s="25">
        <v>370.5</v>
      </c>
      <c r="D2533" s="29">
        <v>604</v>
      </c>
      <c r="E2533" s="34">
        <v>43616</v>
      </c>
      <c r="F2533" s="24" t="s">
        <v>97</v>
      </c>
      <c r="G2533" s="23" t="s">
        <v>71</v>
      </c>
      <c r="H2533" s="26">
        <v>6783.9</v>
      </c>
      <c r="I2533" s="27">
        <v>467.46000000000004</v>
      </c>
    </row>
    <row r="2534" spans="1:9" ht="10.199999999999999" x14ac:dyDescent="0.2">
      <c r="A2534" s="21" t="s">
        <v>84</v>
      </c>
      <c r="B2534" s="22">
        <v>44228</v>
      </c>
      <c r="C2534" s="25">
        <v>318.61</v>
      </c>
      <c r="D2534" s="29">
        <v>605</v>
      </c>
      <c r="E2534" s="34">
        <v>44350</v>
      </c>
      <c r="F2534" s="24" t="s">
        <v>97</v>
      </c>
      <c r="G2534" s="23" t="s">
        <v>71</v>
      </c>
      <c r="H2534" s="26">
        <v>14912.75</v>
      </c>
      <c r="I2534" s="27">
        <v>195.37</v>
      </c>
    </row>
    <row r="2535" spans="1:9" ht="10.199999999999999" x14ac:dyDescent="0.2">
      <c r="A2535" s="21" t="s">
        <v>84</v>
      </c>
      <c r="B2535" s="22">
        <v>44228</v>
      </c>
      <c r="C2535" s="25">
        <v>164.4</v>
      </c>
      <c r="D2535" s="29">
        <v>606</v>
      </c>
      <c r="E2535" s="34">
        <v>41935</v>
      </c>
      <c r="F2535" s="24" t="s">
        <v>105</v>
      </c>
      <c r="G2535" s="23" t="s">
        <v>74</v>
      </c>
      <c r="H2535" s="26">
        <v>6800.25</v>
      </c>
      <c r="I2535" s="27">
        <v>3140.48</v>
      </c>
    </row>
    <row r="2536" spans="1:9" ht="10.199999999999999" x14ac:dyDescent="0.2">
      <c r="A2536" s="21" t="s">
        <v>84</v>
      </c>
      <c r="B2536" s="22">
        <v>44228</v>
      </c>
      <c r="C2536" s="25">
        <v>181.1</v>
      </c>
      <c r="D2536" s="29">
        <v>607</v>
      </c>
      <c r="E2536" s="34">
        <v>43244</v>
      </c>
      <c r="F2536" s="24" t="s">
        <v>97</v>
      </c>
      <c r="G2536" s="23" t="s">
        <v>71</v>
      </c>
      <c r="H2536" s="26">
        <v>8809.1</v>
      </c>
      <c r="I2536" s="27">
        <v>3410.0499999999997</v>
      </c>
    </row>
    <row r="2537" spans="1:9" ht="10.199999999999999" x14ac:dyDescent="0.2">
      <c r="A2537" s="21" t="s">
        <v>84</v>
      </c>
      <c r="B2537" s="22">
        <v>44228</v>
      </c>
      <c r="C2537" s="25">
        <v>278.20999999999998</v>
      </c>
      <c r="D2537" s="29">
        <v>608</v>
      </c>
      <c r="E2537" s="34">
        <v>42320</v>
      </c>
      <c r="F2537" s="24" t="s">
        <v>97</v>
      </c>
      <c r="G2537" s="23" t="s">
        <v>73</v>
      </c>
      <c r="H2537" s="26">
        <v>8716.4</v>
      </c>
      <c r="I2537" s="27">
        <v>1859.8999999999999</v>
      </c>
    </row>
    <row r="2538" spans="1:9" ht="10.199999999999999" x14ac:dyDescent="0.2">
      <c r="A2538" s="21" t="s">
        <v>84</v>
      </c>
      <c r="B2538" s="22">
        <v>44228</v>
      </c>
      <c r="C2538" s="25">
        <v>284.89999999999998</v>
      </c>
      <c r="D2538" s="29">
        <v>609</v>
      </c>
      <c r="E2538" s="34">
        <v>44620</v>
      </c>
      <c r="F2538" s="24" t="s">
        <v>97</v>
      </c>
      <c r="G2538" s="23" t="s">
        <v>72</v>
      </c>
      <c r="H2538" s="26">
        <v>6327.75</v>
      </c>
      <c r="I2538" s="27">
        <v>1935.2199999999998</v>
      </c>
    </row>
    <row r="2539" spans="1:9" ht="10.199999999999999" x14ac:dyDescent="0.2">
      <c r="A2539" s="21" t="s">
        <v>84</v>
      </c>
      <c r="B2539" s="22">
        <v>44228</v>
      </c>
      <c r="C2539" s="25">
        <v>355</v>
      </c>
      <c r="D2539" s="29">
        <v>610</v>
      </c>
      <c r="E2539" s="34">
        <v>42837</v>
      </c>
      <c r="F2539" s="24" t="s">
        <v>97</v>
      </c>
      <c r="G2539" s="23" t="s">
        <v>74</v>
      </c>
      <c r="H2539" s="26">
        <v>16747.400000000001</v>
      </c>
      <c r="I2539" s="27">
        <v>185.42999999999998</v>
      </c>
    </row>
    <row r="2540" spans="1:9" ht="10.199999999999999" x14ac:dyDescent="0.2">
      <c r="A2540" s="21" t="s">
        <v>84</v>
      </c>
      <c r="B2540" s="22">
        <v>44228</v>
      </c>
      <c r="C2540" s="25">
        <v>187.9</v>
      </c>
      <c r="D2540" s="29">
        <v>611</v>
      </c>
      <c r="E2540" s="34">
        <v>41690</v>
      </c>
      <c r="F2540" s="24" t="s">
        <v>97</v>
      </c>
      <c r="G2540" s="23" t="s">
        <v>74</v>
      </c>
      <c r="H2540" s="26">
        <v>4720.55</v>
      </c>
      <c r="I2540" s="27">
        <v>331.73</v>
      </c>
    </row>
    <row r="2541" spans="1:9" ht="10.199999999999999" x14ac:dyDescent="0.2">
      <c r="A2541" s="21" t="s">
        <v>84</v>
      </c>
      <c r="B2541" s="22">
        <v>44228</v>
      </c>
      <c r="C2541" s="25">
        <v>162.44999999999999</v>
      </c>
      <c r="D2541" s="29">
        <v>612</v>
      </c>
      <c r="E2541" s="34">
        <v>40313</v>
      </c>
      <c r="F2541" s="24" t="s">
        <v>97</v>
      </c>
      <c r="G2541" s="23" t="s">
        <v>71</v>
      </c>
      <c r="H2541" s="26">
        <v>4500.9500000000007</v>
      </c>
      <c r="I2541" s="27">
        <v>604.17000000000007</v>
      </c>
    </row>
    <row r="2542" spans="1:9" ht="10.199999999999999" x14ac:dyDescent="0.2">
      <c r="A2542" s="21" t="s">
        <v>84</v>
      </c>
      <c r="B2542" s="22">
        <v>44228</v>
      </c>
      <c r="C2542" s="25">
        <v>383.13</v>
      </c>
      <c r="D2542" s="29">
        <v>613</v>
      </c>
      <c r="E2542" s="34">
        <v>44490</v>
      </c>
      <c r="F2542" s="24" t="s">
        <v>97</v>
      </c>
      <c r="G2542" s="23" t="s">
        <v>71</v>
      </c>
      <c r="H2542" s="26">
        <v>11361.15</v>
      </c>
      <c r="I2542" s="27">
        <v>137.76</v>
      </c>
    </row>
    <row r="2543" spans="1:9" ht="10.199999999999999" x14ac:dyDescent="0.2">
      <c r="A2543" s="21" t="s">
        <v>84</v>
      </c>
      <c r="B2543" s="22">
        <v>44228</v>
      </c>
      <c r="C2543" s="25">
        <v>278.39999999999998</v>
      </c>
      <c r="D2543" s="29">
        <v>614</v>
      </c>
      <c r="E2543" s="34">
        <v>42560</v>
      </c>
      <c r="F2543" s="24" t="s">
        <v>97</v>
      </c>
      <c r="G2543" s="23" t="s">
        <v>75</v>
      </c>
      <c r="H2543" s="26">
        <v>7577.1500000000005</v>
      </c>
      <c r="I2543" s="27">
        <v>126.84</v>
      </c>
    </row>
    <row r="2544" spans="1:9" ht="10.199999999999999" x14ac:dyDescent="0.2">
      <c r="A2544" s="21" t="s">
        <v>84</v>
      </c>
      <c r="B2544" s="22">
        <v>44228</v>
      </c>
      <c r="C2544" s="25">
        <v>259.87</v>
      </c>
      <c r="D2544" s="29">
        <v>615</v>
      </c>
      <c r="E2544" s="34">
        <v>44178</v>
      </c>
      <c r="F2544" s="24" t="s">
        <v>97</v>
      </c>
      <c r="G2544" s="23" t="s">
        <v>77</v>
      </c>
      <c r="H2544" s="26">
        <v>9849.1999999999989</v>
      </c>
      <c r="I2544" s="27">
        <v>616.07000000000005</v>
      </c>
    </row>
    <row r="2545" spans="1:9" ht="10.199999999999999" x14ac:dyDescent="0.2">
      <c r="A2545" s="21" t="s">
        <v>84</v>
      </c>
      <c r="B2545" s="22">
        <v>44228</v>
      </c>
      <c r="C2545" s="25">
        <v>321</v>
      </c>
      <c r="D2545" s="29">
        <v>616</v>
      </c>
      <c r="E2545" s="34">
        <v>44007</v>
      </c>
      <c r="F2545" s="24" t="s">
        <v>97</v>
      </c>
      <c r="G2545" s="23" t="s">
        <v>71</v>
      </c>
      <c r="H2545" s="26">
        <v>6811.5999999999995</v>
      </c>
      <c r="I2545" s="27">
        <v>2138.2199999999998</v>
      </c>
    </row>
    <row r="2546" spans="1:9" ht="10.199999999999999" x14ac:dyDescent="0.2">
      <c r="A2546" s="21" t="s">
        <v>84</v>
      </c>
      <c r="B2546" s="22">
        <v>44228</v>
      </c>
      <c r="C2546" s="25">
        <v>240.77</v>
      </c>
      <c r="D2546" s="29">
        <v>617</v>
      </c>
      <c r="E2546" s="34">
        <v>43883</v>
      </c>
      <c r="F2546" s="24" t="s">
        <v>97</v>
      </c>
      <c r="G2546" s="23" t="s">
        <v>71</v>
      </c>
      <c r="H2546" s="26">
        <v>6499.5</v>
      </c>
      <c r="I2546" s="27">
        <v>907.41</v>
      </c>
    </row>
    <row r="2547" spans="1:9" ht="10.199999999999999" x14ac:dyDescent="0.2">
      <c r="A2547" s="21" t="s">
        <v>84</v>
      </c>
      <c r="B2547" s="22">
        <v>44228</v>
      </c>
      <c r="C2547" s="25">
        <v>312</v>
      </c>
      <c r="D2547" s="29">
        <v>618</v>
      </c>
      <c r="E2547" s="34">
        <v>44147</v>
      </c>
      <c r="F2547" s="24" t="s">
        <v>97</v>
      </c>
      <c r="G2547" s="23" t="s">
        <v>73</v>
      </c>
      <c r="H2547" s="26">
        <v>11513.4</v>
      </c>
      <c r="I2547" s="27">
        <v>1208.6899999999998</v>
      </c>
    </row>
    <row r="2548" spans="1:9" ht="10.199999999999999" x14ac:dyDescent="0.2">
      <c r="A2548" s="21" t="s">
        <v>84</v>
      </c>
      <c r="B2548" s="22">
        <v>44228</v>
      </c>
      <c r="C2548" s="25">
        <v>204.5</v>
      </c>
      <c r="D2548" s="29">
        <v>619</v>
      </c>
      <c r="E2548" s="34">
        <v>43358</v>
      </c>
      <c r="F2548" s="24" t="s">
        <v>136</v>
      </c>
      <c r="G2548" s="23" t="s">
        <v>71</v>
      </c>
      <c r="H2548" s="26">
        <v>8864.5</v>
      </c>
      <c r="I2548" s="27">
        <v>3385.83</v>
      </c>
    </row>
    <row r="2549" spans="1:9" ht="10.199999999999999" x14ac:dyDescent="0.2">
      <c r="A2549" s="21" t="s">
        <v>84</v>
      </c>
      <c r="B2549" s="22">
        <v>44228</v>
      </c>
      <c r="C2549" s="25">
        <v>311.06</v>
      </c>
      <c r="D2549" s="29">
        <v>620</v>
      </c>
      <c r="E2549" s="34">
        <v>43524</v>
      </c>
      <c r="F2549" s="24" t="s">
        <v>137</v>
      </c>
      <c r="G2549" s="23" t="s">
        <v>76</v>
      </c>
      <c r="H2549" s="26">
        <v>22867.399999999998</v>
      </c>
      <c r="I2549" s="27">
        <v>1779.54</v>
      </c>
    </row>
    <row r="2550" spans="1:9" ht="10.199999999999999" x14ac:dyDescent="0.2">
      <c r="A2550" s="21" t="s">
        <v>84</v>
      </c>
      <c r="B2550" s="22">
        <v>44228</v>
      </c>
      <c r="C2550" s="25">
        <v>119</v>
      </c>
      <c r="D2550" s="29">
        <v>621</v>
      </c>
      <c r="E2550" s="34">
        <v>41349</v>
      </c>
      <c r="F2550" s="24" t="s">
        <v>119</v>
      </c>
      <c r="G2550" s="23" t="s">
        <v>74</v>
      </c>
      <c r="H2550" s="26">
        <v>3889.0499999999997</v>
      </c>
      <c r="I2550" s="27">
        <v>1061.6899999999998</v>
      </c>
    </row>
    <row r="2551" spans="1:9" ht="10.199999999999999" x14ac:dyDescent="0.2">
      <c r="A2551" s="21" t="s">
        <v>84</v>
      </c>
      <c r="B2551" s="22">
        <v>44228</v>
      </c>
      <c r="C2551" s="25">
        <v>264.75</v>
      </c>
      <c r="D2551" s="29">
        <v>622</v>
      </c>
      <c r="E2551" s="34">
        <v>43567</v>
      </c>
      <c r="F2551" s="24" t="s">
        <v>97</v>
      </c>
      <c r="G2551" s="23" t="s">
        <v>77</v>
      </c>
      <c r="H2551" s="26">
        <v>12322.5</v>
      </c>
      <c r="I2551" s="27">
        <v>148.47</v>
      </c>
    </row>
    <row r="2552" spans="1:9" ht="10.199999999999999" x14ac:dyDescent="0.2">
      <c r="A2552" s="21" t="s">
        <v>84</v>
      </c>
      <c r="B2552" s="22">
        <v>44228</v>
      </c>
      <c r="C2552" s="25">
        <v>287</v>
      </c>
      <c r="D2552" s="29">
        <v>623</v>
      </c>
      <c r="E2552" s="34">
        <v>44315</v>
      </c>
      <c r="F2552" s="24" t="s">
        <v>97</v>
      </c>
      <c r="G2552" s="23" t="s">
        <v>71</v>
      </c>
      <c r="H2552" s="26">
        <v>9837.25</v>
      </c>
      <c r="I2552" s="27">
        <v>400.12</v>
      </c>
    </row>
    <row r="2553" spans="1:9" ht="10.199999999999999" x14ac:dyDescent="0.2">
      <c r="A2553" s="21" t="s">
        <v>84</v>
      </c>
      <c r="B2553" s="22">
        <v>44228</v>
      </c>
      <c r="C2553" s="25">
        <v>288.39999999999998</v>
      </c>
      <c r="D2553" s="29">
        <v>624</v>
      </c>
      <c r="E2553" s="34">
        <v>43176</v>
      </c>
      <c r="F2553" s="24" t="s">
        <v>97</v>
      </c>
      <c r="G2553" s="23" t="s">
        <v>74</v>
      </c>
      <c r="H2553" s="26">
        <v>14825.9</v>
      </c>
      <c r="I2553" s="27">
        <v>1308.93</v>
      </c>
    </row>
    <row r="2554" spans="1:9" ht="10.199999999999999" x14ac:dyDescent="0.2">
      <c r="A2554" s="21" t="s">
        <v>84</v>
      </c>
      <c r="B2554" s="22">
        <v>44228</v>
      </c>
      <c r="C2554" s="25">
        <v>314.22000000000003</v>
      </c>
      <c r="D2554" s="29">
        <v>625</v>
      </c>
      <c r="E2554" s="34">
        <v>44618</v>
      </c>
      <c r="F2554" s="24" t="s">
        <v>97</v>
      </c>
      <c r="G2554" s="23" t="s">
        <v>71</v>
      </c>
      <c r="H2554" s="26">
        <v>3821.65</v>
      </c>
      <c r="I2554" s="27">
        <v>1571.08</v>
      </c>
    </row>
    <row r="2555" spans="1:9" ht="10.199999999999999" x14ac:dyDescent="0.2">
      <c r="A2555" s="21" t="s">
        <v>84</v>
      </c>
      <c r="B2555" s="22">
        <v>44256</v>
      </c>
      <c r="C2555" s="25">
        <v>331.42</v>
      </c>
      <c r="D2555" s="29">
        <v>546</v>
      </c>
      <c r="E2555" s="34">
        <v>42364</v>
      </c>
      <c r="F2555" s="24" t="s">
        <v>128</v>
      </c>
      <c r="G2555" s="23" t="s">
        <v>71</v>
      </c>
      <c r="H2555" s="26">
        <v>45881.850000000006</v>
      </c>
      <c r="I2555" s="27">
        <v>13965.56</v>
      </c>
    </row>
    <row r="2556" spans="1:9" ht="10.199999999999999" x14ac:dyDescent="0.2">
      <c r="A2556" s="21" t="s">
        <v>84</v>
      </c>
      <c r="B2556" s="22">
        <v>44256</v>
      </c>
      <c r="C2556" s="25">
        <v>254.96</v>
      </c>
      <c r="D2556" s="29">
        <v>547</v>
      </c>
      <c r="E2556" s="34">
        <v>44162</v>
      </c>
      <c r="F2556" s="24" t="s">
        <v>97</v>
      </c>
      <c r="G2556" s="23" t="s">
        <v>72</v>
      </c>
      <c r="H2556" s="26">
        <v>9924.15</v>
      </c>
      <c r="I2556" s="27">
        <v>1064.28</v>
      </c>
    </row>
    <row r="2557" spans="1:9" ht="10.199999999999999" x14ac:dyDescent="0.2">
      <c r="A2557" s="21" t="s">
        <v>84</v>
      </c>
      <c r="B2557" s="22">
        <v>44256</v>
      </c>
      <c r="C2557" s="25">
        <v>295.39999999999998</v>
      </c>
      <c r="D2557" s="29">
        <v>548</v>
      </c>
      <c r="E2557" s="34">
        <v>44717</v>
      </c>
      <c r="F2557" s="24" t="s">
        <v>97</v>
      </c>
      <c r="G2557" s="23" t="s">
        <v>73</v>
      </c>
      <c r="H2557" s="26">
        <v>9419.4500000000007</v>
      </c>
      <c r="I2557" s="27">
        <v>2526.02</v>
      </c>
    </row>
    <row r="2558" spans="1:9" ht="10.199999999999999" x14ac:dyDescent="0.2">
      <c r="A2558" s="21" t="s">
        <v>84</v>
      </c>
      <c r="B2558" s="22">
        <v>44256</v>
      </c>
      <c r="C2558" s="25">
        <v>156.69999999999999</v>
      </c>
      <c r="D2558" s="29">
        <v>549</v>
      </c>
      <c r="E2558" s="34">
        <v>42051</v>
      </c>
      <c r="F2558" s="24" t="s">
        <v>97</v>
      </c>
      <c r="G2558" s="23" t="s">
        <v>74</v>
      </c>
      <c r="H2558" s="26">
        <v>7913.4500000000007</v>
      </c>
      <c r="I2558" s="27">
        <v>1929.1299999999999</v>
      </c>
    </row>
    <row r="2559" spans="1:9" ht="10.199999999999999" x14ac:dyDescent="0.2">
      <c r="A2559" s="21" t="s">
        <v>84</v>
      </c>
      <c r="B2559" s="22">
        <v>44256</v>
      </c>
      <c r="C2559" s="25">
        <v>278</v>
      </c>
      <c r="D2559" s="29">
        <v>550</v>
      </c>
      <c r="E2559" s="34">
        <v>44729</v>
      </c>
      <c r="F2559" s="24" t="s">
        <v>97</v>
      </c>
      <c r="G2559" s="23" t="s">
        <v>75</v>
      </c>
      <c r="H2559" s="26">
        <v>16031.6</v>
      </c>
      <c r="I2559" s="27">
        <v>5688.34</v>
      </c>
    </row>
    <row r="2560" spans="1:9" ht="10.199999999999999" x14ac:dyDescent="0.2">
      <c r="A2560" s="21" t="s">
        <v>84</v>
      </c>
      <c r="B2560" s="22">
        <v>44256</v>
      </c>
      <c r="C2560" s="25">
        <v>229.6</v>
      </c>
      <c r="D2560" s="29">
        <v>551</v>
      </c>
      <c r="E2560" s="34">
        <v>44348</v>
      </c>
      <c r="F2560" s="24" t="s">
        <v>97</v>
      </c>
      <c r="G2560" s="23" t="s">
        <v>71</v>
      </c>
      <c r="H2560" s="26">
        <v>9665.2999999999993</v>
      </c>
      <c r="I2560" s="27">
        <v>1325.1000000000001</v>
      </c>
    </row>
    <row r="2561" spans="1:9" ht="10.199999999999999" x14ac:dyDescent="0.2">
      <c r="A2561" s="21" t="s">
        <v>84</v>
      </c>
      <c r="B2561" s="22">
        <v>44256</v>
      </c>
      <c r="C2561" s="25">
        <v>312.75</v>
      </c>
      <c r="D2561" s="29">
        <v>552</v>
      </c>
      <c r="E2561" s="34">
        <v>44184</v>
      </c>
      <c r="F2561" s="24" t="s">
        <v>97</v>
      </c>
      <c r="G2561" s="23" t="s">
        <v>73</v>
      </c>
      <c r="H2561" s="26">
        <v>12218.25</v>
      </c>
      <c r="I2561" s="27">
        <v>2059.0499999999997</v>
      </c>
    </row>
    <row r="2562" spans="1:9" ht="10.199999999999999" x14ac:dyDescent="0.2">
      <c r="A2562" s="21" t="s">
        <v>84</v>
      </c>
      <c r="B2562" s="22">
        <v>44256</v>
      </c>
      <c r="C2562" s="25">
        <v>307.89999999999998</v>
      </c>
      <c r="D2562" s="29">
        <v>553</v>
      </c>
      <c r="E2562" s="34">
        <v>43329</v>
      </c>
      <c r="F2562" s="24" t="s">
        <v>129</v>
      </c>
      <c r="G2562" s="23" t="s">
        <v>71</v>
      </c>
      <c r="H2562" s="26">
        <v>43332.299999999996</v>
      </c>
      <c r="I2562" s="27">
        <v>16734.690000000002</v>
      </c>
    </row>
    <row r="2563" spans="1:9" ht="10.199999999999999" x14ac:dyDescent="0.2">
      <c r="A2563" s="21" t="s">
        <v>84</v>
      </c>
      <c r="B2563" s="22">
        <v>44256</v>
      </c>
      <c r="C2563" s="25">
        <v>305.89999999999998</v>
      </c>
      <c r="D2563" s="29">
        <v>554</v>
      </c>
      <c r="E2563" s="34">
        <v>42808</v>
      </c>
      <c r="F2563" s="24" t="s">
        <v>97</v>
      </c>
      <c r="G2563" s="23" t="s">
        <v>73</v>
      </c>
      <c r="H2563" s="26">
        <v>10280.1</v>
      </c>
      <c r="I2563" s="27">
        <v>2147.46</v>
      </c>
    </row>
    <row r="2564" spans="1:9" ht="10.199999999999999" x14ac:dyDescent="0.2">
      <c r="A2564" s="21" t="s">
        <v>84</v>
      </c>
      <c r="B2564" s="22">
        <v>44256</v>
      </c>
      <c r="C2564" s="25">
        <v>256.3</v>
      </c>
      <c r="D2564" s="29">
        <v>555</v>
      </c>
      <c r="E2564" s="34">
        <v>42469</v>
      </c>
      <c r="F2564" s="24" t="s">
        <v>97</v>
      </c>
      <c r="G2564" s="23" t="s">
        <v>74</v>
      </c>
      <c r="H2564" s="26">
        <v>26034.2</v>
      </c>
      <c r="I2564" s="27">
        <v>7980.5599999999995</v>
      </c>
    </row>
    <row r="2565" spans="1:9" ht="10.199999999999999" x14ac:dyDescent="0.2">
      <c r="A2565" s="21" t="s">
        <v>84</v>
      </c>
      <c r="B2565" s="22">
        <v>44256</v>
      </c>
      <c r="C2565" s="25">
        <v>317.2</v>
      </c>
      <c r="D2565" s="29">
        <v>556</v>
      </c>
      <c r="E2565" s="34">
        <v>44689</v>
      </c>
      <c r="F2565" s="24" t="s">
        <v>97</v>
      </c>
      <c r="G2565" s="23" t="s">
        <v>73</v>
      </c>
      <c r="H2565" s="26">
        <v>16745.050000000003</v>
      </c>
      <c r="I2565" s="27">
        <v>4276.3</v>
      </c>
    </row>
    <row r="2566" spans="1:9" ht="10.199999999999999" x14ac:dyDescent="0.2">
      <c r="A2566" s="21" t="s">
        <v>84</v>
      </c>
      <c r="B2566" s="22">
        <v>44256</v>
      </c>
      <c r="C2566" s="25">
        <v>376</v>
      </c>
      <c r="D2566" s="29">
        <v>557</v>
      </c>
      <c r="E2566" s="34">
        <v>44618</v>
      </c>
      <c r="F2566" s="24" t="s">
        <v>97</v>
      </c>
      <c r="G2566" s="23" t="s">
        <v>74</v>
      </c>
      <c r="H2566" s="26">
        <v>16299.949999999999</v>
      </c>
      <c r="I2566" s="27">
        <v>4719.54</v>
      </c>
    </row>
    <row r="2567" spans="1:9" ht="10.199999999999999" x14ac:dyDescent="0.2">
      <c r="A2567" s="21" t="s">
        <v>84</v>
      </c>
      <c r="B2567" s="22">
        <v>44256</v>
      </c>
      <c r="C2567" s="25">
        <v>149.9</v>
      </c>
      <c r="D2567" s="29">
        <v>558</v>
      </c>
      <c r="E2567" s="34">
        <v>41605</v>
      </c>
      <c r="F2567" s="24" t="s">
        <v>97</v>
      </c>
      <c r="G2567" s="23" t="s">
        <v>71</v>
      </c>
      <c r="H2567" s="26">
        <v>5632.2000000000007</v>
      </c>
      <c r="I2567" s="27">
        <v>826</v>
      </c>
    </row>
    <row r="2568" spans="1:9" ht="10.199999999999999" x14ac:dyDescent="0.2">
      <c r="A2568" s="21" t="s">
        <v>84</v>
      </c>
      <c r="B2568" s="22">
        <v>44256</v>
      </c>
      <c r="C2568" s="25">
        <v>369.35</v>
      </c>
      <c r="D2568" s="29">
        <v>559</v>
      </c>
      <c r="E2568" s="34">
        <v>44558</v>
      </c>
      <c r="F2568" s="24" t="s">
        <v>97</v>
      </c>
      <c r="G2568" s="23" t="s">
        <v>75</v>
      </c>
      <c r="H2568" s="26">
        <v>13412.95</v>
      </c>
      <c r="I2568" s="27">
        <v>3803.9399999999996</v>
      </c>
    </row>
    <row r="2569" spans="1:9" ht="10.199999999999999" x14ac:dyDescent="0.2">
      <c r="A2569" s="21" t="s">
        <v>84</v>
      </c>
      <c r="B2569" s="22">
        <v>44256</v>
      </c>
      <c r="C2569" s="25">
        <v>319</v>
      </c>
      <c r="D2569" s="29">
        <v>560</v>
      </c>
      <c r="E2569" s="34">
        <v>44520</v>
      </c>
      <c r="F2569" s="24" t="s">
        <v>97</v>
      </c>
      <c r="G2569" s="23" t="s">
        <v>75</v>
      </c>
      <c r="H2569" s="26">
        <v>11155.699999999999</v>
      </c>
      <c r="I2569" s="27">
        <v>1425.3400000000001</v>
      </c>
    </row>
    <row r="2570" spans="1:9" ht="10.199999999999999" x14ac:dyDescent="0.2">
      <c r="A2570" s="21" t="s">
        <v>84</v>
      </c>
      <c r="B2570" s="22">
        <v>44256</v>
      </c>
      <c r="C2570" s="25">
        <v>313</v>
      </c>
      <c r="D2570" s="29">
        <v>561</v>
      </c>
      <c r="E2570" s="34">
        <v>44480</v>
      </c>
      <c r="F2570" s="24" t="s">
        <v>97</v>
      </c>
      <c r="G2570" s="23" t="s">
        <v>76</v>
      </c>
      <c r="H2570" s="26">
        <v>24372.15</v>
      </c>
      <c r="I2570" s="27">
        <v>6850.97</v>
      </c>
    </row>
    <row r="2571" spans="1:9" ht="10.199999999999999" x14ac:dyDescent="0.2">
      <c r="A2571" s="21" t="s">
        <v>84</v>
      </c>
      <c r="B2571" s="22">
        <v>44256</v>
      </c>
      <c r="C2571" s="25">
        <v>595</v>
      </c>
      <c r="D2571" s="29">
        <v>562</v>
      </c>
      <c r="E2571" s="34">
        <v>44905</v>
      </c>
      <c r="F2571" s="24" t="s">
        <v>97</v>
      </c>
      <c r="G2571" s="23" t="s">
        <v>72</v>
      </c>
      <c r="H2571" s="26">
        <v>32596.6</v>
      </c>
      <c r="I2571" s="27">
        <v>11296.81</v>
      </c>
    </row>
    <row r="2572" spans="1:9" ht="10.199999999999999" x14ac:dyDescent="0.2">
      <c r="A2572" s="21" t="s">
        <v>84</v>
      </c>
      <c r="B2572" s="22">
        <v>44256</v>
      </c>
      <c r="C2572" s="25">
        <v>312.3</v>
      </c>
      <c r="D2572" s="29">
        <v>563</v>
      </c>
      <c r="E2572" s="34">
        <v>44067</v>
      </c>
      <c r="F2572" s="24" t="s">
        <v>97</v>
      </c>
      <c r="G2572" s="23" t="s">
        <v>71</v>
      </c>
      <c r="H2572" s="26">
        <v>10524.400000000001</v>
      </c>
      <c r="I2572" s="27">
        <v>2514.0499999999997</v>
      </c>
    </row>
    <row r="2573" spans="1:9" ht="10.199999999999999" x14ac:dyDescent="0.2">
      <c r="A2573" s="21" t="s">
        <v>84</v>
      </c>
      <c r="B2573" s="22">
        <v>44256</v>
      </c>
      <c r="C2573" s="25">
        <v>262.39999999999998</v>
      </c>
      <c r="D2573" s="29">
        <v>564</v>
      </c>
      <c r="E2573" s="34">
        <v>44534</v>
      </c>
      <c r="F2573" s="24" t="s">
        <v>97</v>
      </c>
      <c r="G2573" s="23" t="s">
        <v>77</v>
      </c>
      <c r="H2573" s="26">
        <v>18004.7</v>
      </c>
      <c r="I2573" s="27">
        <v>931.63</v>
      </c>
    </row>
    <row r="2574" spans="1:9" ht="10.199999999999999" x14ac:dyDescent="0.2">
      <c r="A2574" s="21" t="s">
        <v>84</v>
      </c>
      <c r="B2574" s="22">
        <v>44256</v>
      </c>
      <c r="C2574" s="25">
        <v>682</v>
      </c>
      <c r="D2574" s="29">
        <v>565</v>
      </c>
      <c r="E2574" s="34">
        <v>44919</v>
      </c>
      <c r="F2574" s="24" t="s">
        <v>97</v>
      </c>
      <c r="G2574" s="23" t="s">
        <v>73</v>
      </c>
      <c r="H2574" s="26">
        <v>25352.9</v>
      </c>
      <c r="I2574" s="27">
        <v>8273.16</v>
      </c>
    </row>
    <row r="2575" spans="1:9" ht="10.199999999999999" x14ac:dyDescent="0.2">
      <c r="A2575" s="21" t="s">
        <v>84</v>
      </c>
      <c r="B2575" s="22">
        <v>44256</v>
      </c>
      <c r="C2575" s="25">
        <v>314.3</v>
      </c>
      <c r="D2575" s="29">
        <v>566</v>
      </c>
      <c r="E2575" s="34">
        <v>44627</v>
      </c>
      <c r="F2575" s="24" t="s">
        <v>97</v>
      </c>
      <c r="G2575" s="23" t="s">
        <v>71</v>
      </c>
      <c r="H2575" s="26">
        <v>11596.849999999999</v>
      </c>
      <c r="I2575" s="27">
        <v>2912.28</v>
      </c>
    </row>
    <row r="2576" spans="1:9" ht="10.199999999999999" x14ac:dyDescent="0.2">
      <c r="A2576" s="21" t="s">
        <v>84</v>
      </c>
      <c r="B2576" s="22">
        <v>44256</v>
      </c>
      <c r="C2576" s="25">
        <v>298</v>
      </c>
      <c r="D2576" s="29">
        <v>567</v>
      </c>
      <c r="E2576" s="34">
        <v>42322</v>
      </c>
      <c r="F2576" s="24" t="s">
        <v>97</v>
      </c>
      <c r="G2576" s="23" t="s">
        <v>74</v>
      </c>
      <c r="H2576" s="26">
        <v>24292.1</v>
      </c>
      <c r="I2576" s="27">
        <v>7625.6600000000008</v>
      </c>
    </row>
    <row r="2577" spans="1:9" ht="10.199999999999999" x14ac:dyDescent="0.2">
      <c r="A2577" s="21" t="s">
        <v>84</v>
      </c>
      <c r="B2577" s="22">
        <v>44256</v>
      </c>
      <c r="C2577" s="25">
        <v>161.80000000000001</v>
      </c>
      <c r="D2577" s="29">
        <v>568</v>
      </c>
      <c r="E2577" s="34">
        <v>41615</v>
      </c>
      <c r="F2577" s="24" t="s">
        <v>130</v>
      </c>
      <c r="G2577" s="23" t="s">
        <v>71</v>
      </c>
      <c r="H2577" s="26">
        <v>9236.1</v>
      </c>
      <c r="I2577" s="27">
        <v>2187.36</v>
      </c>
    </row>
    <row r="2578" spans="1:9" ht="10.199999999999999" x14ac:dyDescent="0.2">
      <c r="A2578" s="21" t="s">
        <v>84</v>
      </c>
      <c r="B2578" s="22">
        <v>44256</v>
      </c>
      <c r="C2578" s="25">
        <v>339</v>
      </c>
      <c r="D2578" s="29">
        <v>569</v>
      </c>
      <c r="E2578" s="34">
        <v>43091</v>
      </c>
      <c r="F2578" s="24" t="s">
        <v>97</v>
      </c>
      <c r="G2578" s="23" t="s">
        <v>77</v>
      </c>
      <c r="H2578" s="26">
        <v>25645.599999999999</v>
      </c>
      <c r="I2578" s="27">
        <v>4515.5600000000004</v>
      </c>
    </row>
    <row r="2579" spans="1:9" ht="10.199999999999999" x14ac:dyDescent="0.2">
      <c r="A2579" s="21" t="s">
        <v>84</v>
      </c>
      <c r="B2579" s="22">
        <v>44256</v>
      </c>
      <c r="C2579" s="25">
        <v>268</v>
      </c>
      <c r="D2579" s="29">
        <v>570</v>
      </c>
      <c r="E2579" s="34">
        <v>43785</v>
      </c>
      <c r="F2579" s="24" t="s">
        <v>131</v>
      </c>
      <c r="G2579" s="23" t="s">
        <v>72</v>
      </c>
      <c r="H2579" s="26">
        <v>18039.849999999999</v>
      </c>
      <c r="I2579" s="27">
        <v>5017.32</v>
      </c>
    </row>
    <row r="2580" spans="1:9" ht="10.199999999999999" x14ac:dyDescent="0.2">
      <c r="A2580" s="21" t="s">
        <v>84</v>
      </c>
      <c r="B2580" s="22">
        <v>44256</v>
      </c>
      <c r="C2580" s="25">
        <v>292.3</v>
      </c>
      <c r="D2580" s="29">
        <v>571</v>
      </c>
      <c r="E2580" s="34">
        <v>43218</v>
      </c>
      <c r="F2580" s="24" t="s">
        <v>97</v>
      </c>
      <c r="G2580" s="23" t="s">
        <v>74</v>
      </c>
      <c r="H2580" s="26">
        <v>22693.850000000002</v>
      </c>
      <c r="I2580" s="27">
        <v>6562.9900000000007</v>
      </c>
    </row>
    <row r="2581" spans="1:9" ht="10.199999999999999" x14ac:dyDescent="0.2">
      <c r="A2581" s="21" t="s">
        <v>84</v>
      </c>
      <c r="B2581" s="22">
        <v>44256</v>
      </c>
      <c r="C2581" s="25">
        <v>299.89999999999998</v>
      </c>
      <c r="D2581" s="29">
        <v>572</v>
      </c>
      <c r="E2581" s="34">
        <v>44187</v>
      </c>
      <c r="F2581" s="24" t="s">
        <v>97</v>
      </c>
      <c r="G2581" s="23" t="s">
        <v>74</v>
      </c>
      <c r="H2581" s="26">
        <v>20406.45</v>
      </c>
      <c r="I2581" s="27">
        <v>6532.33</v>
      </c>
    </row>
    <row r="2582" spans="1:9" ht="10.199999999999999" x14ac:dyDescent="0.2">
      <c r="A2582" s="21" t="s">
        <v>84</v>
      </c>
      <c r="B2582" s="22">
        <v>44256</v>
      </c>
      <c r="C2582" s="25">
        <v>838.5</v>
      </c>
      <c r="D2582" s="29">
        <v>573</v>
      </c>
      <c r="E2582" s="34">
        <v>44923</v>
      </c>
      <c r="F2582" s="24" t="s">
        <v>97</v>
      </c>
      <c r="G2582" s="23" t="s">
        <v>76</v>
      </c>
      <c r="H2582" s="26">
        <v>25352.9</v>
      </c>
      <c r="I2582" s="27">
        <v>4382.4900000000007</v>
      </c>
    </row>
    <row r="2583" spans="1:9" ht="10.199999999999999" x14ac:dyDescent="0.2">
      <c r="A2583" s="21" t="s">
        <v>84</v>
      </c>
      <c r="B2583" s="22">
        <v>44256</v>
      </c>
      <c r="C2583" s="25">
        <v>195.9</v>
      </c>
      <c r="D2583" s="29">
        <v>574</v>
      </c>
      <c r="E2583" s="34">
        <v>42235</v>
      </c>
      <c r="F2583" s="24" t="s">
        <v>97</v>
      </c>
      <c r="G2583" s="23" t="s">
        <v>71</v>
      </c>
      <c r="H2583" s="26">
        <v>30404.699999999997</v>
      </c>
      <c r="I2583" s="27">
        <v>8022.8399999999992</v>
      </c>
    </row>
    <row r="2584" spans="1:9" ht="10.199999999999999" x14ac:dyDescent="0.2">
      <c r="A2584" s="21" t="s">
        <v>84</v>
      </c>
      <c r="B2584" s="22">
        <v>44256</v>
      </c>
      <c r="C2584" s="25">
        <v>320.2</v>
      </c>
      <c r="D2584" s="29">
        <v>575</v>
      </c>
      <c r="E2584" s="34">
        <v>43216</v>
      </c>
      <c r="F2584" s="24" t="s">
        <v>97</v>
      </c>
      <c r="G2584" s="23" t="s">
        <v>71</v>
      </c>
      <c r="H2584" s="26">
        <v>15263.900000000001</v>
      </c>
      <c r="I2584" s="27">
        <v>4029.34</v>
      </c>
    </row>
    <row r="2585" spans="1:9" ht="10.199999999999999" x14ac:dyDescent="0.2">
      <c r="A2585" s="21" t="s">
        <v>84</v>
      </c>
      <c r="B2585" s="22">
        <v>44256</v>
      </c>
      <c r="C2585" s="25">
        <v>354.8</v>
      </c>
      <c r="D2585" s="29">
        <v>576</v>
      </c>
      <c r="E2585" s="34">
        <v>43659</v>
      </c>
      <c r="F2585" s="24" t="s">
        <v>97</v>
      </c>
      <c r="G2585" s="23" t="s">
        <v>71</v>
      </c>
      <c r="H2585" s="26">
        <v>15825.1</v>
      </c>
      <c r="I2585" s="27">
        <v>3051.23</v>
      </c>
    </row>
    <row r="2586" spans="1:9" ht="10.199999999999999" x14ac:dyDescent="0.2">
      <c r="A2586" s="21" t="s">
        <v>84</v>
      </c>
      <c r="B2586" s="22">
        <v>44256</v>
      </c>
      <c r="C2586" s="25">
        <v>289.10000000000002</v>
      </c>
      <c r="D2586" s="29">
        <v>577</v>
      </c>
      <c r="E2586" s="34">
        <v>44348</v>
      </c>
      <c r="F2586" s="24" t="s">
        <v>97</v>
      </c>
      <c r="G2586" s="23" t="s">
        <v>72</v>
      </c>
      <c r="H2586" s="26">
        <v>13848.800000000001</v>
      </c>
      <c r="I2586" s="27">
        <v>2976.8199999999997</v>
      </c>
    </row>
    <row r="2587" spans="1:9" ht="10.199999999999999" x14ac:dyDescent="0.2">
      <c r="A2587" s="21" t="s">
        <v>84</v>
      </c>
      <c r="B2587" s="22">
        <v>44256</v>
      </c>
      <c r="C2587" s="25">
        <v>134.1</v>
      </c>
      <c r="D2587" s="29">
        <v>578</v>
      </c>
      <c r="E2587" s="34">
        <v>41195</v>
      </c>
      <c r="F2587" s="24" t="s">
        <v>97</v>
      </c>
      <c r="G2587" s="23" t="s">
        <v>71</v>
      </c>
      <c r="H2587" s="26">
        <v>5515.25</v>
      </c>
      <c r="I2587" s="27">
        <v>817.25</v>
      </c>
    </row>
    <row r="2588" spans="1:9" ht="10.199999999999999" x14ac:dyDescent="0.2">
      <c r="A2588" s="21" t="s">
        <v>84</v>
      </c>
      <c r="B2588" s="22">
        <v>44256</v>
      </c>
      <c r="C2588" s="25">
        <v>676</v>
      </c>
      <c r="D2588" s="29">
        <v>579</v>
      </c>
      <c r="E2588" s="34">
        <v>44921</v>
      </c>
      <c r="F2588" s="24" t="s">
        <v>97</v>
      </c>
      <c r="G2588" s="23" t="s">
        <v>71</v>
      </c>
      <c r="H2588" s="26">
        <v>21731.05</v>
      </c>
      <c r="I2588" s="27">
        <v>5853.47</v>
      </c>
    </row>
    <row r="2589" spans="1:9" ht="10.199999999999999" x14ac:dyDescent="0.2">
      <c r="A2589" s="21" t="s">
        <v>84</v>
      </c>
      <c r="B2589" s="22">
        <v>44256</v>
      </c>
      <c r="C2589" s="25">
        <v>451</v>
      </c>
      <c r="D2589" s="29">
        <v>580</v>
      </c>
      <c r="E2589" s="34">
        <v>44912</v>
      </c>
      <c r="F2589" s="24" t="s">
        <v>97</v>
      </c>
      <c r="G2589" s="23" t="s">
        <v>71</v>
      </c>
      <c r="H2589" s="26">
        <v>12676.45</v>
      </c>
      <c r="I2589" s="27">
        <v>4313.2599999999993</v>
      </c>
    </row>
    <row r="2590" spans="1:9" ht="10.199999999999999" x14ac:dyDescent="0.2">
      <c r="A2590" s="21" t="s">
        <v>84</v>
      </c>
      <c r="B2590" s="22">
        <v>44256</v>
      </c>
      <c r="C2590" s="25">
        <v>187.4</v>
      </c>
      <c r="D2590" s="29">
        <v>581</v>
      </c>
      <c r="E2590" s="34">
        <v>42364</v>
      </c>
      <c r="F2590" s="24" t="s">
        <v>97</v>
      </c>
      <c r="G2590" s="23" t="s">
        <v>71</v>
      </c>
      <c r="H2590" s="26">
        <v>12662.25</v>
      </c>
      <c r="I2590" s="27">
        <v>3118.29</v>
      </c>
    </row>
    <row r="2591" spans="1:9" ht="10.199999999999999" x14ac:dyDescent="0.2">
      <c r="A2591" s="21" t="s">
        <v>84</v>
      </c>
      <c r="B2591" s="22">
        <v>44256</v>
      </c>
      <c r="C2591" s="25">
        <v>343</v>
      </c>
      <c r="D2591" s="29">
        <v>582</v>
      </c>
      <c r="E2591" s="34">
        <v>44335</v>
      </c>
      <c r="F2591" s="24" t="s">
        <v>97</v>
      </c>
      <c r="G2591" s="23" t="s">
        <v>75</v>
      </c>
      <c r="H2591" s="26">
        <v>8124.95</v>
      </c>
      <c r="I2591" s="27">
        <v>810.53000000000009</v>
      </c>
    </row>
    <row r="2592" spans="1:9" ht="10.199999999999999" x14ac:dyDescent="0.2">
      <c r="A2592" s="21" t="s">
        <v>84</v>
      </c>
      <c r="B2592" s="22">
        <v>44256</v>
      </c>
      <c r="C2592" s="25">
        <v>998</v>
      </c>
      <c r="D2592" s="29">
        <v>584</v>
      </c>
      <c r="E2592" s="34">
        <v>44979</v>
      </c>
      <c r="F2592" s="24" t="s">
        <v>97</v>
      </c>
      <c r="G2592" s="23" t="s">
        <v>72</v>
      </c>
      <c r="H2592" s="26">
        <v>39840.25</v>
      </c>
      <c r="I2592" s="27">
        <v>13702.5</v>
      </c>
    </row>
    <row r="2593" spans="1:9" ht="10.199999999999999" x14ac:dyDescent="0.2">
      <c r="A2593" s="21" t="s">
        <v>84</v>
      </c>
      <c r="B2593" s="22">
        <v>44256</v>
      </c>
      <c r="C2593" s="25">
        <v>300</v>
      </c>
      <c r="D2593" s="29">
        <v>585</v>
      </c>
      <c r="E2593" s="34">
        <v>44007</v>
      </c>
      <c r="F2593" s="24" t="s">
        <v>97</v>
      </c>
      <c r="G2593" s="23" t="s">
        <v>71</v>
      </c>
      <c r="H2593" s="26">
        <v>14408.95</v>
      </c>
      <c r="I2593" s="27">
        <v>4270.7</v>
      </c>
    </row>
    <row r="2594" spans="1:9" ht="10.199999999999999" x14ac:dyDescent="0.2">
      <c r="A2594" s="21" t="s">
        <v>84</v>
      </c>
      <c r="B2594" s="22">
        <v>44256</v>
      </c>
      <c r="C2594" s="25">
        <v>311.7</v>
      </c>
      <c r="D2594" s="29">
        <v>586</v>
      </c>
      <c r="E2594" s="34">
        <v>44157</v>
      </c>
      <c r="F2594" s="24" t="s">
        <v>97</v>
      </c>
      <c r="G2594" s="23" t="s">
        <v>77</v>
      </c>
      <c r="H2594" s="26">
        <v>15869.1</v>
      </c>
      <c r="I2594" s="27">
        <v>4760.4900000000007</v>
      </c>
    </row>
    <row r="2595" spans="1:9" ht="10.199999999999999" x14ac:dyDescent="0.2">
      <c r="A2595" s="21" t="s">
        <v>84</v>
      </c>
      <c r="B2595" s="22">
        <v>44256</v>
      </c>
      <c r="C2595" s="25">
        <v>742</v>
      </c>
      <c r="D2595" s="29">
        <v>587</v>
      </c>
      <c r="E2595" s="34">
        <v>45010</v>
      </c>
      <c r="F2595" s="24" t="s">
        <v>97</v>
      </c>
      <c r="G2595" s="23" t="s">
        <v>77</v>
      </c>
      <c r="H2595" s="26">
        <v>5486.05</v>
      </c>
      <c r="I2595" s="27">
        <v>614.39</v>
      </c>
    </row>
    <row r="2596" spans="1:9" ht="10.199999999999999" x14ac:dyDescent="0.2">
      <c r="A2596" s="21" t="s">
        <v>84</v>
      </c>
      <c r="B2596" s="22">
        <v>44256</v>
      </c>
      <c r="C2596" s="25">
        <v>155.6</v>
      </c>
      <c r="D2596" s="29">
        <v>588</v>
      </c>
      <c r="E2596" s="34">
        <v>41998</v>
      </c>
      <c r="F2596" s="24" t="s">
        <v>129</v>
      </c>
      <c r="G2596" s="23" t="s">
        <v>77</v>
      </c>
      <c r="H2596" s="26">
        <v>19980.599999999999</v>
      </c>
      <c r="I2596" s="27">
        <v>6308.96</v>
      </c>
    </row>
    <row r="2597" spans="1:9" ht="10.199999999999999" x14ac:dyDescent="0.2">
      <c r="A2597" s="21" t="s">
        <v>84</v>
      </c>
      <c r="B2597" s="22">
        <v>44256</v>
      </c>
      <c r="C2597" s="25">
        <v>410.85</v>
      </c>
      <c r="D2597" s="29">
        <v>589</v>
      </c>
      <c r="E2597" s="34">
        <v>43054</v>
      </c>
      <c r="F2597" s="24" t="s">
        <v>132</v>
      </c>
      <c r="G2597" s="23" t="s">
        <v>74</v>
      </c>
      <c r="H2597" s="26">
        <v>86407.75</v>
      </c>
      <c r="I2597" s="27">
        <v>30817.43</v>
      </c>
    </row>
    <row r="2598" spans="1:9" ht="10.199999999999999" x14ac:dyDescent="0.2">
      <c r="A2598" s="21" t="s">
        <v>84</v>
      </c>
      <c r="B2598" s="22">
        <v>44256</v>
      </c>
      <c r="C2598" s="25">
        <v>348.5</v>
      </c>
      <c r="D2598" s="29">
        <v>590</v>
      </c>
      <c r="E2598" s="34">
        <v>42776</v>
      </c>
      <c r="F2598" s="24" t="s">
        <v>133</v>
      </c>
      <c r="G2598" s="23" t="s">
        <v>71</v>
      </c>
      <c r="H2598" s="26">
        <v>19986.75</v>
      </c>
      <c r="I2598" s="27">
        <v>4473.3499999999995</v>
      </c>
    </row>
    <row r="2599" spans="1:9" ht="10.199999999999999" x14ac:dyDescent="0.2">
      <c r="A2599" s="21" t="s">
        <v>84</v>
      </c>
      <c r="B2599" s="22">
        <v>44256</v>
      </c>
      <c r="C2599" s="25">
        <v>288.10000000000002</v>
      </c>
      <c r="D2599" s="29">
        <v>591</v>
      </c>
      <c r="E2599" s="34">
        <v>43561</v>
      </c>
      <c r="F2599" s="24" t="s">
        <v>134</v>
      </c>
      <c r="G2599" s="23" t="s">
        <v>75</v>
      </c>
      <c r="H2599" s="26">
        <v>17423.5</v>
      </c>
      <c r="I2599" s="27">
        <v>3343.6200000000003</v>
      </c>
    </row>
    <row r="2600" spans="1:9" ht="10.199999999999999" x14ac:dyDescent="0.2">
      <c r="A2600" s="21" t="s">
        <v>84</v>
      </c>
      <c r="B2600" s="22">
        <v>44256</v>
      </c>
      <c r="C2600" s="25">
        <v>311</v>
      </c>
      <c r="D2600" s="29">
        <v>592</v>
      </c>
      <c r="E2600" s="34">
        <v>44532</v>
      </c>
      <c r="F2600" s="24" t="s">
        <v>97</v>
      </c>
      <c r="G2600" s="23" t="s">
        <v>71</v>
      </c>
      <c r="H2600" s="26">
        <v>8398.4500000000007</v>
      </c>
      <c r="I2600" s="27">
        <v>1111.25</v>
      </c>
    </row>
    <row r="2601" spans="1:9" ht="10.199999999999999" x14ac:dyDescent="0.2">
      <c r="A2601" s="21" t="s">
        <v>84</v>
      </c>
      <c r="B2601" s="22">
        <v>44256</v>
      </c>
      <c r="C2601" s="25">
        <v>388</v>
      </c>
      <c r="D2601" s="29">
        <v>593</v>
      </c>
      <c r="E2601" s="34">
        <v>44877</v>
      </c>
      <c r="F2601" s="24" t="s">
        <v>97</v>
      </c>
      <c r="G2601" s="23" t="s">
        <v>71</v>
      </c>
      <c r="H2601" s="26">
        <v>12676.45</v>
      </c>
      <c r="I2601" s="27">
        <v>4085.8300000000004</v>
      </c>
    </row>
    <row r="2602" spans="1:9" ht="10.199999999999999" x14ac:dyDescent="0.2">
      <c r="A2602" s="21" t="s">
        <v>84</v>
      </c>
      <c r="B2602" s="22">
        <v>44256</v>
      </c>
      <c r="C2602" s="25">
        <v>537.1</v>
      </c>
      <c r="D2602" s="29">
        <v>594</v>
      </c>
      <c r="E2602" s="34">
        <v>44897</v>
      </c>
      <c r="F2602" s="24" t="s">
        <v>97</v>
      </c>
      <c r="G2602" s="23" t="s">
        <v>71</v>
      </c>
      <c r="H2602" s="26">
        <v>23541.95</v>
      </c>
      <c r="I2602" s="27">
        <v>6538.4900000000007</v>
      </c>
    </row>
    <row r="2603" spans="1:9" ht="10.199999999999999" x14ac:dyDescent="0.2">
      <c r="A2603" s="21" t="s">
        <v>84</v>
      </c>
      <c r="B2603" s="22">
        <v>44256</v>
      </c>
      <c r="C2603" s="25">
        <v>270.66000000000003</v>
      </c>
      <c r="D2603" s="29">
        <v>595</v>
      </c>
      <c r="E2603" s="34">
        <v>44824</v>
      </c>
      <c r="F2603" s="24" t="s">
        <v>97</v>
      </c>
      <c r="G2603" s="23" t="s">
        <v>77</v>
      </c>
      <c r="H2603" s="26">
        <v>10865.550000000001</v>
      </c>
      <c r="I2603" s="27">
        <v>3392.34</v>
      </c>
    </row>
    <row r="2604" spans="1:9" ht="10.199999999999999" x14ac:dyDescent="0.2">
      <c r="A2604" s="21" t="s">
        <v>84</v>
      </c>
      <c r="B2604" s="22">
        <v>44256</v>
      </c>
      <c r="C2604" s="25">
        <v>800</v>
      </c>
      <c r="D2604" s="29">
        <v>596</v>
      </c>
      <c r="E2604" s="34">
        <v>44923</v>
      </c>
      <c r="F2604" s="24" t="s">
        <v>97</v>
      </c>
      <c r="G2604" s="23" t="s">
        <v>72</v>
      </c>
      <c r="H2604" s="26">
        <v>54327.65</v>
      </c>
      <c r="I2604" s="27">
        <v>15917.23</v>
      </c>
    </row>
    <row r="2605" spans="1:9" ht="10.199999999999999" x14ac:dyDescent="0.2">
      <c r="A2605" s="21" t="s">
        <v>84</v>
      </c>
      <c r="B2605" s="22">
        <v>44256</v>
      </c>
      <c r="C2605" s="25">
        <v>175.4</v>
      </c>
      <c r="D2605" s="29">
        <v>597</v>
      </c>
      <c r="E2605" s="34">
        <v>42894</v>
      </c>
      <c r="F2605" s="24" t="s">
        <v>97</v>
      </c>
      <c r="G2605" s="23" t="s">
        <v>71</v>
      </c>
      <c r="H2605" s="26">
        <v>6577.8499999999995</v>
      </c>
      <c r="I2605" s="27">
        <v>1073.3100000000002</v>
      </c>
    </row>
    <row r="2606" spans="1:9" ht="10.199999999999999" x14ac:dyDescent="0.2">
      <c r="A2606" s="21" t="s">
        <v>84</v>
      </c>
      <c r="B2606" s="22">
        <v>44256</v>
      </c>
      <c r="C2606" s="25">
        <v>288</v>
      </c>
      <c r="D2606" s="29">
        <v>598</v>
      </c>
      <c r="E2606" s="34">
        <v>43084</v>
      </c>
      <c r="F2606" s="24" t="s">
        <v>97</v>
      </c>
      <c r="G2606" s="23" t="s">
        <v>73</v>
      </c>
      <c r="H2606" s="26">
        <v>8149.9</v>
      </c>
      <c r="I2606" s="27">
        <v>1575.42</v>
      </c>
    </row>
    <row r="2607" spans="1:9" ht="10.199999999999999" x14ac:dyDescent="0.2">
      <c r="A2607" s="21" t="s">
        <v>84</v>
      </c>
      <c r="B2607" s="22">
        <v>44256</v>
      </c>
      <c r="C2607" s="25">
        <v>325.5</v>
      </c>
      <c r="D2607" s="29">
        <v>599</v>
      </c>
      <c r="E2607" s="34">
        <v>43536</v>
      </c>
      <c r="F2607" s="24" t="s">
        <v>97</v>
      </c>
      <c r="G2607" s="23" t="s">
        <v>73</v>
      </c>
      <c r="H2607" s="26">
        <v>11325.4</v>
      </c>
      <c r="I2607" s="27">
        <v>3407.46</v>
      </c>
    </row>
    <row r="2608" spans="1:9" ht="10.199999999999999" x14ac:dyDescent="0.2">
      <c r="A2608" s="21" t="s">
        <v>84</v>
      </c>
      <c r="B2608" s="22">
        <v>44256</v>
      </c>
      <c r="C2608" s="25">
        <v>273.3</v>
      </c>
      <c r="D2608" s="29">
        <v>600</v>
      </c>
      <c r="E2608" s="34">
        <v>44646</v>
      </c>
      <c r="F2608" s="24" t="s">
        <v>97</v>
      </c>
      <c r="G2608" s="23" t="s">
        <v>71</v>
      </c>
      <c r="H2608" s="26">
        <v>8916.2000000000007</v>
      </c>
      <c r="I2608" s="27">
        <v>1555.1899999999998</v>
      </c>
    </row>
    <row r="2609" spans="1:9" ht="10.199999999999999" x14ac:dyDescent="0.2">
      <c r="A2609" s="21" t="s">
        <v>84</v>
      </c>
      <c r="B2609" s="22">
        <v>44256</v>
      </c>
      <c r="C2609" s="25">
        <v>310</v>
      </c>
      <c r="D2609" s="29">
        <v>601</v>
      </c>
      <c r="E2609" s="34">
        <v>44165</v>
      </c>
      <c r="F2609" s="24" t="s">
        <v>97</v>
      </c>
      <c r="G2609" s="23" t="s">
        <v>72</v>
      </c>
      <c r="H2609" s="26">
        <v>9828.3000000000011</v>
      </c>
      <c r="I2609" s="27">
        <v>843.64</v>
      </c>
    </row>
    <row r="2610" spans="1:9" ht="10.199999999999999" x14ac:dyDescent="0.2">
      <c r="A2610" s="21" t="s">
        <v>84</v>
      </c>
      <c r="B2610" s="22">
        <v>44256</v>
      </c>
      <c r="C2610" s="25">
        <v>121.3</v>
      </c>
      <c r="D2610" s="29">
        <v>602</v>
      </c>
      <c r="E2610" s="34">
        <v>40004</v>
      </c>
      <c r="F2610" s="24" t="s">
        <v>135</v>
      </c>
      <c r="G2610" s="23" t="s">
        <v>71</v>
      </c>
      <c r="H2610" s="26">
        <v>11804</v>
      </c>
      <c r="I2610" s="27">
        <v>2794.61</v>
      </c>
    </row>
    <row r="2611" spans="1:9" ht="10.199999999999999" x14ac:dyDescent="0.2">
      <c r="A2611" s="21" t="s">
        <v>84</v>
      </c>
      <c r="B2611" s="22">
        <v>44256</v>
      </c>
      <c r="C2611" s="25">
        <v>586</v>
      </c>
      <c r="D2611" s="29">
        <v>603</v>
      </c>
      <c r="E2611" s="34">
        <v>45015</v>
      </c>
      <c r="F2611" s="24" t="s">
        <v>97</v>
      </c>
      <c r="G2611" s="23" t="s">
        <v>71</v>
      </c>
      <c r="H2611" s="26">
        <v>1402</v>
      </c>
      <c r="I2611" s="27">
        <v>909.30000000000007</v>
      </c>
    </row>
    <row r="2612" spans="1:9" ht="10.199999999999999" x14ac:dyDescent="0.2">
      <c r="A2612" s="21" t="s">
        <v>84</v>
      </c>
      <c r="B2612" s="22">
        <v>44256</v>
      </c>
      <c r="C2612" s="25">
        <v>370.5</v>
      </c>
      <c r="D2612" s="29">
        <v>604</v>
      </c>
      <c r="E2612" s="34">
        <v>43616</v>
      </c>
      <c r="F2612" s="24" t="s">
        <v>97</v>
      </c>
      <c r="G2612" s="23" t="s">
        <v>71</v>
      </c>
      <c r="H2612" s="26">
        <v>8958.7999999999993</v>
      </c>
      <c r="I2612" s="27">
        <v>1604.82</v>
      </c>
    </row>
    <row r="2613" spans="1:9" ht="10.199999999999999" x14ac:dyDescent="0.2">
      <c r="A2613" s="21" t="s">
        <v>84</v>
      </c>
      <c r="B2613" s="22">
        <v>44256</v>
      </c>
      <c r="C2613" s="25">
        <v>318.61</v>
      </c>
      <c r="D2613" s="29">
        <v>605</v>
      </c>
      <c r="E2613" s="34">
        <v>44350</v>
      </c>
      <c r="F2613" s="24" t="s">
        <v>97</v>
      </c>
      <c r="G2613" s="23" t="s">
        <v>71</v>
      </c>
      <c r="H2613" s="26">
        <v>28576.6</v>
      </c>
      <c r="I2613" s="27">
        <v>10212.370000000001</v>
      </c>
    </row>
    <row r="2614" spans="1:9" ht="10.199999999999999" x14ac:dyDescent="0.2">
      <c r="A2614" s="21" t="s">
        <v>84</v>
      </c>
      <c r="B2614" s="22">
        <v>44256</v>
      </c>
      <c r="C2614" s="25">
        <v>164.4</v>
      </c>
      <c r="D2614" s="29">
        <v>606</v>
      </c>
      <c r="E2614" s="34">
        <v>41935</v>
      </c>
      <c r="F2614" s="24" t="s">
        <v>105</v>
      </c>
      <c r="G2614" s="23" t="s">
        <v>74</v>
      </c>
      <c r="H2614" s="26">
        <v>23693.15</v>
      </c>
      <c r="I2614" s="27">
        <v>8599.2900000000009</v>
      </c>
    </row>
    <row r="2615" spans="1:9" ht="10.199999999999999" x14ac:dyDescent="0.2">
      <c r="A2615" s="21" t="s">
        <v>84</v>
      </c>
      <c r="B2615" s="22">
        <v>44256</v>
      </c>
      <c r="C2615" s="25">
        <v>181.1</v>
      </c>
      <c r="D2615" s="29">
        <v>607</v>
      </c>
      <c r="E2615" s="34">
        <v>43244</v>
      </c>
      <c r="F2615" s="24" t="s">
        <v>97</v>
      </c>
      <c r="G2615" s="23" t="s">
        <v>71</v>
      </c>
      <c r="H2615" s="26">
        <v>14902.7</v>
      </c>
      <c r="I2615" s="27">
        <v>2095.66</v>
      </c>
    </row>
    <row r="2616" spans="1:9" ht="10.199999999999999" x14ac:dyDescent="0.2">
      <c r="A2616" s="21" t="s">
        <v>84</v>
      </c>
      <c r="B2616" s="22">
        <v>44256</v>
      </c>
      <c r="C2616" s="25">
        <v>278.20999999999998</v>
      </c>
      <c r="D2616" s="29">
        <v>608</v>
      </c>
      <c r="E2616" s="34">
        <v>42320</v>
      </c>
      <c r="F2616" s="24" t="s">
        <v>97</v>
      </c>
      <c r="G2616" s="23" t="s">
        <v>73</v>
      </c>
      <c r="H2616" s="26">
        <v>11168.4</v>
      </c>
      <c r="I2616" s="27">
        <v>1279.25</v>
      </c>
    </row>
    <row r="2617" spans="1:9" ht="10.199999999999999" x14ac:dyDescent="0.2">
      <c r="A2617" s="21" t="s">
        <v>84</v>
      </c>
      <c r="B2617" s="22">
        <v>44256</v>
      </c>
      <c r="C2617" s="25">
        <v>284.89999999999998</v>
      </c>
      <c r="D2617" s="29">
        <v>609</v>
      </c>
      <c r="E2617" s="34">
        <v>44620</v>
      </c>
      <c r="F2617" s="24" t="s">
        <v>97</v>
      </c>
      <c r="G2617" s="23" t="s">
        <v>72</v>
      </c>
      <c r="H2617" s="26">
        <v>16479.25</v>
      </c>
      <c r="I2617" s="27">
        <v>4738.72</v>
      </c>
    </row>
    <row r="2618" spans="1:9" ht="10.199999999999999" x14ac:dyDescent="0.2">
      <c r="A2618" s="21" t="s">
        <v>84</v>
      </c>
      <c r="B2618" s="22">
        <v>44256</v>
      </c>
      <c r="C2618" s="25">
        <v>355</v>
      </c>
      <c r="D2618" s="29">
        <v>610</v>
      </c>
      <c r="E2618" s="34">
        <v>42837</v>
      </c>
      <c r="F2618" s="24" t="s">
        <v>97</v>
      </c>
      <c r="G2618" s="23" t="s">
        <v>74</v>
      </c>
      <c r="H2618" s="26">
        <v>35075.25</v>
      </c>
      <c r="I2618" s="27">
        <v>12844.44</v>
      </c>
    </row>
    <row r="2619" spans="1:9" ht="10.199999999999999" x14ac:dyDescent="0.2">
      <c r="A2619" s="21" t="s">
        <v>84</v>
      </c>
      <c r="B2619" s="22">
        <v>44256</v>
      </c>
      <c r="C2619" s="25">
        <v>187.9</v>
      </c>
      <c r="D2619" s="29">
        <v>611</v>
      </c>
      <c r="E2619" s="34">
        <v>41690</v>
      </c>
      <c r="F2619" s="24" t="s">
        <v>97</v>
      </c>
      <c r="G2619" s="23" t="s">
        <v>74</v>
      </c>
      <c r="H2619" s="26">
        <v>8312.1</v>
      </c>
      <c r="I2619" s="27">
        <v>1908.2000000000003</v>
      </c>
    </row>
    <row r="2620" spans="1:9" ht="10.199999999999999" x14ac:dyDescent="0.2">
      <c r="A2620" s="21" t="s">
        <v>84</v>
      </c>
      <c r="B2620" s="22">
        <v>44256</v>
      </c>
      <c r="C2620" s="25">
        <v>162.44999999999999</v>
      </c>
      <c r="D2620" s="29">
        <v>612</v>
      </c>
      <c r="E2620" s="34">
        <v>40313</v>
      </c>
      <c r="F2620" s="24" t="s">
        <v>97</v>
      </c>
      <c r="G2620" s="23" t="s">
        <v>71</v>
      </c>
      <c r="H2620" s="26">
        <v>9473.4</v>
      </c>
      <c r="I2620" s="27">
        <v>1880.1299999999999</v>
      </c>
    </row>
    <row r="2621" spans="1:9" ht="10.199999999999999" x14ac:dyDescent="0.2">
      <c r="A2621" s="21" t="s">
        <v>84</v>
      </c>
      <c r="B2621" s="22">
        <v>44256</v>
      </c>
      <c r="C2621" s="25">
        <v>383.13</v>
      </c>
      <c r="D2621" s="29">
        <v>613</v>
      </c>
      <c r="E2621" s="34">
        <v>44490</v>
      </c>
      <c r="F2621" s="24" t="s">
        <v>97</v>
      </c>
      <c r="G2621" s="23" t="s">
        <v>71</v>
      </c>
      <c r="H2621" s="26">
        <v>17240.599999999999</v>
      </c>
      <c r="I2621" s="27">
        <v>5729.1500000000005</v>
      </c>
    </row>
    <row r="2622" spans="1:9" ht="10.199999999999999" x14ac:dyDescent="0.2">
      <c r="A2622" s="21" t="s">
        <v>84</v>
      </c>
      <c r="B2622" s="22">
        <v>44256</v>
      </c>
      <c r="C2622" s="25">
        <v>278.39999999999998</v>
      </c>
      <c r="D2622" s="29">
        <v>614</v>
      </c>
      <c r="E2622" s="34">
        <v>42560</v>
      </c>
      <c r="F2622" s="24" t="s">
        <v>97</v>
      </c>
      <c r="G2622" s="23" t="s">
        <v>75</v>
      </c>
      <c r="H2622" s="26">
        <v>12406.949999999999</v>
      </c>
      <c r="I2622" s="27">
        <v>3549.35</v>
      </c>
    </row>
    <row r="2623" spans="1:9" ht="10.199999999999999" x14ac:dyDescent="0.2">
      <c r="A2623" s="21" t="s">
        <v>84</v>
      </c>
      <c r="B2623" s="22">
        <v>44256</v>
      </c>
      <c r="C2623" s="25">
        <v>259.87</v>
      </c>
      <c r="D2623" s="29">
        <v>615</v>
      </c>
      <c r="E2623" s="34">
        <v>44178</v>
      </c>
      <c r="F2623" s="24" t="s">
        <v>97</v>
      </c>
      <c r="G2623" s="23" t="s">
        <v>77</v>
      </c>
      <c r="H2623" s="26">
        <v>14182.25</v>
      </c>
      <c r="I2623" s="27">
        <v>4561.2</v>
      </c>
    </row>
    <row r="2624" spans="1:9" ht="10.199999999999999" x14ac:dyDescent="0.2">
      <c r="A2624" s="21" t="s">
        <v>84</v>
      </c>
      <c r="B2624" s="22">
        <v>44256</v>
      </c>
      <c r="C2624" s="25">
        <v>321</v>
      </c>
      <c r="D2624" s="29">
        <v>616</v>
      </c>
      <c r="E2624" s="34">
        <v>44007</v>
      </c>
      <c r="F2624" s="24" t="s">
        <v>97</v>
      </c>
      <c r="G2624" s="23" t="s">
        <v>71</v>
      </c>
      <c r="H2624" s="26">
        <v>9373.4</v>
      </c>
      <c r="I2624" s="27">
        <v>673.19</v>
      </c>
    </row>
    <row r="2625" spans="1:9" ht="10.199999999999999" x14ac:dyDescent="0.2">
      <c r="A2625" s="21" t="s">
        <v>84</v>
      </c>
      <c r="B2625" s="22">
        <v>44256</v>
      </c>
      <c r="C2625" s="25">
        <v>240.77</v>
      </c>
      <c r="D2625" s="29">
        <v>617</v>
      </c>
      <c r="E2625" s="34">
        <v>43883</v>
      </c>
      <c r="F2625" s="24" t="s">
        <v>97</v>
      </c>
      <c r="G2625" s="23" t="s">
        <v>71</v>
      </c>
      <c r="H2625" s="26">
        <v>8992.9499999999989</v>
      </c>
      <c r="I2625" s="27">
        <v>1896.93</v>
      </c>
    </row>
    <row r="2626" spans="1:9" ht="10.199999999999999" x14ac:dyDescent="0.2">
      <c r="A2626" s="21" t="s">
        <v>84</v>
      </c>
      <c r="B2626" s="22">
        <v>44256</v>
      </c>
      <c r="C2626" s="25">
        <v>312</v>
      </c>
      <c r="D2626" s="29">
        <v>618</v>
      </c>
      <c r="E2626" s="34">
        <v>44147</v>
      </c>
      <c r="F2626" s="24" t="s">
        <v>97</v>
      </c>
      <c r="G2626" s="23" t="s">
        <v>73</v>
      </c>
      <c r="H2626" s="26">
        <v>18429.649999999998</v>
      </c>
      <c r="I2626" s="27">
        <v>5304.3899999999994</v>
      </c>
    </row>
    <row r="2627" spans="1:9" ht="10.199999999999999" x14ac:dyDescent="0.2">
      <c r="A2627" s="21" t="s">
        <v>84</v>
      </c>
      <c r="B2627" s="22">
        <v>44256</v>
      </c>
      <c r="C2627" s="25">
        <v>204.5</v>
      </c>
      <c r="D2627" s="29">
        <v>619</v>
      </c>
      <c r="E2627" s="34">
        <v>43358</v>
      </c>
      <c r="F2627" s="24" t="s">
        <v>136</v>
      </c>
      <c r="G2627" s="23" t="s">
        <v>71</v>
      </c>
      <c r="H2627" s="26">
        <v>17790.3</v>
      </c>
      <c r="I2627" s="27">
        <v>3665.13</v>
      </c>
    </row>
    <row r="2628" spans="1:9" ht="10.199999999999999" x14ac:dyDescent="0.2">
      <c r="A2628" s="21" t="s">
        <v>84</v>
      </c>
      <c r="B2628" s="22">
        <v>44256</v>
      </c>
      <c r="C2628" s="25">
        <v>311.06</v>
      </c>
      <c r="D2628" s="29">
        <v>620</v>
      </c>
      <c r="E2628" s="34">
        <v>43524</v>
      </c>
      <c r="F2628" s="24" t="s">
        <v>137</v>
      </c>
      <c r="G2628" s="23" t="s">
        <v>76</v>
      </c>
      <c r="H2628" s="26">
        <v>44885</v>
      </c>
      <c r="I2628" s="27">
        <v>14025.76</v>
      </c>
    </row>
    <row r="2629" spans="1:9" ht="10.199999999999999" x14ac:dyDescent="0.2">
      <c r="A2629" s="21" t="s">
        <v>84</v>
      </c>
      <c r="B2629" s="22">
        <v>44256</v>
      </c>
      <c r="C2629" s="25">
        <v>119</v>
      </c>
      <c r="D2629" s="29">
        <v>621</v>
      </c>
      <c r="E2629" s="34">
        <v>41349</v>
      </c>
      <c r="F2629" s="24" t="s">
        <v>119</v>
      </c>
      <c r="G2629" s="23" t="s">
        <v>74</v>
      </c>
      <c r="H2629" s="26">
        <v>3389.95</v>
      </c>
      <c r="I2629" s="27">
        <v>6.23</v>
      </c>
    </row>
    <row r="2630" spans="1:9" ht="10.199999999999999" x14ac:dyDescent="0.2">
      <c r="A2630" s="21" t="s">
        <v>84</v>
      </c>
      <c r="B2630" s="22">
        <v>44256</v>
      </c>
      <c r="C2630" s="25">
        <v>264.75</v>
      </c>
      <c r="D2630" s="29">
        <v>622</v>
      </c>
      <c r="E2630" s="34">
        <v>43567</v>
      </c>
      <c r="F2630" s="24" t="s">
        <v>97</v>
      </c>
      <c r="G2630" s="23" t="s">
        <v>77</v>
      </c>
      <c r="H2630" s="26">
        <v>19931.7</v>
      </c>
      <c r="I2630" s="27">
        <v>6929.16</v>
      </c>
    </row>
    <row r="2631" spans="1:9" ht="10.199999999999999" x14ac:dyDescent="0.2">
      <c r="A2631" s="21" t="s">
        <v>84</v>
      </c>
      <c r="B2631" s="22">
        <v>44256</v>
      </c>
      <c r="C2631" s="25">
        <v>287</v>
      </c>
      <c r="D2631" s="29">
        <v>623</v>
      </c>
      <c r="E2631" s="34">
        <v>44315</v>
      </c>
      <c r="F2631" s="24" t="s">
        <v>97</v>
      </c>
      <c r="G2631" s="23" t="s">
        <v>71</v>
      </c>
      <c r="H2631" s="26">
        <v>13113.699999999999</v>
      </c>
      <c r="I2631" s="27">
        <v>4007.1500000000005</v>
      </c>
    </row>
    <row r="2632" spans="1:9" ht="10.199999999999999" x14ac:dyDescent="0.2">
      <c r="A2632" s="21" t="s">
        <v>84</v>
      </c>
      <c r="B2632" s="22">
        <v>44256</v>
      </c>
      <c r="C2632" s="25">
        <v>288.39999999999998</v>
      </c>
      <c r="D2632" s="29">
        <v>624</v>
      </c>
      <c r="E2632" s="34">
        <v>43176</v>
      </c>
      <c r="F2632" s="24" t="s">
        <v>97</v>
      </c>
      <c r="G2632" s="23" t="s">
        <v>74</v>
      </c>
      <c r="H2632" s="26">
        <v>22401.65</v>
      </c>
      <c r="I2632" s="27">
        <v>5216.1899999999996</v>
      </c>
    </row>
    <row r="2633" spans="1:9" ht="10.199999999999999" x14ac:dyDescent="0.2">
      <c r="A2633" s="21" t="s">
        <v>84</v>
      </c>
      <c r="B2633" s="22">
        <v>44256</v>
      </c>
      <c r="C2633" s="25">
        <v>314.22000000000003</v>
      </c>
      <c r="D2633" s="29">
        <v>625</v>
      </c>
      <c r="E2633" s="34">
        <v>44618</v>
      </c>
      <c r="F2633" s="24" t="s">
        <v>97</v>
      </c>
      <c r="G2633" s="23" t="s">
        <v>71</v>
      </c>
      <c r="H2633" s="26">
        <v>9583.3000000000011</v>
      </c>
      <c r="I2633" s="27">
        <v>1849.3999999999999</v>
      </c>
    </row>
    <row r="2634" spans="1:9" ht="10.199999999999999" x14ac:dyDescent="0.2">
      <c r="A2634" s="21" t="s">
        <v>84</v>
      </c>
      <c r="B2634" s="22">
        <v>44287</v>
      </c>
      <c r="C2634" s="25">
        <v>331.42</v>
      </c>
      <c r="D2634" s="29">
        <v>546</v>
      </c>
      <c r="E2634" s="34">
        <v>42364</v>
      </c>
      <c r="F2634" s="24" t="s">
        <v>128</v>
      </c>
      <c r="G2634" s="23" t="s">
        <v>71</v>
      </c>
      <c r="H2634" s="26">
        <v>49291.149999999994</v>
      </c>
      <c r="I2634" s="27">
        <v>18921.7</v>
      </c>
    </row>
    <row r="2635" spans="1:9" ht="10.199999999999999" x14ac:dyDescent="0.2">
      <c r="A2635" s="21" t="s">
        <v>84</v>
      </c>
      <c r="B2635" s="22">
        <v>44287</v>
      </c>
      <c r="C2635" s="25">
        <v>254.96</v>
      </c>
      <c r="D2635" s="29">
        <v>547</v>
      </c>
      <c r="E2635" s="34">
        <v>44162</v>
      </c>
      <c r="F2635" s="24" t="s">
        <v>97</v>
      </c>
      <c r="G2635" s="23" t="s">
        <v>72</v>
      </c>
      <c r="H2635" s="26">
        <v>10385.599999999999</v>
      </c>
      <c r="I2635" s="27">
        <v>2519.65</v>
      </c>
    </row>
    <row r="2636" spans="1:9" ht="10.199999999999999" x14ac:dyDescent="0.2">
      <c r="A2636" s="21" t="s">
        <v>84</v>
      </c>
      <c r="B2636" s="22">
        <v>44287</v>
      </c>
      <c r="C2636" s="25">
        <v>295.39999999999998</v>
      </c>
      <c r="D2636" s="29">
        <v>548</v>
      </c>
      <c r="E2636" s="34">
        <v>44717</v>
      </c>
      <c r="F2636" s="24" t="s">
        <v>97</v>
      </c>
      <c r="G2636" s="23" t="s">
        <v>73</v>
      </c>
      <c r="H2636" s="26">
        <v>11587.5</v>
      </c>
      <c r="I2636" s="27">
        <v>4945.6399999999994</v>
      </c>
    </row>
    <row r="2637" spans="1:9" ht="10.199999999999999" x14ac:dyDescent="0.2">
      <c r="A2637" s="21" t="s">
        <v>84</v>
      </c>
      <c r="B2637" s="22">
        <v>44287</v>
      </c>
      <c r="C2637" s="25">
        <v>156.69999999999999</v>
      </c>
      <c r="D2637" s="29">
        <v>549</v>
      </c>
      <c r="E2637" s="34">
        <v>42051</v>
      </c>
      <c r="F2637" s="24" t="s">
        <v>97</v>
      </c>
      <c r="G2637" s="23" t="s">
        <v>74</v>
      </c>
      <c r="H2637" s="26">
        <v>9322.2000000000007</v>
      </c>
      <c r="I2637" s="27">
        <v>3269.84</v>
      </c>
    </row>
    <row r="2638" spans="1:9" ht="10.199999999999999" x14ac:dyDescent="0.2">
      <c r="A2638" s="21" t="s">
        <v>84</v>
      </c>
      <c r="B2638" s="22">
        <v>44287</v>
      </c>
      <c r="C2638" s="25">
        <v>278</v>
      </c>
      <c r="D2638" s="29">
        <v>550</v>
      </c>
      <c r="E2638" s="34">
        <v>44729</v>
      </c>
      <c r="F2638" s="24" t="s">
        <v>97</v>
      </c>
      <c r="G2638" s="23" t="s">
        <v>75</v>
      </c>
      <c r="H2638" s="26">
        <v>19721.55</v>
      </c>
      <c r="I2638" s="27">
        <v>8866.69</v>
      </c>
    </row>
    <row r="2639" spans="1:9" ht="10.199999999999999" x14ac:dyDescent="0.2">
      <c r="A2639" s="21" t="s">
        <v>84</v>
      </c>
      <c r="B2639" s="22">
        <v>44287</v>
      </c>
      <c r="C2639" s="25">
        <v>229.6</v>
      </c>
      <c r="D2639" s="29">
        <v>551</v>
      </c>
      <c r="E2639" s="34">
        <v>44348</v>
      </c>
      <c r="F2639" s="24" t="s">
        <v>97</v>
      </c>
      <c r="G2639" s="23" t="s">
        <v>71</v>
      </c>
      <c r="H2639" s="26">
        <v>13779.25</v>
      </c>
      <c r="I2639" s="27">
        <v>4469.43</v>
      </c>
    </row>
    <row r="2640" spans="1:9" ht="10.199999999999999" x14ac:dyDescent="0.2">
      <c r="A2640" s="21" t="s">
        <v>84</v>
      </c>
      <c r="B2640" s="22">
        <v>44287</v>
      </c>
      <c r="C2640" s="25">
        <v>312.75</v>
      </c>
      <c r="D2640" s="29">
        <v>552</v>
      </c>
      <c r="E2640" s="34">
        <v>44184</v>
      </c>
      <c r="F2640" s="24" t="s">
        <v>97</v>
      </c>
      <c r="G2640" s="23" t="s">
        <v>73</v>
      </c>
      <c r="H2640" s="26">
        <v>13372.349999999999</v>
      </c>
      <c r="I2640" s="27">
        <v>4024.16</v>
      </c>
    </row>
    <row r="2641" spans="1:9" ht="10.199999999999999" x14ac:dyDescent="0.2">
      <c r="A2641" s="21" t="s">
        <v>84</v>
      </c>
      <c r="B2641" s="22">
        <v>44287</v>
      </c>
      <c r="C2641" s="25">
        <v>307.89999999999998</v>
      </c>
      <c r="D2641" s="29">
        <v>553</v>
      </c>
      <c r="E2641" s="34">
        <v>43329</v>
      </c>
      <c r="F2641" s="24" t="s">
        <v>129</v>
      </c>
      <c r="G2641" s="23" t="s">
        <v>71</v>
      </c>
      <c r="H2641" s="26">
        <v>57291.3</v>
      </c>
      <c r="I2641" s="27">
        <v>27237.14</v>
      </c>
    </row>
    <row r="2642" spans="1:9" ht="10.199999999999999" x14ac:dyDescent="0.2">
      <c r="A2642" s="21" t="s">
        <v>84</v>
      </c>
      <c r="B2642" s="22">
        <v>44287</v>
      </c>
      <c r="C2642" s="25">
        <v>305.89999999999998</v>
      </c>
      <c r="D2642" s="29">
        <v>554</v>
      </c>
      <c r="E2642" s="34">
        <v>42808</v>
      </c>
      <c r="F2642" s="24" t="s">
        <v>97</v>
      </c>
      <c r="G2642" s="23" t="s">
        <v>73</v>
      </c>
      <c r="H2642" s="26">
        <v>13609.849999999999</v>
      </c>
      <c r="I2642" s="27">
        <v>4484.83</v>
      </c>
    </row>
    <row r="2643" spans="1:9" ht="10.199999999999999" x14ac:dyDescent="0.2">
      <c r="A2643" s="21" t="s">
        <v>84</v>
      </c>
      <c r="B2643" s="22">
        <v>44287</v>
      </c>
      <c r="C2643" s="25">
        <v>256.3</v>
      </c>
      <c r="D2643" s="29">
        <v>555</v>
      </c>
      <c r="E2643" s="34">
        <v>42469</v>
      </c>
      <c r="F2643" s="24" t="s">
        <v>97</v>
      </c>
      <c r="G2643" s="23" t="s">
        <v>74</v>
      </c>
      <c r="H2643" s="26">
        <v>27300.400000000001</v>
      </c>
      <c r="I2643" s="27">
        <v>10488.38</v>
      </c>
    </row>
    <row r="2644" spans="1:9" ht="10.199999999999999" x14ac:dyDescent="0.2">
      <c r="A2644" s="21" t="s">
        <v>84</v>
      </c>
      <c r="B2644" s="22">
        <v>44287</v>
      </c>
      <c r="C2644" s="25">
        <v>317.2</v>
      </c>
      <c r="D2644" s="29">
        <v>556</v>
      </c>
      <c r="E2644" s="34">
        <v>44689</v>
      </c>
      <c r="F2644" s="24" t="s">
        <v>97</v>
      </c>
      <c r="G2644" s="23" t="s">
        <v>73</v>
      </c>
      <c r="H2644" s="26">
        <v>20599.25</v>
      </c>
      <c r="I2644" s="27">
        <v>8166.4100000000008</v>
      </c>
    </row>
    <row r="2645" spans="1:9" ht="10.199999999999999" x14ac:dyDescent="0.2">
      <c r="A2645" s="21" t="s">
        <v>84</v>
      </c>
      <c r="B2645" s="22">
        <v>44287</v>
      </c>
      <c r="C2645" s="25">
        <v>376</v>
      </c>
      <c r="D2645" s="29">
        <v>557</v>
      </c>
      <c r="E2645" s="34">
        <v>44618</v>
      </c>
      <c r="F2645" s="24" t="s">
        <v>97</v>
      </c>
      <c r="G2645" s="23" t="s">
        <v>74</v>
      </c>
      <c r="H2645" s="26">
        <v>18085.150000000001</v>
      </c>
      <c r="I2645" s="27">
        <v>7241.08</v>
      </c>
    </row>
    <row r="2646" spans="1:9" ht="10.199999999999999" x14ac:dyDescent="0.2">
      <c r="A2646" s="21" t="s">
        <v>84</v>
      </c>
      <c r="B2646" s="22">
        <v>44287</v>
      </c>
      <c r="C2646" s="25">
        <v>149.9</v>
      </c>
      <c r="D2646" s="29">
        <v>558</v>
      </c>
      <c r="E2646" s="34">
        <v>41605</v>
      </c>
      <c r="F2646" s="24" t="s">
        <v>97</v>
      </c>
      <c r="G2646" s="23" t="s">
        <v>71</v>
      </c>
      <c r="H2646" s="26">
        <v>5461.25</v>
      </c>
      <c r="I2646" s="27">
        <v>1456.14</v>
      </c>
    </row>
    <row r="2647" spans="1:9" ht="10.199999999999999" x14ac:dyDescent="0.2">
      <c r="A2647" s="21" t="s">
        <v>84</v>
      </c>
      <c r="B2647" s="22">
        <v>44287</v>
      </c>
      <c r="C2647" s="25">
        <v>369.35</v>
      </c>
      <c r="D2647" s="29">
        <v>559</v>
      </c>
      <c r="E2647" s="34">
        <v>44558</v>
      </c>
      <c r="F2647" s="24" t="s">
        <v>97</v>
      </c>
      <c r="G2647" s="23" t="s">
        <v>75</v>
      </c>
      <c r="H2647" s="26">
        <v>14264.15</v>
      </c>
      <c r="I2647" s="27">
        <v>5801.95</v>
      </c>
    </row>
    <row r="2648" spans="1:9" ht="10.199999999999999" x14ac:dyDescent="0.2">
      <c r="A2648" s="21" t="s">
        <v>84</v>
      </c>
      <c r="B2648" s="22">
        <v>44287</v>
      </c>
      <c r="C2648" s="25">
        <v>319</v>
      </c>
      <c r="D2648" s="29">
        <v>560</v>
      </c>
      <c r="E2648" s="34">
        <v>44520</v>
      </c>
      <c r="F2648" s="24" t="s">
        <v>97</v>
      </c>
      <c r="G2648" s="23" t="s">
        <v>75</v>
      </c>
      <c r="H2648" s="26">
        <v>13738.95</v>
      </c>
      <c r="I2648" s="27">
        <v>4325.37</v>
      </c>
    </row>
    <row r="2649" spans="1:9" ht="10.199999999999999" x14ac:dyDescent="0.2">
      <c r="A2649" s="21" t="s">
        <v>84</v>
      </c>
      <c r="B2649" s="22">
        <v>44287</v>
      </c>
      <c r="C2649" s="25">
        <v>313</v>
      </c>
      <c r="D2649" s="29">
        <v>561</v>
      </c>
      <c r="E2649" s="34">
        <v>44480</v>
      </c>
      <c r="F2649" s="24" t="s">
        <v>97</v>
      </c>
      <c r="G2649" s="23" t="s">
        <v>76</v>
      </c>
      <c r="H2649" s="26">
        <v>23164.799999999999</v>
      </c>
      <c r="I2649" s="27">
        <v>8931.09</v>
      </c>
    </row>
    <row r="2650" spans="1:9" ht="10.199999999999999" x14ac:dyDescent="0.2">
      <c r="A2650" s="21" t="s">
        <v>84</v>
      </c>
      <c r="B2650" s="22">
        <v>44287</v>
      </c>
      <c r="C2650" s="25">
        <v>595</v>
      </c>
      <c r="D2650" s="29">
        <v>562</v>
      </c>
      <c r="E2650" s="34">
        <v>44905</v>
      </c>
      <c r="F2650" s="24" t="s">
        <v>97</v>
      </c>
      <c r="G2650" s="23" t="s">
        <v>72</v>
      </c>
      <c r="H2650" s="26">
        <v>40099.25</v>
      </c>
      <c r="I2650" s="27">
        <v>17617.809999999998</v>
      </c>
    </row>
    <row r="2651" spans="1:9" ht="10.199999999999999" x14ac:dyDescent="0.2">
      <c r="A2651" s="21" t="s">
        <v>84</v>
      </c>
      <c r="B2651" s="22">
        <v>44287</v>
      </c>
      <c r="C2651" s="25">
        <v>312.3</v>
      </c>
      <c r="D2651" s="29">
        <v>563</v>
      </c>
      <c r="E2651" s="34">
        <v>44067</v>
      </c>
      <c r="F2651" s="24" t="s">
        <v>97</v>
      </c>
      <c r="G2651" s="23" t="s">
        <v>71</v>
      </c>
      <c r="H2651" s="26">
        <v>12245.3</v>
      </c>
      <c r="I2651" s="27">
        <v>4278.75</v>
      </c>
    </row>
    <row r="2652" spans="1:9" ht="10.199999999999999" x14ac:dyDescent="0.2">
      <c r="A2652" s="21" t="s">
        <v>84</v>
      </c>
      <c r="B2652" s="22">
        <v>44287</v>
      </c>
      <c r="C2652" s="25">
        <v>262.39999999999998</v>
      </c>
      <c r="D2652" s="29">
        <v>564</v>
      </c>
      <c r="E2652" s="34">
        <v>44534</v>
      </c>
      <c r="F2652" s="24" t="s">
        <v>97</v>
      </c>
      <c r="G2652" s="23" t="s">
        <v>77</v>
      </c>
      <c r="H2652" s="26">
        <v>30155.55</v>
      </c>
      <c r="I2652" s="27">
        <v>9297.9599999999991</v>
      </c>
    </row>
    <row r="2653" spans="1:9" ht="10.199999999999999" x14ac:dyDescent="0.2">
      <c r="A2653" s="21" t="s">
        <v>84</v>
      </c>
      <c r="B2653" s="22">
        <v>44287</v>
      </c>
      <c r="C2653" s="25">
        <v>682</v>
      </c>
      <c r="D2653" s="29">
        <v>565</v>
      </c>
      <c r="E2653" s="34">
        <v>44919</v>
      </c>
      <c r="F2653" s="24" t="s">
        <v>97</v>
      </c>
      <c r="G2653" s="23" t="s">
        <v>73</v>
      </c>
      <c r="H2653" s="26">
        <v>31188.3</v>
      </c>
      <c r="I2653" s="27">
        <v>13236.86</v>
      </c>
    </row>
    <row r="2654" spans="1:9" ht="10.199999999999999" x14ac:dyDescent="0.2">
      <c r="A2654" s="21" t="s">
        <v>84</v>
      </c>
      <c r="B2654" s="22">
        <v>44287</v>
      </c>
      <c r="C2654" s="25">
        <v>314.3</v>
      </c>
      <c r="D2654" s="29">
        <v>566</v>
      </c>
      <c r="E2654" s="34">
        <v>44627</v>
      </c>
      <c r="F2654" s="24" t="s">
        <v>97</v>
      </c>
      <c r="G2654" s="23" t="s">
        <v>71</v>
      </c>
      <c r="H2654" s="26">
        <v>11856.55</v>
      </c>
      <c r="I2654" s="27">
        <v>4298.42</v>
      </c>
    </row>
    <row r="2655" spans="1:9" ht="10.199999999999999" x14ac:dyDescent="0.2">
      <c r="A2655" s="21" t="s">
        <v>84</v>
      </c>
      <c r="B2655" s="22">
        <v>44287</v>
      </c>
      <c r="C2655" s="25">
        <v>298</v>
      </c>
      <c r="D2655" s="29">
        <v>567</v>
      </c>
      <c r="E2655" s="34">
        <v>42322</v>
      </c>
      <c r="F2655" s="24" t="s">
        <v>97</v>
      </c>
      <c r="G2655" s="23" t="s">
        <v>74</v>
      </c>
      <c r="H2655" s="26">
        <v>26489.25</v>
      </c>
      <c r="I2655" s="27">
        <v>10922.31</v>
      </c>
    </row>
    <row r="2656" spans="1:9" ht="10.199999999999999" x14ac:dyDescent="0.2">
      <c r="A2656" s="21" t="s">
        <v>84</v>
      </c>
      <c r="B2656" s="22">
        <v>44287</v>
      </c>
      <c r="C2656" s="25">
        <v>161.80000000000001</v>
      </c>
      <c r="D2656" s="29">
        <v>568</v>
      </c>
      <c r="E2656" s="34">
        <v>41615</v>
      </c>
      <c r="F2656" s="24" t="s">
        <v>130</v>
      </c>
      <c r="G2656" s="23" t="s">
        <v>71</v>
      </c>
      <c r="H2656" s="26">
        <v>8764.1999999999989</v>
      </c>
      <c r="I2656" s="27">
        <v>3129</v>
      </c>
    </row>
    <row r="2657" spans="1:9" ht="10.199999999999999" x14ac:dyDescent="0.2">
      <c r="A2657" s="21" t="s">
        <v>84</v>
      </c>
      <c r="B2657" s="22">
        <v>44287</v>
      </c>
      <c r="C2657" s="25">
        <v>339</v>
      </c>
      <c r="D2657" s="29">
        <v>569</v>
      </c>
      <c r="E2657" s="34">
        <v>43091</v>
      </c>
      <c r="F2657" s="24" t="s">
        <v>97</v>
      </c>
      <c r="G2657" s="23" t="s">
        <v>77</v>
      </c>
      <c r="H2657" s="26">
        <v>28008.55</v>
      </c>
      <c r="I2657" s="27">
        <v>8418.1299999999992</v>
      </c>
    </row>
    <row r="2658" spans="1:9" ht="10.199999999999999" x14ac:dyDescent="0.2">
      <c r="A2658" s="21" t="s">
        <v>84</v>
      </c>
      <c r="B2658" s="22">
        <v>44287</v>
      </c>
      <c r="C2658" s="25">
        <v>268</v>
      </c>
      <c r="D2658" s="29">
        <v>570</v>
      </c>
      <c r="E2658" s="34">
        <v>43785</v>
      </c>
      <c r="F2658" s="24" t="s">
        <v>131</v>
      </c>
      <c r="G2658" s="23" t="s">
        <v>72</v>
      </c>
      <c r="H2658" s="26">
        <v>20234.55</v>
      </c>
      <c r="I2658" s="27">
        <v>8133.51</v>
      </c>
    </row>
    <row r="2659" spans="1:9" ht="10.199999999999999" x14ac:dyDescent="0.2">
      <c r="A2659" s="21" t="s">
        <v>84</v>
      </c>
      <c r="B2659" s="22">
        <v>44287</v>
      </c>
      <c r="C2659" s="25">
        <v>292.3</v>
      </c>
      <c r="D2659" s="29">
        <v>571</v>
      </c>
      <c r="E2659" s="34">
        <v>43218</v>
      </c>
      <c r="F2659" s="24" t="s">
        <v>97</v>
      </c>
      <c r="G2659" s="23" t="s">
        <v>74</v>
      </c>
      <c r="H2659" s="26">
        <v>25674.6</v>
      </c>
      <c r="I2659" s="27">
        <v>10210.76</v>
      </c>
    </row>
    <row r="2660" spans="1:9" ht="10.199999999999999" x14ac:dyDescent="0.2">
      <c r="A2660" s="21" t="s">
        <v>84</v>
      </c>
      <c r="B2660" s="22">
        <v>44287</v>
      </c>
      <c r="C2660" s="25">
        <v>299.89999999999998</v>
      </c>
      <c r="D2660" s="29">
        <v>572</v>
      </c>
      <c r="E2660" s="34">
        <v>44187</v>
      </c>
      <c r="F2660" s="24" t="s">
        <v>97</v>
      </c>
      <c r="G2660" s="23" t="s">
        <v>74</v>
      </c>
      <c r="H2660" s="26">
        <v>18659.900000000001</v>
      </c>
      <c r="I2660" s="27">
        <v>7410.9000000000005</v>
      </c>
    </row>
    <row r="2661" spans="1:9" ht="10.199999999999999" x14ac:dyDescent="0.2">
      <c r="A2661" s="21" t="s">
        <v>84</v>
      </c>
      <c r="B2661" s="22">
        <v>44287</v>
      </c>
      <c r="C2661" s="25">
        <v>838.5</v>
      </c>
      <c r="D2661" s="29">
        <v>573</v>
      </c>
      <c r="E2661" s="34">
        <v>44923</v>
      </c>
      <c r="F2661" s="24" t="s">
        <v>97</v>
      </c>
      <c r="G2661" s="23" t="s">
        <v>76</v>
      </c>
      <c r="H2661" s="26">
        <v>31188.3</v>
      </c>
      <c r="I2661" s="27">
        <v>10489.43</v>
      </c>
    </row>
    <row r="2662" spans="1:9" ht="10.199999999999999" x14ac:dyDescent="0.2">
      <c r="A2662" s="21" t="s">
        <v>84</v>
      </c>
      <c r="B2662" s="22">
        <v>44287</v>
      </c>
      <c r="C2662" s="25">
        <v>195.9</v>
      </c>
      <c r="D2662" s="29">
        <v>574</v>
      </c>
      <c r="E2662" s="34">
        <v>42235</v>
      </c>
      <c r="F2662" s="24" t="s">
        <v>97</v>
      </c>
      <c r="G2662" s="23" t="s">
        <v>71</v>
      </c>
      <c r="H2662" s="26">
        <v>33638.15</v>
      </c>
      <c r="I2662" s="27">
        <v>12453.42</v>
      </c>
    </row>
    <row r="2663" spans="1:9" ht="10.199999999999999" x14ac:dyDescent="0.2">
      <c r="A2663" s="21" t="s">
        <v>84</v>
      </c>
      <c r="B2663" s="22">
        <v>44287</v>
      </c>
      <c r="C2663" s="25">
        <v>320.2</v>
      </c>
      <c r="D2663" s="29">
        <v>575</v>
      </c>
      <c r="E2663" s="34">
        <v>43216</v>
      </c>
      <c r="F2663" s="24" t="s">
        <v>97</v>
      </c>
      <c r="G2663" s="23" t="s">
        <v>71</v>
      </c>
      <c r="H2663" s="26">
        <v>15939.65</v>
      </c>
      <c r="I2663" s="27">
        <v>5771.43</v>
      </c>
    </row>
    <row r="2664" spans="1:9" ht="10.199999999999999" x14ac:dyDescent="0.2">
      <c r="A2664" s="21" t="s">
        <v>84</v>
      </c>
      <c r="B2664" s="22">
        <v>44287</v>
      </c>
      <c r="C2664" s="25">
        <v>354.8</v>
      </c>
      <c r="D2664" s="29">
        <v>576</v>
      </c>
      <c r="E2664" s="34">
        <v>43659</v>
      </c>
      <c r="F2664" s="24" t="s">
        <v>97</v>
      </c>
      <c r="G2664" s="23" t="s">
        <v>71</v>
      </c>
      <c r="H2664" s="26">
        <v>18162.900000000001</v>
      </c>
      <c r="I2664" s="27">
        <v>5922.42</v>
      </c>
    </row>
    <row r="2665" spans="1:9" ht="10.199999999999999" x14ac:dyDescent="0.2">
      <c r="A2665" s="21" t="s">
        <v>84</v>
      </c>
      <c r="B2665" s="22">
        <v>44287</v>
      </c>
      <c r="C2665" s="25">
        <v>289.10000000000002</v>
      </c>
      <c r="D2665" s="29">
        <v>577</v>
      </c>
      <c r="E2665" s="34">
        <v>44348</v>
      </c>
      <c r="F2665" s="24" t="s">
        <v>97</v>
      </c>
      <c r="G2665" s="23" t="s">
        <v>72</v>
      </c>
      <c r="H2665" s="26">
        <v>16733.5</v>
      </c>
      <c r="I2665" s="27">
        <v>6149.1500000000005</v>
      </c>
    </row>
    <row r="2666" spans="1:9" ht="10.199999999999999" x14ac:dyDescent="0.2">
      <c r="A2666" s="21" t="s">
        <v>84</v>
      </c>
      <c r="B2666" s="22">
        <v>44287</v>
      </c>
      <c r="C2666" s="25">
        <v>134.1</v>
      </c>
      <c r="D2666" s="29">
        <v>578</v>
      </c>
      <c r="E2666" s="34">
        <v>41195</v>
      </c>
      <c r="F2666" s="24" t="s">
        <v>97</v>
      </c>
      <c r="G2666" s="23" t="s">
        <v>71</v>
      </c>
      <c r="H2666" s="26">
        <v>7096.4</v>
      </c>
      <c r="I2666" s="27">
        <v>2285.15</v>
      </c>
    </row>
    <row r="2667" spans="1:9" ht="10.199999999999999" x14ac:dyDescent="0.2">
      <c r="A2667" s="21" t="s">
        <v>84</v>
      </c>
      <c r="B2667" s="22">
        <v>44287</v>
      </c>
      <c r="C2667" s="25">
        <v>676</v>
      </c>
      <c r="D2667" s="29">
        <v>579</v>
      </c>
      <c r="E2667" s="34">
        <v>44921</v>
      </c>
      <c r="F2667" s="24" t="s">
        <v>97</v>
      </c>
      <c r="G2667" s="23" t="s">
        <v>71</v>
      </c>
      <c r="H2667" s="26">
        <v>26732.85</v>
      </c>
      <c r="I2667" s="27">
        <v>10926.79</v>
      </c>
    </row>
    <row r="2668" spans="1:9" ht="10.199999999999999" x14ac:dyDescent="0.2">
      <c r="A2668" s="21" t="s">
        <v>84</v>
      </c>
      <c r="B2668" s="22">
        <v>44287</v>
      </c>
      <c r="C2668" s="25">
        <v>451</v>
      </c>
      <c r="D2668" s="29">
        <v>580</v>
      </c>
      <c r="E2668" s="34">
        <v>44912</v>
      </c>
      <c r="F2668" s="24" t="s">
        <v>97</v>
      </c>
      <c r="G2668" s="23" t="s">
        <v>71</v>
      </c>
      <c r="H2668" s="26">
        <v>15594.15</v>
      </c>
      <c r="I2668" s="27">
        <v>6935.81</v>
      </c>
    </row>
    <row r="2669" spans="1:9" ht="10.199999999999999" x14ac:dyDescent="0.2">
      <c r="A2669" s="21" t="s">
        <v>84</v>
      </c>
      <c r="B2669" s="22">
        <v>44287</v>
      </c>
      <c r="C2669" s="25">
        <v>187.4</v>
      </c>
      <c r="D2669" s="29">
        <v>581</v>
      </c>
      <c r="E2669" s="34">
        <v>42364</v>
      </c>
      <c r="F2669" s="24" t="s">
        <v>97</v>
      </c>
      <c r="G2669" s="23" t="s">
        <v>71</v>
      </c>
      <c r="H2669" s="26">
        <v>14832</v>
      </c>
      <c r="I2669" s="27">
        <v>5646.06</v>
      </c>
    </row>
    <row r="2670" spans="1:9" ht="10.199999999999999" x14ac:dyDescent="0.2">
      <c r="A2670" s="21" t="s">
        <v>84</v>
      </c>
      <c r="B2670" s="22">
        <v>44287</v>
      </c>
      <c r="C2670" s="25">
        <v>343</v>
      </c>
      <c r="D2670" s="29">
        <v>582</v>
      </c>
      <c r="E2670" s="34">
        <v>44335</v>
      </c>
      <c r="F2670" s="24" t="s">
        <v>97</v>
      </c>
      <c r="G2670" s="23" t="s">
        <v>75</v>
      </c>
      <c r="H2670" s="26">
        <v>8415.7000000000007</v>
      </c>
      <c r="I2670" s="27">
        <v>1976.31</v>
      </c>
    </row>
    <row r="2671" spans="1:9" ht="10.199999999999999" x14ac:dyDescent="0.2">
      <c r="A2671" s="21" t="s">
        <v>84</v>
      </c>
      <c r="B2671" s="22">
        <v>44287</v>
      </c>
      <c r="C2671" s="25">
        <v>998</v>
      </c>
      <c r="D2671" s="29">
        <v>584</v>
      </c>
      <c r="E2671" s="34">
        <v>44979</v>
      </c>
      <c r="F2671" s="24" t="s">
        <v>97</v>
      </c>
      <c r="G2671" s="23" t="s">
        <v>72</v>
      </c>
      <c r="H2671" s="26">
        <v>49010.200000000004</v>
      </c>
      <c r="I2671" s="27">
        <v>22585.710000000003</v>
      </c>
    </row>
    <row r="2672" spans="1:9" ht="10.199999999999999" x14ac:dyDescent="0.2">
      <c r="A2672" s="21" t="s">
        <v>84</v>
      </c>
      <c r="B2672" s="22">
        <v>44287</v>
      </c>
      <c r="C2672" s="25">
        <v>300</v>
      </c>
      <c r="D2672" s="29">
        <v>585</v>
      </c>
      <c r="E2672" s="34">
        <v>44007</v>
      </c>
      <c r="F2672" s="24" t="s">
        <v>97</v>
      </c>
      <c r="G2672" s="23" t="s">
        <v>71</v>
      </c>
      <c r="H2672" s="26">
        <v>15001.900000000001</v>
      </c>
      <c r="I2672" s="27">
        <v>5851.3</v>
      </c>
    </row>
    <row r="2673" spans="1:9" ht="10.199999999999999" x14ac:dyDescent="0.2">
      <c r="A2673" s="21" t="s">
        <v>84</v>
      </c>
      <c r="B2673" s="22">
        <v>44287</v>
      </c>
      <c r="C2673" s="25">
        <v>311.7</v>
      </c>
      <c r="D2673" s="29">
        <v>586</v>
      </c>
      <c r="E2673" s="34">
        <v>44157</v>
      </c>
      <c r="F2673" s="24" t="s">
        <v>97</v>
      </c>
      <c r="G2673" s="23" t="s">
        <v>77</v>
      </c>
      <c r="H2673" s="26">
        <v>19164.400000000001</v>
      </c>
      <c r="I2673" s="27">
        <v>7818.1600000000008</v>
      </c>
    </row>
    <row r="2674" spans="1:9" ht="10.199999999999999" x14ac:dyDescent="0.2">
      <c r="A2674" s="21" t="s">
        <v>84</v>
      </c>
      <c r="B2674" s="22">
        <v>44287</v>
      </c>
      <c r="C2674" s="25">
        <v>742</v>
      </c>
      <c r="D2674" s="29">
        <v>587</v>
      </c>
      <c r="E2674" s="34">
        <v>45010</v>
      </c>
      <c r="F2674" s="24" t="s">
        <v>97</v>
      </c>
      <c r="G2674" s="23" t="s">
        <v>77</v>
      </c>
      <c r="H2674" s="26">
        <v>29887.3</v>
      </c>
      <c r="I2674" s="27">
        <v>9012.2200000000012</v>
      </c>
    </row>
    <row r="2675" spans="1:9" ht="10.199999999999999" x14ac:dyDescent="0.2">
      <c r="A2675" s="21" t="s">
        <v>84</v>
      </c>
      <c r="B2675" s="22">
        <v>44287</v>
      </c>
      <c r="C2675" s="25">
        <v>155.6</v>
      </c>
      <c r="D2675" s="29">
        <v>588</v>
      </c>
      <c r="E2675" s="34">
        <v>41998</v>
      </c>
      <c r="F2675" s="24" t="s">
        <v>129</v>
      </c>
      <c r="G2675" s="23" t="s">
        <v>77</v>
      </c>
      <c r="H2675" s="26">
        <v>22080.300000000003</v>
      </c>
      <c r="I2675" s="27">
        <v>8910.3700000000008</v>
      </c>
    </row>
    <row r="2676" spans="1:9" ht="10.199999999999999" x14ac:dyDescent="0.2">
      <c r="A2676" s="21" t="s">
        <v>84</v>
      </c>
      <c r="B2676" s="22">
        <v>44287</v>
      </c>
      <c r="C2676" s="25">
        <v>410.85</v>
      </c>
      <c r="D2676" s="29">
        <v>589</v>
      </c>
      <c r="E2676" s="34">
        <v>43054</v>
      </c>
      <c r="F2676" s="24" t="s">
        <v>132</v>
      </c>
      <c r="G2676" s="23" t="s">
        <v>74</v>
      </c>
      <c r="H2676" s="26">
        <v>105015.20000000001</v>
      </c>
      <c r="I2676" s="27">
        <v>44507.61</v>
      </c>
    </row>
    <row r="2677" spans="1:9" ht="10.199999999999999" x14ac:dyDescent="0.2">
      <c r="A2677" s="21" t="s">
        <v>84</v>
      </c>
      <c r="B2677" s="22">
        <v>44287</v>
      </c>
      <c r="C2677" s="25">
        <v>348.5</v>
      </c>
      <c r="D2677" s="29">
        <v>590</v>
      </c>
      <c r="E2677" s="34">
        <v>42776</v>
      </c>
      <c r="F2677" s="24" t="s">
        <v>133</v>
      </c>
      <c r="G2677" s="23" t="s">
        <v>71</v>
      </c>
      <c r="H2677" s="26">
        <v>21520</v>
      </c>
      <c r="I2677" s="27">
        <v>7074.83</v>
      </c>
    </row>
    <row r="2678" spans="1:9" ht="10.199999999999999" x14ac:dyDescent="0.2">
      <c r="A2678" s="21" t="s">
        <v>84</v>
      </c>
      <c r="B2678" s="22">
        <v>44287</v>
      </c>
      <c r="C2678" s="25">
        <v>288.10000000000002</v>
      </c>
      <c r="D2678" s="29">
        <v>591</v>
      </c>
      <c r="E2678" s="34">
        <v>43561</v>
      </c>
      <c r="F2678" s="24" t="s">
        <v>134</v>
      </c>
      <c r="G2678" s="23" t="s">
        <v>75</v>
      </c>
      <c r="H2678" s="26">
        <v>21715.45</v>
      </c>
      <c r="I2678" s="27">
        <v>6479.27</v>
      </c>
    </row>
    <row r="2679" spans="1:9" ht="10.199999999999999" x14ac:dyDescent="0.2">
      <c r="A2679" s="21" t="s">
        <v>84</v>
      </c>
      <c r="B2679" s="22">
        <v>44287</v>
      </c>
      <c r="C2679" s="25">
        <v>311</v>
      </c>
      <c r="D2679" s="29">
        <v>592</v>
      </c>
      <c r="E2679" s="34">
        <v>44532</v>
      </c>
      <c r="F2679" s="24" t="s">
        <v>97</v>
      </c>
      <c r="G2679" s="23" t="s">
        <v>71</v>
      </c>
      <c r="H2679" s="26">
        <v>13276.6</v>
      </c>
      <c r="I2679" s="27">
        <v>4427.9900000000007</v>
      </c>
    </row>
    <row r="2680" spans="1:9" ht="10.199999999999999" x14ac:dyDescent="0.2">
      <c r="A2680" s="21" t="s">
        <v>84</v>
      </c>
      <c r="B2680" s="22">
        <v>44287</v>
      </c>
      <c r="C2680" s="25">
        <v>388</v>
      </c>
      <c r="D2680" s="29">
        <v>593</v>
      </c>
      <c r="E2680" s="34">
        <v>44877</v>
      </c>
      <c r="F2680" s="24" t="s">
        <v>97</v>
      </c>
      <c r="G2680" s="23" t="s">
        <v>71</v>
      </c>
      <c r="H2680" s="26">
        <v>15594.15</v>
      </c>
      <c r="I2680" s="27">
        <v>6549.97</v>
      </c>
    </row>
    <row r="2681" spans="1:9" ht="10.199999999999999" x14ac:dyDescent="0.2">
      <c r="A2681" s="21" t="s">
        <v>84</v>
      </c>
      <c r="B2681" s="22">
        <v>44287</v>
      </c>
      <c r="C2681" s="25">
        <v>537.1</v>
      </c>
      <c r="D2681" s="29">
        <v>594</v>
      </c>
      <c r="E2681" s="34">
        <v>44897</v>
      </c>
      <c r="F2681" s="24" t="s">
        <v>97</v>
      </c>
      <c r="G2681" s="23" t="s">
        <v>71</v>
      </c>
      <c r="H2681" s="26">
        <v>28960.6</v>
      </c>
      <c r="I2681" s="27">
        <v>11900.14</v>
      </c>
    </row>
    <row r="2682" spans="1:9" ht="10.199999999999999" x14ac:dyDescent="0.2">
      <c r="A2682" s="21" t="s">
        <v>84</v>
      </c>
      <c r="B2682" s="22">
        <v>44287</v>
      </c>
      <c r="C2682" s="25">
        <v>270.66000000000003</v>
      </c>
      <c r="D2682" s="29">
        <v>595</v>
      </c>
      <c r="E2682" s="34">
        <v>44824</v>
      </c>
      <c r="F2682" s="24" t="s">
        <v>97</v>
      </c>
      <c r="G2682" s="23" t="s">
        <v>77</v>
      </c>
      <c r="H2682" s="26">
        <v>13366.400000000001</v>
      </c>
      <c r="I2682" s="27">
        <v>5673.57</v>
      </c>
    </row>
    <row r="2683" spans="1:9" ht="10.199999999999999" x14ac:dyDescent="0.2">
      <c r="A2683" s="21" t="s">
        <v>84</v>
      </c>
      <c r="B2683" s="22">
        <v>44287</v>
      </c>
      <c r="C2683" s="25">
        <v>800</v>
      </c>
      <c r="D2683" s="29">
        <v>596</v>
      </c>
      <c r="E2683" s="34">
        <v>44923</v>
      </c>
      <c r="F2683" s="24" t="s">
        <v>97</v>
      </c>
      <c r="G2683" s="23" t="s">
        <v>72</v>
      </c>
      <c r="H2683" s="26">
        <v>66832.100000000006</v>
      </c>
      <c r="I2683" s="27">
        <v>28191.8</v>
      </c>
    </row>
    <row r="2684" spans="1:9" ht="10.199999999999999" x14ac:dyDescent="0.2">
      <c r="A2684" s="21" t="s">
        <v>84</v>
      </c>
      <c r="B2684" s="22">
        <v>44287</v>
      </c>
      <c r="C2684" s="25">
        <v>175.4</v>
      </c>
      <c r="D2684" s="29">
        <v>597</v>
      </c>
      <c r="E2684" s="34">
        <v>42894</v>
      </c>
      <c r="F2684" s="24" t="s">
        <v>97</v>
      </c>
      <c r="G2684" s="23" t="s">
        <v>71</v>
      </c>
      <c r="H2684" s="26">
        <v>7531.25</v>
      </c>
      <c r="I2684" s="27">
        <v>2266.81</v>
      </c>
    </row>
    <row r="2685" spans="1:9" ht="10.199999999999999" x14ac:dyDescent="0.2">
      <c r="A2685" s="21" t="s">
        <v>84</v>
      </c>
      <c r="B2685" s="22">
        <v>44287</v>
      </c>
      <c r="C2685" s="25">
        <v>288</v>
      </c>
      <c r="D2685" s="29">
        <v>598</v>
      </c>
      <c r="E2685" s="34">
        <v>43084</v>
      </c>
      <c r="F2685" s="24" t="s">
        <v>97</v>
      </c>
      <c r="G2685" s="23" t="s">
        <v>73</v>
      </c>
      <c r="H2685" s="26">
        <v>10436.800000000001</v>
      </c>
      <c r="I2685" s="27">
        <v>3652.6699999999996</v>
      </c>
    </row>
    <row r="2686" spans="1:9" ht="10.199999999999999" x14ac:dyDescent="0.2">
      <c r="A2686" s="21" t="s">
        <v>84</v>
      </c>
      <c r="B2686" s="22">
        <v>44287</v>
      </c>
      <c r="C2686" s="25">
        <v>325.5</v>
      </c>
      <c r="D2686" s="29">
        <v>599</v>
      </c>
      <c r="E2686" s="34">
        <v>43536</v>
      </c>
      <c r="F2686" s="24" t="s">
        <v>97</v>
      </c>
      <c r="G2686" s="23" t="s">
        <v>73</v>
      </c>
      <c r="H2686" s="26">
        <v>13281.849999999999</v>
      </c>
      <c r="I2686" s="27">
        <v>5787.3899999999994</v>
      </c>
    </row>
    <row r="2687" spans="1:9" ht="10.199999999999999" x14ac:dyDescent="0.2">
      <c r="A2687" s="21" t="s">
        <v>84</v>
      </c>
      <c r="B2687" s="22">
        <v>44287</v>
      </c>
      <c r="C2687" s="25">
        <v>273.3</v>
      </c>
      <c r="D2687" s="29">
        <v>600</v>
      </c>
      <c r="E2687" s="34">
        <v>44646</v>
      </c>
      <c r="F2687" s="24" t="s">
        <v>97</v>
      </c>
      <c r="G2687" s="23" t="s">
        <v>71</v>
      </c>
      <c r="H2687" s="26">
        <v>9168.2000000000007</v>
      </c>
      <c r="I2687" s="27">
        <v>1637.79</v>
      </c>
    </row>
    <row r="2688" spans="1:9" ht="10.199999999999999" x14ac:dyDescent="0.2">
      <c r="A2688" s="21" t="s">
        <v>84</v>
      </c>
      <c r="B2688" s="22">
        <v>44287</v>
      </c>
      <c r="C2688" s="25">
        <v>310</v>
      </c>
      <c r="D2688" s="29">
        <v>601</v>
      </c>
      <c r="E2688" s="34">
        <v>44165</v>
      </c>
      <c r="F2688" s="24" t="s">
        <v>97</v>
      </c>
      <c r="G2688" s="23" t="s">
        <v>72</v>
      </c>
      <c r="H2688" s="26">
        <v>10807.7</v>
      </c>
      <c r="I2688" s="27">
        <v>2458.6800000000003</v>
      </c>
    </row>
    <row r="2689" spans="1:9" ht="10.199999999999999" x14ac:dyDescent="0.2">
      <c r="A2689" s="21" t="s">
        <v>84</v>
      </c>
      <c r="B2689" s="22">
        <v>44287</v>
      </c>
      <c r="C2689" s="25">
        <v>586</v>
      </c>
      <c r="D2689" s="29">
        <v>603</v>
      </c>
      <c r="E2689" s="34">
        <v>45015</v>
      </c>
      <c r="F2689" s="24" t="s">
        <v>97</v>
      </c>
      <c r="G2689" s="23" t="s">
        <v>71</v>
      </c>
      <c r="H2689" s="26">
        <v>26732.85</v>
      </c>
      <c r="I2689" s="27">
        <v>11420.5</v>
      </c>
    </row>
    <row r="2690" spans="1:9" ht="10.199999999999999" x14ac:dyDescent="0.2">
      <c r="A2690" s="21" t="s">
        <v>84</v>
      </c>
      <c r="B2690" s="22">
        <v>44287</v>
      </c>
      <c r="C2690" s="25">
        <v>370.5</v>
      </c>
      <c r="D2690" s="29">
        <v>604</v>
      </c>
      <c r="E2690" s="34">
        <v>43616</v>
      </c>
      <c r="F2690" s="24" t="s">
        <v>97</v>
      </c>
      <c r="G2690" s="23" t="s">
        <v>71</v>
      </c>
      <c r="H2690" s="26">
        <v>11977.05</v>
      </c>
      <c r="I2690" s="27">
        <v>3896.5499999999997</v>
      </c>
    </row>
    <row r="2691" spans="1:9" ht="10.199999999999999" x14ac:dyDescent="0.2">
      <c r="A2691" s="21" t="s">
        <v>84</v>
      </c>
      <c r="B2691" s="22">
        <v>44287</v>
      </c>
      <c r="C2691" s="25">
        <v>318.61</v>
      </c>
      <c r="D2691" s="29">
        <v>605</v>
      </c>
      <c r="E2691" s="34">
        <v>44350</v>
      </c>
      <c r="F2691" s="24" t="s">
        <v>97</v>
      </c>
      <c r="G2691" s="23" t="s">
        <v>71</v>
      </c>
      <c r="H2691" s="26">
        <v>31806.85</v>
      </c>
      <c r="I2691" s="27">
        <v>13912.08</v>
      </c>
    </row>
    <row r="2692" spans="1:9" ht="10.199999999999999" x14ac:dyDescent="0.2">
      <c r="A2692" s="21" t="s">
        <v>84</v>
      </c>
      <c r="B2692" s="22">
        <v>44287</v>
      </c>
      <c r="C2692" s="25">
        <v>164.4</v>
      </c>
      <c r="D2692" s="29">
        <v>606</v>
      </c>
      <c r="E2692" s="34">
        <v>41935</v>
      </c>
      <c r="F2692" s="24" t="s">
        <v>105</v>
      </c>
      <c r="G2692" s="23" t="s">
        <v>74</v>
      </c>
      <c r="H2692" s="26">
        <v>20884.949999999997</v>
      </c>
      <c r="I2692" s="27">
        <v>8436.61</v>
      </c>
    </row>
    <row r="2693" spans="1:9" ht="10.199999999999999" x14ac:dyDescent="0.2">
      <c r="A2693" s="21" t="s">
        <v>84</v>
      </c>
      <c r="B2693" s="22">
        <v>44287</v>
      </c>
      <c r="C2693" s="25">
        <v>181.1</v>
      </c>
      <c r="D2693" s="29">
        <v>607</v>
      </c>
      <c r="E2693" s="34">
        <v>43244</v>
      </c>
      <c r="F2693" s="24" t="s">
        <v>97</v>
      </c>
      <c r="G2693" s="23" t="s">
        <v>71</v>
      </c>
      <c r="H2693" s="26">
        <v>17088.650000000001</v>
      </c>
      <c r="I2693" s="27">
        <v>4741.8</v>
      </c>
    </row>
    <row r="2694" spans="1:9" ht="10.199999999999999" x14ac:dyDescent="0.2">
      <c r="A2694" s="21" t="s">
        <v>84</v>
      </c>
      <c r="B2694" s="22">
        <v>44287</v>
      </c>
      <c r="C2694" s="25">
        <v>278.20999999999998</v>
      </c>
      <c r="D2694" s="29">
        <v>608</v>
      </c>
      <c r="E2694" s="34">
        <v>42320</v>
      </c>
      <c r="F2694" s="24" t="s">
        <v>97</v>
      </c>
      <c r="G2694" s="23" t="s">
        <v>73</v>
      </c>
      <c r="H2694" s="26">
        <v>12630.25</v>
      </c>
      <c r="I2694" s="27">
        <v>3192.6299999999997</v>
      </c>
    </row>
    <row r="2695" spans="1:9" ht="10.199999999999999" x14ac:dyDescent="0.2">
      <c r="A2695" s="21" t="s">
        <v>84</v>
      </c>
      <c r="B2695" s="22">
        <v>44287</v>
      </c>
      <c r="C2695" s="25">
        <v>284.89999999999998</v>
      </c>
      <c r="D2695" s="29">
        <v>609</v>
      </c>
      <c r="E2695" s="34">
        <v>44620</v>
      </c>
      <c r="F2695" s="24" t="s">
        <v>97</v>
      </c>
      <c r="G2695" s="23" t="s">
        <v>72</v>
      </c>
      <c r="H2695" s="26">
        <v>13659.6</v>
      </c>
      <c r="I2695" s="27">
        <v>4647.3</v>
      </c>
    </row>
    <row r="2696" spans="1:9" ht="10.199999999999999" x14ac:dyDescent="0.2">
      <c r="A2696" s="21" t="s">
        <v>84</v>
      </c>
      <c r="B2696" s="22">
        <v>44287</v>
      </c>
      <c r="C2696" s="25">
        <v>355</v>
      </c>
      <c r="D2696" s="29">
        <v>610</v>
      </c>
      <c r="E2696" s="34">
        <v>42837</v>
      </c>
      <c r="F2696" s="24" t="s">
        <v>97</v>
      </c>
      <c r="G2696" s="23" t="s">
        <v>74</v>
      </c>
      <c r="H2696" s="26">
        <v>39047</v>
      </c>
      <c r="I2696" s="27">
        <v>17504.48</v>
      </c>
    </row>
    <row r="2697" spans="1:9" ht="10.199999999999999" x14ac:dyDescent="0.2">
      <c r="A2697" s="21" t="s">
        <v>84</v>
      </c>
      <c r="B2697" s="22">
        <v>44287</v>
      </c>
      <c r="C2697" s="25">
        <v>187.9</v>
      </c>
      <c r="D2697" s="29">
        <v>611</v>
      </c>
      <c r="E2697" s="34">
        <v>41690</v>
      </c>
      <c r="F2697" s="24" t="s">
        <v>97</v>
      </c>
      <c r="G2697" s="23" t="s">
        <v>74</v>
      </c>
      <c r="H2697" s="26">
        <v>9194.15</v>
      </c>
      <c r="I2697" s="27">
        <v>3044.58</v>
      </c>
    </row>
    <row r="2698" spans="1:9" ht="10.199999999999999" x14ac:dyDescent="0.2">
      <c r="A2698" s="21" t="s">
        <v>84</v>
      </c>
      <c r="B2698" s="22">
        <v>44287</v>
      </c>
      <c r="C2698" s="25">
        <v>162.44999999999999</v>
      </c>
      <c r="D2698" s="29">
        <v>612</v>
      </c>
      <c r="E2698" s="34">
        <v>40313</v>
      </c>
      <c r="F2698" s="24" t="s">
        <v>97</v>
      </c>
      <c r="G2698" s="23" t="s">
        <v>71</v>
      </c>
      <c r="H2698" s="26">
        <v>10380.550000000001</v>
      </c>
      <c r="I2698" s="27">
        <v>3167.92</v>
      </c>
    </row>
    <row r="2699" spans="1:9" ht="10.199999999999999" x14ac:dyDescent="0.2">
      <c r="A2699" s="21" t="s">
        <v>84</v>
      </c>
      <c r="B2699" s="22">
        <v>44287</v>
      </c>
      <c r="C2699" s="25">
        <v>383.13</v>
      </c>
      <c r="D2699" s="29">
        <v>613</v>
      </c>
      <c r="E2699" s="34">
        <v>44490</v>
      </c>
      <c r="F2699" s="24" t="s">
        <v>97</v>
      </c>
      <c r="G2699" s="23" t="s">
        <v>71</v>
      </c>
      <c r="H2699" s="26">
        <v>20165.45</v>
      </c>
      <c r="I2699" s="27">
        <v>8760.92</v>
      </c>
    </row>
    <row r="2700" spans="1:9" ht="10.199999999999999" x14ac:dyDescent="0.2">
      <c r="A2700" s="21" t="s">
        <v>84</v>
      </c>
      <c r="B2700" s="22">
        <v>44287</v>
      </c>
      <c r="C2700" s="25">
        <v>278.39999999999998</v>
      </c>
      <c r="D2700" s="29">
        <v>614</v>
      </c>
      <c r="E2700" s="34">
        <v>42560</v>
      </c>
      <c r="F2700" s="24" t="s">
        <v>97</v>
      </c>
      <c r="G2700" s="23" t="s">
        <v>75</v>
      </c>
      <c r="H2700" s="26">
        <v>14054.9</v>
      </c>
      <c r="I2700" s="27">
        <v>5445.09</v>
      </c>
    </row>
    <row r="2701" spans="1:9" ht="10.199999999999999" x14ac:dyDescent="0.2">
      <c r="A2701" s="21" t="s">
        <v>84</v>
      </c>
      <c r="B2701" s="22">
        <v>44287</v>
      </c>
      <c r="C2701" s="25">
        <v>259.87</v>
      </c>
      <c r="D2701" s="29">
        <v>615</v>
      </c>
      <c r="E2701" s="34">
        <v>44178</v>
      </c>
      <c r="F2701" s="24" t="s">
        <v>97</v>
      </c>
      <c r="G2701" s="23" t="s">
        <v>77</v>
      </c>
      <c r="H2701" s="26">
        <v>17344.649999999998</v>
      </c>
      <c r="I2701" s="27">
        <v>6974.59</v>
      </c>
    </row>
    <row r="2702" spans="1:9" ht="10.199999999999999" x14ac:dyDescent="0.2">
      <c r="A2702" s="21" t="s">
        <v>84</v>
      </c>
      <c r="B2702" s="22">
        <v>44287</v>
      </c>
      <c r="C2702" s="25">
        <v>321</v>
      </c>
      <c r="D2702" s="29">
        <v>616</v>
      </c>
      <c r="E2702" s="34">
        <v>44007</v>
      </c>
      <c r="F2702" s="24" t="s">
        <v>97</v>
      </c>
      <c r="G2702" s="23" t="s">
        <v>71</v>
      </c>
      <c r="H2702" s="26">
        <v>9807.2999999999993</v>
      </c>
      <c r="I2702" s="27">
        <v>1846.67</v>
      </c>
    </row>
    <row r="2703" spans="1:9" ht="10.199999999999999" x14ac:dyDescent="0.2">
      <c r="A2703" s="21" t="s">
        <v>84</v>
      </c>
      <c r="B2703" s="22">
        <v>44287</v>
      </c>
      <c r="C2703" s="25">
        <v>240.77</v>
      </c>
      <c r="D2703" s="29">
        <v>617</v>
      </c>
      <c r="E2703" s="34">
        <v>43883</v>
      </c>
      <c r="F2703" s="24" t="s">
        <v>97</v>
      </c>
      <c r="G2703" s="23" t="s">
        <v>71</v>
      </c>
      <c r="H2703" s="26">
        <v>8380.9500000000007</v>
      </c>
      <c r="I2703" s="27">
        <v>2471.0699999999997</v>
      </c>
    </row>
    <row r="2704" spans="1:9" ht="10.199999999999999" x14ac:dyDescent="0.2">
      <c r="A2704" s="21" t="s">
        <v>84</v>
      </c>
      <c r="B2704" s="22">
        <v>44287</v>
      </c>
      <c r="C2704" s="25">
        <v>312</v>
      </c>
      <c r="D2704" s="29">
        <v>618</v>
      </c>
      <c r="E2704" s="34">
        <v>44147</v>
      </c>
      <c r="F2704" s="24" t="s">
        <v>97</v>
      </c>
      <c r="G2704" s="23" t="s">
        <v>73</v>
      </c>
      <c r="H2704" s="26">
        <v>21102.5</v>
      </c>
      <c r="I2704" s="27">
        <v>8037.4000000000005</v>
      </c>
    </row>
    <row r="2705" spans="1:9" ht="10.199999999999999" x14ac:dyDescent="0.2">
      <c r="A2705" s="21" t="s">
        <v>84</v>
      </c>
      <c r="B2705" s="22">
        <v>44287</v>
      </c>
      <c r="C2705" s="25">
        <v>204.5</v>
      </c>
      <c r="D2705" s="29">
        <v>619</v>
      </c>
      <c r="E2705" s="34">
        <v>43358</v>
      </c>
      <c r="F2705" s="24" t="s">
        <v>136</v>
      </c>
      <c r="G2705" s="23" t="s">
        <v>71</v>
      </c>
      <c r="H2705" s="26">
        <v>8830.1</v>
      </c>
      <c r="I2705" s="27">
        <v>2183.2999999999997</v>
      </c>
    </row>
    <row r="2706" spans="1:9" ht="10.199999999999999" x14ac:dyDescent="0.2">
      <c r="A2706" s="21" t="s">
        <v>84</v>
      </c>
      <c r="B2706" s="22">
        <v>44287</v>
      </c>
      <c r="C2706" s="25">
        <v>311.06</v>
      </c>
      <c r="D2706" s="29">
        <v>620</v>
      </c>
      <c r="E2706" s="34">
        <v>43524</v>
      </c>
      <c r="F2706" s="24" t="s">
        <v>137</v>
      </c>
      <c r="G2706" s="23" t="s">
        <v>76</v>
      </c>
      <c r="H2706" s="26">
        <v>28659.5</v>
      </c>
      <c r="I2706" s="27">
        <v>10878.56</v>
      </c>
    </row>
    <row r="2707" spans="1:9" ht="10.199999999999999" x14ac:dyDescent="0.2">
      <c r="A2707" s="21" t="s">
        <v>84</v>
      </c>
      <c r="B2707" s="22">
        <v>44287</v>
      </c>
      <c r="C2707" s="25">
        <v>264.75</v>
      </c>
      <c r="D2707" s="29">
        <v>622</v>
      </c>
      <c r="E2707" s="34">
        <v>43567</v>
      </c>
      <c r="F2707" s="24" t="s">
        <v>97</v>
      </c>
      <c r="G2707" s="23" t="s">
        <v>77</v>
      </c>
      <c r="H2707" s="26">
        <v>21074.35</v>
      </c>
      <c r="I2707" s="27">
        <v>9296.2099999999991</v>
      </c>
    </row>
    <row r="2708" spans="1:9" ht="10.199999999999999" x14ac:dyDescent="0.2">
      <c r="A2708" s="21" t="s">
        <v>84</v>
      </c>
      <c r="B2708" s="22">
        <v>44287</v>
      </c>
      <c r="C2708" s="25">
        <v>287</v>
      </c>
      <c r="D2708" s="29">
        <v>623</v>
      </c>
      <c r="E2708" s="34">
        <v>44315</v>
      </c>
      <c r="F2708" s="24" t="s">
        <v>97</v>
      </c>
      <c r="G2708" s="23" t="s">
        <v>71</v>
      </c>
      <c r="H2708" s="26">
        <v>14373.099999999999</v>
      </c>
      <c r="I2708" s="27">
        <v>5884.34</v>
      </c>
    </row>
    <row r="2709" spans="1:9" ht="10.199999999999999" x14ac:dyDescent="0.2">
      <c r="A2709" s="21" t="s">
        <v>84</v>
      </c>
      <c r="B2709" s="22">
        <v>44287</v>
      </c>
      <c r="C2709" s="25">
        <v>288.39999999999998</v>
      </c>
      <c r="D2709" s="29">
        <v>624</v>
      </c>
      <c r="E2709" s="34">
        <v>43176</v>
      </c>
      <c r="F2709" s="24" t="s">
        <v>97</v>
      </c>
      <c r="G2709" s="23" t="s">
        <v>74</v>
      </c>
      <c r="H2709" s="26">
        <v>24478</v>
      </c>
      <c r="I2709" s="27">
        <v>8221.5</v>
      </c>
    </row>
    <row r="2710" spans="1:9" ht="10.199999999999999" x14ac:dyDescent="0.2">
      <c r="A2710" s="21" t="s">
        <v>84</v>
      </c>
      <c r="B2710" s="22">
        <v>44287</v>
      </c>
      <c r="C2710" s="25">
        <v>314.22000000000003</v>
      </c>
      <c r="D2710" s="29">
        <v>625</v>
      </c>
      <c r="E2710" s="34">
        <v>44618</v>
      </c>
      <c r="F2710" s="24" t="s">
        <v>97</v>
      </c>
      <c r="G2710" s="23" t="s">
        <v>71</v>
      </c>
      <c r="H2710" s="26">
        <v>8299</v>
      </c>
      <c r="I2710" s="27">
        <v>2317.56</v>
      </c>
    </row>
    <row r="2711" spans="1:9" ht="10.199999999999999" x14ac:dyDescent="0.2">
      <c r="A2711" s="21" t="s">
        <v>84</v>
      </c>
      <c r="B2711" s="22">
        <v>44317</v>
      </c>
      <c r="C2711" s="25">
        <v>331.42</v>
      </c>
      <c r="D2711" s="29">
        <v>546</v>
      </c>
      <c r="E2711" s="34">
        <v>42364</v>
      </c>
      <c r="F2711" s="24" t="s">
        <v>128</v>
      </c>
      <c r="G2711" s="23" t="s">
        <v>71</v>
      </c>
      <c r="H2711" s="26">
        <v>51311.850000000006</v>
      </c>
      <c r="I2711" s="27">
        <v>21388.639999999999</v>
      </c>
    </row>
    <row r="2712" spans="1:9" ht="10.199999999999999" x14ac:dyDescent="0.2">
      <c r="A2712" s="21" t="s">
        <v>84</v>
      </c>
      <c r="B2712" s="22">
        <v>44317</v>
      </c>
      <c r="C2712" s="25">
        <v>254.96</v>
      </c>
      <c r="D2712" s="29">
        <v>547</v>
      </c>
      <c r="E2712" s="34">
        <v>44162</v>
      </c>
      <c r="F2712" s="24" t="s">
        <v>97</v>
      </c>
      <c r="G2712" s="23" t="s">
        <v>72</v>
      </c>
      <c r="H2712" s="26">
        <v>14967.6</v>
      </c>
      <c r="I2712" s="27">
        <v>5143.18</v>
      </c>
    </row>
    <row r="2713" spans="1:9" ht="10.199999999999999" x14ac:dyDescent="0.2">
      <c r="A2713" s="21" t="s">
        <v>84</v>
      </c>
      <c r="B2713" s="22">
        <v>44317</v>
      </c>
      <c r="C2713" s="25">
        <v>295.39999999999998</v>
      </c>
      <c r="D2713" s="29">
        <v>548</v>
      </c>
      <c r="E2713" s="34">
        <v>44717</v>
      </c>
      <c r="F2713" s="24" t="s">
        <v>97</v>
      </c>
      <c r="G2713" s="23" t="s">
        <v>73</v>
      </c>
      <c r="H2713" s="26">
        <v>14442.7</v>
      </c>
      <c r="I2713" s="27">
        <v>7235.1299999999992</v>
      </c>
    </row>
    <row r="2714" spans="1:9" ht="10.199999999999999" x14ac:dyDescent="0.2">
      <c r="A2714" s="21" t="s">
        <v>84</v>
      </c>
      <c r="B2714" s="22">
        <v>44317</v>
      </c>
      <c r="C2714" s="25">
        <v>156.69999999999999</v>
      </c>
      <c r="D2714" s="29">
        <v>549</v>
      </c>
      <c r="E2714" s="34">
        <v>42051</v>
      </c>
      <c r="F2714" s="24" t="s">
        <v>97</v>
      </c>
      <c r="G2714" s="23" t="s">
        <v>74</v>
      </c>
      <c r="H2714" s="26">
        <v>11557.85</v>
      </c>
      <c r="I2714" s="27">
        <v>4596.7599999999993</v>
      </c>
    </row>
    <row r="2715" spans="1:9" ht="10.199999999999999" x14ac:dyDescent="0.2">
      <c r="A2715" s="21" t="s">
        <v>84</v>
      </c>
      <c r="B2715" s="22">
        <v>44317</v>
      </c>
      <c r="C2715" s="25">
        <v>278</v>
      </c>
      <c r="D2715" s="29">
        <v>550</v>
      </c>
      <c r="E2715" s="34">
        <v>44729</v>
      </c>
      <c r="F2715" s="24" t="s">
        <v>97</v>
      </c>
      <c r="G2715" s="23" t="s">
        <v>75</v>
      </c>
      <c r="H2715" s="26">
        <v>24580.949999999997</v>
      </c>
      <c r="I2715" s="27">
        <v>11630.99</v>
      </c>
    </row>
    <row r="2716" spans="1:9" ht="10.199999999999999" x14ac:dyDescent="0.2">
      <c r="A2716" s="21" t="s">
        <v>84</v>
      </c>
      <c r="B2716" s="22">
        <v>44317</v>
      </c>
      <c r="C2716" s="25">
        <v>229.6</v>
      </c>
      <c r="D2716" s="29">
        <v>551</v>
      </c>
      <c r="E2716" s="34">
        <v>44348</v>
      </c>
      <c r="F2716" s="24" t="s">
        <v>97</v>
      </c>
      <c r="G2716" s="23" t="s">
        <v>71</v>
      </c>
      <c r="H2716" s="26">
        <v>16309.2</v>
      </c>
      <c r="I2716" s="27">
        <v>5986.2599999999993</v>
      </c>
    </row>
    <row r="2717" spans="1:9" ht="10.199999999999999" x14ac:dyDescent="0.2">
      <c r="A2717" s="21" t="s">
        <v>84</v>
      </c>
      <c r="B2717" s="22">
        <v>44317</v>
      </c>
      <c r="C2717" s="25">
        <v>312.75</v>
      </c>
      <c r="D2717" s="29">
        <v>552</v>
      </c>
      <c r="E2717" s="34">
        <v>44184</v>
      </c>
      <c r="F2717" s="24" t="s">
        <v>97</v>
      </c>
      <c r="G2717" s="23" t="s">
        <v>73</v>
      </c>
      <c r="H2717" s="26">
        <v>16819.8</v>
      </c>
      <c r="I2717" s="27">
        <v>6393.45</v>
      </c>
    </row>
    <row r="2718" spans="1:9" ht="10.199999999999999" x14ac:dyDescent="0.2">
      <c r="A2718" s="21" t="s">
        <v>84</v>
      </c>
      <c r="B2718" s="22">
        <v>44317</v>
      </c>
      <c r="C2718" s="25">
        <v>307.89999999999998</v>
      </c>
      <c r="D2718" s="29">
        <v>553</v>
      </c>
      <c r="E2718" s="34">
        <v>43329</v>
      </c>
      <c r="F2718" s="24" t="s">
        <v>129</v>
      </c>
      <c r="G2718" s="23" t="s">
        <v>71</v>
      </c>
      <c r="H2718" s="26">
        <v>60815</v>
      </c>
      <c r="I2718" s="27">
        <v>30915.57</v>
      </c>
    </row>
    <row r="2719" spans="1:9" ht="10.199999999999999" x14ac:dyDescent="0.2">
      <c r="A2719" s="21" t="s">
        <v>84</v>
      </c>
      <c r="B2719" s="22">
        <v>44317</v>
      </c>
      <c r="C2719" s="25">
        <v>305.89999999999998</v>
      </c>
      <c r="D2719" s="29">
        <v>554</v>
      </c>
      <c r="E2719" s="34">
        <v>42808</v>
      </c>
      <c r="F2719" s="24" t="s">
        <v>97</v>
      </c>
      <c r="G2719" s="23" t="s">
        <v>73</v>
      </c>
      <c r="H2719" s="26">
        <v>13589.849999999999</v>
      </c>
      <c r="I2719" s="27">
        <v>4923.45</v>
      </c>
    </row>
    <row r="2720" spans="1:9" ht="10.199999999999999" x14ac:dyDescent="0.2">
      <c r="A2720" s="21" t="s">
        <v>84</v>
      </c>
      <c r="B2720" s="22">
        <v>44317</v>
      </c>
      <c r="C2720" s="25">
        <v>256.3</v>
      </c>
      <c r="D2720" s="29">
        <v>555</v>
      </c>
      <c r="E2720" s="34">
        <v>42469</v>
      </c>
      <c r="F2720" s="24" t="s">
        <v>97</v>
      </c>
      <c r="G2720" s="23" t="s">
        <v>74</v>
      </c>
      <c r="H2720" s="26">
        <v>28271.95</v>
      </c>
      <c r="I2720" s="27">
        <v>11830.699999999999</v>
      </c>
    </row>
    <row r="2721" spans="1:9" ht="10.199999999999999" x14ac:dyDescent="0.2">
      <c r="A2721" s="21" t="s">
        <v>84</v>
      </c>
      <c r="B2721" s="22">
        <v>44317</v>
      </c>
      <c r="C2721" s="25">
        <v>317.2</v>
      </c>
      <c r="D2721" s="29">
        <v>556</v>
      </c>
      <c r="E2721" s="34">
        <v>44689</v>
      </c>
      <c r="F2721" s="24" t="s">
        <v>97</v>
      </c>
      <c r="G2721" s="23" t="s">
        <v>73</v>
      </c>
      <c r="H2721" s="26">
        <v>25674.949999999997</v>
      </c>
      <c r="I2721" s="27">
        <v>11991.980000000001</v>
      </c>
    </row>
    <row r="2722" spans="1:9" ht="10.199999999999999" x14ac:dyDescent="0.2">
      <c r="A2722" s="21" t="s">
        <v>84</v>
      </c>
      <c r="B2722" s="22">
        <v>44317</v>
      </c>
      <c r="C2722" s="25">
        <v>376</v>
      </c>
      <c r="D2722" s="29">
        <v>557</v>
      </c>
      <c r="E2722" s="34">
        <v>44618</v>
      </c>
      <c r="F2722" s="24" t="s">
        <v>97</v>
      </c>
      <c r="G2722" s="23" t="s">
        <v>74</v>
      </c>
      <c r="H2722" s="26">
        <v>22197.350000000002</v>
      </c>
      <c r="I2722" s="27">
        <v>9841.58</v>
      </c>
    </row>
    <row r="2723" spans="1:9" ht="10.199999999999999" x14ac:dyDescent="0.2">
      <c r="A2723" s="21" t="s">
        <v>84</v>
      </c>
      <c r="B2723" s="22">
        <v>44317</v>
      </c>
      <c r="C2723" s="25">
        <v>149.9</v>
      </c>
      <c r="D2723" s="29">
        <v>558</v>
      </c>
      <c r="E2723" s="34">
        <v>41605</v>
      </c>
      <c r="F2723" s="24" t="s">
        <v>97</v>
      </c>
      <c r="G2723" s="23" t="s">
        <v>71</v>
      </c>
      <c r="H2723" s="26">
        <v>6749.75</v>
      </c>
      <c r="I2723" s="27">
        <v>2161.81</v>
      </c>
    </row>
    <row r="2724" spans="1:9" ht="10.199999999999999" x14ac:dyDescent="0.2">
      <c r="A2724" s="21" t="s">
        <v>84</v>
      </c>
      <c r="B2724" s="22">
        <v>44317</v>
      </c>
      <c r="C2724" s="25">
        <v>369.35</v>
      </c>
      <c r="D2724" s="29">
        <v>559</v>
      </c>
      <c r="E2724" s="34">
        <v>44558</v>
      </c>
      <c r="F2724" s="24" t="s">
        <v>97</v>
      </c>
      <c r="G2724" s="23" t="s">
        <v>75</v>
      </c>
      <c r="H2724" s="26">
        <v>16220.95</v>
      </c>
      <c r="I2724" s="27">
        <v>7193.5500000000011</v>
      </c>
    </row>
    <row r="2725" spans="1:9" ht="10.199999999999999" x14ac:dyDescent="0.2">
      <c r="A2725" s="21" t="s">
        <v>84</v>
      </c>
      <c r="B2725" s="22">
        <v>44317</v>
      </c>
      <c r="C2725" s="25">
        <v>319</v>
      </c>
      <c r="D2725" s="29">
        <v>560</v>
      </c>
      <c r="E2725" s="34">
        <v>44520</v>
      </c>
      <c r="F2725" s="24" t="s">
        <v>97</v>
      </c>
      <c r="G2725" s="23" t="s">
        <v>75</v>
      </c>
      <c r="H2725" s="26">
        <v>17998.099999999999</v>
      </c>
      <c r="I2725" s="27">
        <v>7420</v>
      </c>
    </row>
    <row r="2726" spans="1:9" ht="10.199999999999999" x14ac:dyDescent="0.2">
      <c r="A2726" s="21" t="s">
        <v>84</v>
      </c>
      <c r="B2726" s="22">
        <v>44317</v>
      </c>
      <c r="C2726" s="25">
        <v>313</v>
      </c>
      <c r="D2726" s="29">
        <v>561</v>
      </c>
      <c r="E2726" s="34">
        <v>44480</v>
      </c>
      <c r="F2726" s="24" t="s">
        <v>97</v>
      </c>
      <c r="G2726" s="23" t="s">
        <v>76</v>
      </c>
      <c r="H2726" s="26">
        <v>25158.600000000002</v>
      </c>
      <c r="I2726" s="27">
        <v>10895.779999999999</v>
      </c>
    </row>
    <row r="2727" spans="1:9" ht="10.199999999999999" x14ac:dyDescent="0.2">
      <c r="A2727" s="21" t="s">
        <v>84</v>
      </c>
      <c r="B2727" s="22">
        <v>44317</v>
      </c>
      <c r="C2727" s="25">
        <v>595</v>
      </c>
      <c r="D2727" s="29">
        <v>562</v>
      </c>
      <c r="E2727" s="34">
        <v>44905</v>
      </c>
      <c r="F2727" s="24" t="s">
        <v>97</v>
      </c>
      <c r="G2727" s="23" t="s">
        <v>72</v>
      </c>
      <c r="H2727" s="26">
        <v>49979.799999999996</v>
      </c>
      <c r="I2727" s="27">
        <v>23835.350000000002</v>
      </c>
    </row>
    <row r="2728" spans="1:9" ht="10.199999999999999" x14ac:dyDescent="0.2">
      <c r="A2728" s="21" t="s">
        <v>84</v>
      </c>
      <c r="B2728" s="22">
        <v>44317</v>
      </c>
      <c r="C2728" s="25">
        <v>312.3</v>
      </c>
      <c r="D2728" s="29">
        <v>563</v>
      </c>
      <c r="E2728" s="34">
        <v>44067</v>
      </c>
      <c r="F2728" s="24" t="s">
        <v>97</v>
      </c>
      <c r="G2728" s="23" t="s">
        <v>71</v>
      </c>
      <c r="H2728" s="26">
        <v>13671.099999999999</v>
      </c>
      <c r="I2728" s="27">
        <v>5277.93</v>
      </c>
    </row>
    <row r="2729" spans="1:9" ht="10.199999999999999" x14ac:dyDescent="0.2">
      <c r="A2729" s="21" t="s">
        <v>84</v>
      </c>
      <c r="B2729" s="22">
        <v>44317</v>
      </c>
      <c r="C2729" s="25">
        <v>262.39999999999998</v>
      </c>
      <c r="D2729" s="29">
        <v>564</v>
      </c>
      <c r="E2729" s="34">
        <v>44534</v>
      </c>
      <c r="F2729" s="24" t="s">
        <v>97</v>
      </c>
      <c r="G2729" s="23" t="s">
        <v>77</v>
      </c>
      <c r="H2729" s="26">
        <v>29880.100000000002</v>
      </c>
      <c r="I2729" s="27">
        <v>10953.46</v>
      </c>
    </row>
    <row r="2730" spans="1:9" ht="10.199999999999999" x14ac:dyDescent="0.2">
      <c r="A2730" s="21" t="s">
        <v>84</v>
      </c>
      <c r="B2730" s="22">
        <v>44317</v>
      </c>
      <c r="C2730" s="25">
        <v>682</v>
      </c>
      <c r="D2730" s="29">
        <v>565</v>
      </c>
      <c r="E2730" s="34">
        <v>44919</v>
      </c>
      <c r="F2730" s="24" t="s">
        <v>97</v>
      </c>
      <c r="G2730" s="23" t="s">
        <v>73</v>
      </c>
      <c r="H2730" s="26">
        <v>38873.200000000004</v>
      </c>
      <c r="I2730" s="27">
        <v>17935.61</v>
      </c>
    </row>
    <row r="2731" spans="1:9" ht="10.199999999999999" x14ac:dyDescent="0.2">
      <c r="A2731" s="21" t="s">
        <v>84</v>
      </c>
      <c r="B2731" s="22">
        <v>44317</v>
      </c>
      <c r="C2731" s="25">
        <v>314.3</v>
      </c>
      <c r="D2731" s="29">
        <v>566</v>
      </c>
      <c r="E2731" s="34">
        <v>44627</v>
      </c>
      <c r="F2731" s="24" t="s">
        <v>97</v>
      </c>
      <c r="G2731" s="23" t="s">
        <v>71</v>
      </c>
      <c r="H2731" s="26">
        <v>15322</v>
      </c>
      <c r="I2731" s="27">
        <v>6826.54</v>
      </c>
    </row>
    <row r="2732" spans="1:9" ht="10.199999999999999" x14ac:dyDescent="0.2">
      <c r="A2732" s="21" t="s">
        <v>84</v>
      </c>
      <c r="B2732" s="22">
        <v>44317</v>
      </c>
      <c r="C2732" s="25">
        <v>298</v>
      </c>
      <c r="D2732" s="29">
        <v>567</v>
      </c>
      <c r="E2732" s="34">
        <v>42322</v>
      </c>
      <c r="F2732" s="24" t="s">
        <v>97</v>
      </c>
      <c r="G2732" s="23" t="s">
        <v>74</v>
      </c>
      <c r="H2732" s="26">
        <v>26352.3</v>
      </c>
      <c r="I2732" s="27">
        <v>11621.26</v>
      </c>
    </row>
    <row r="2733" spans="1:9" ht="10.199999999999999" x14ac:dyDescent="0.2">
      <c r="A2733" s="21" t="s">
        <v>84</v>
      </c>
      <c r="B2733" s="22">
        <v>44317</v>
      </c>
      <c r="C2733" s="25">
        <v>339</v>
      </c>
      <c r="D2733" s="29">
        <v>569</v>
      </c>
      <c r="E2733" s="34">
        <v>43091</v>
      </c>
      <c r="F2733" s="24" t="s">
        <v>97</v>
      </c>
      <c r="G2733" s="23" t="s">
        <v>77</v>
      </c>
      <c r="H2733" s="26">
        <v>38068.5</v>
      </c>
      <c r="I2733" s="27">
        <v>16542.68</v>
      </c>
    </row>
    <row r="2734" spans="1:9" ht="10.199999999999999" x14ac:dyDescent="0.2">
      <c r="A2734" s="21" t="s">
        <v>84</v>
      </c>
      <c r="B2734" s="22">
        <v>44317</v>
      </c>
      <c r="C2734" s="25">
        <v>268</v>
      </c>
      <c r="D2734" s="29">
        <v>570</v>
      </c>
      <c r="E2734" s="34">
        <v>43785</v>
      </c>
      <c r="F2734" s="24" t="s">
        <v>131</v>
      </c>
      <c r="G2734" s="23" t="s">
        <v>72</v>
      </c>
      <c r="H2734" s="26">
        <v>23576.7</v>
      </c>
      <c r="I2734" s="27">
        <v>10905.019999999999</v>
      </c>
    </row>
    <row r="2735" spans="1:9" ht="10.199999999999999" x14ac:dyDescent="0.2">
      <c r="A2735" s="21" t="s">
        <v>84</v>
      </c>
      <c r="B2735" s="22">
        <v>44317</v>
      </c>
      <c r="C2735" s="25">
        <v>292.3</v>
      </c>
      <c r="D2735" s="29">
        <v>571</v>
      </c>
      <c r="E2735" s="34">
        <v>43218</v>
      </c>
      <c r="F2735" s="24" t="s">
        <v>97</v>
      </c>
      <c r="G2735" s="23" t="s">
        <v>74</v>
      </c>
      <c r="H2735" s="26">
        <v>25672.85</v>
      </c>
      <c r="I2735" s="27">
        <v>10976.14</v>
      </c>
    </row>
    <row r="2736" spans="1:9" ht="10.199999999999999" x14ac:dyDescent="0.2">
      <c r="A2736" s="21" t="s">
        <v>84</v>
      </c>
      <c r="B2736" s="22">
        <v>44317</v>
      </c>
      <c r="C2736" s="25">
        <v>299.89999999999998</v>
      </c>
      <c r="D2736" s="29">
        <v>572</v>
      </c>
      <c r="E2736" s="34">
        <v>44187</v>
      </c>
      <c r="F2736" s="24" t="s">
        <v>97</v>
      </c>
      <c r="G2736" s="23" t="s">
        <v>74</v>
      </c>
      <c r="H2736" s="26">
        <v>26158.95</v>
      </c>
      <c r="I2736" s="27">
        <v>11652.41</v>
      </c>
    </row>
    <row r="2737" spans="1:9" ht="10.199999999999999" x14ac:dyDescent="0.2">
      <c r="A2737" s="21" t="s">
        <v>84</v>
      </c>
      <c r="B2737" s="22">
        <v>44317</v>
      </c>
      <c r="C2737" s="25">
        <v>838.5</v>
      </c>
      <c r="D2737" s="29">
        <v>573</v>
      </c>
      <c r="E2737" s="34">
        <v>44923</v>
      </c>
      <c r="F2737" s="24" t="s">
        <v>97</v>
      </c>
      <c r="G2737" s="23" t="s">
        <v>76</v>
      </c>
      <c r="H2737" s="26">
        <v>38873.200000000004</v>
      </c>
      <c r="I2737" s="27">
        <v>16558.36</v>
      </c>
    </row>
    <row r="2738" spans="1:9" ht="10.199999999999999" x14ac:dyDescent="0.2">
      <c r="A2738" s="21" t="s">
        <v>84</v>
      </c>
      <c r="B2738" s="22">
        <v>44317</v>
      </c>
      <c r="C2738" s="25">
        <v>195.9</v>
      </c>
      <c r="D2738" s="29">
        <v>574</v>
      </c>
      <c r="E2738" s="34">
        <v>42235</v>
      </c>
      <c r="F2738" s="24" t="s">
        <v>97</v>
      </c>
      <c r="G2738" s="23" t="s">
        <v>71</v>
      </c>
      <c r="H2738" s="26">
        <v>35601.75</v>
      </c>
      <c r="I2738" s="27">
        <v>14888.02</v>
      </c>
    </row>
    <row r="2739" spans="1:9" ht="10.199999999999999" x14ac:dyDescent="0.2">
      <c r="A2739" s="21" t="s">
        <v>84</v>
      </c>
      <c r="B2739" s="22">
        <v>44317</v>
      </c>
      <c r="C2739" s="25">
        <v>320.2</v>
      </c>
      <c r="D2739" s="29">
        <v>575</v>
      </c>
      <c r="E2739" s="34">
        <v>43216</v>
      </c>
      <c r="F2739" s="24" t="s">
        <v>97</v>
      </c>
      <c r="G2739" s="23" t="s">
        <v>71</v>
      </c>
      <c r="H2739" s="26">
        <v>17115.150000000001</v>
      </c>
      <c r="I2739" s="27">
        <v>6848.38</v>
      </c>
    </row>
    <row r="2740" spans="1:9" ht="10.199999999999999" x14ac:dyDescent="0.2">
      <c r="A2740" s="21" t="s">
        <v>84</v>
      </c>
      <c r="B2740" s="22">
        <v>44317</v>
      </c>
      <c r="C2740" s="25">
        <v>354.8</v>
      </c>
      <c r="D2740" s="29">
        <v>576</v>
      </c>
      <c r="E2740" s="34">
        <v>43659</v>
      </c>
      <c r="F2740" s="24" t="s">
        <v>97</v>
      </c>
      <c r="G2740" s="23" t="s">
        <v>71</v>
      </c>
      <c r="H2740" s="26">
        <v>22377.95</v>
      </c>
      <c r="I2740" s="27">
        <v>9266.25</v>
      </c>
    </row>
    <row r="2741" spans="1:9" ht="10.199999999999999" x14ac:dyDescent="0.2">
      <c r="A2741" s="21" t="s">
        <v>84</v>
      </c>
      <c r="B2741" s="22">
        <v>44317</v>
      </c>
      <c r="C2741" s="25">
        <v>289.10000000000002</v>
      </c>
      <c r="D2741" s="29">
        <v>577</v>
      </c>
      <c r="E2741" s="34">
        <v>44348</v>
      </c>
      <c r="F2741" s="24" t="s">
        <v>97</v>
      </c>
      <c r="G2741" s="23" t="s">
        <v>72</v>
      </c>
      <c r="H2741" s="26">
        <v>18233.5</v>
      </c>
      <c r="I2741" s="27">
        <v>7640.6399999999994</v>
      </c>
    </row>
    <row r="2742" spans="1:9" ht="10.199999999999999" x14ac:dyDescent="0.2">
      <c r="A2742" s="21" t="s">
        <v>84</v>
      </c>
      <c r="B2742" s="22">
        <v>44317</v>
      </c>
      <c r="C2742" s="25">
        <v>134.1</v>
      </c>
      <c r="D2742" s="29">
        <v>578</v>
      </c>
      <c r="E2742" s="34">
        <v>41195</v>
      </c>
      <c r="F2742" s="24" t="s">
        <v>97</v>
      </c>
      <c r="G2742" s="23" t="s">
        <v>71</v>
      </c>
      <c r="H2742" s="26">
        <v>6058.35</v>
      </c>
      <c r="I2742" s="27">
        <v>1988.3500000000001</v>
      </c>
    </row>
    <row r="2743" spans="1:9" ht="10.199999999999999" x14ac:dyDescent="0.2">
      <c r="A2743" s="21" t="s">
        <v>84</v>
      </c>
      <c r="B2743" s="22">
        <v>44317</v>
      </c>
      <c r="C2743" s="25">
        <v>676</v>
      </c>
      <c r="D2743" s="29">
        <v>579</v>
      </c>
      <c r="E2743" s="34">
        <v>44921</v>
      </c>
      <c r="F2743" s="24" t="s">
        <v>97</v>
      </c>
      <c r="G2743" s="23" t="s">
        <v>71</v>
      </c>
      <c r="H2743" s="26">
        <v>33319.85</v>
      </c>
      <c r="I2743" s="27">
        <v>15803.899999999998</v>
      </c>
    </row>
    <row r="2744" spans="1:9" ht="10.199999999999999" x14ac:dyDescent="0.2">
      <c r="A2744" s="21" t="s">
        <v>84</v>
      </c>
      <c r="B2744" s="22">
        <v>44317</v>
      </c>
      <c r="C2744" s="25">
        <v>451</v>
      </c>
      <c r="D2744" s="29">
        <v>580</v>
      </c>
      <c r="E2744" s="34">
        <v>44912</v>
      </c>
      <c r="F2744" s="24" t="s">
        <v>97</v>
      </c>
      <c r="G2744" s="23" t="s">
        <v>71</v>
      </c>
      <c r="H2744" s="26">
        <v>19436.600000000002</v>
      </c>
      <c r="I2744" s="27">
        <v>9388.68</v>
      </c>
    </row>
    <row r="2745" spans="1:9" ht="10.199999999999999" x14ac:dyDescent="0.2">
      <c r="A2745" s="21" t="s">
        <v>84</v>
      </c>
      <c r="B2745" s="22">
        <v>44317</v>
      </c>
      <c r="C2745" s="25">
        <v>187.4</v>
      </c>
      <c r="D2745" s="29">
        <v>581</v>
      </c>
      <c r="E2745" s="34">
        <v>42364</v>
      </c>
      <c r="F2745" s="24" t="s">
        <v>97</v>
      </c>
      <c r="G2745" s="23" t="s">
        <v>71</v>
      </c>
      <c r="H2745" s="26">
        <v>16255.050000000001</v>
      </c>
      <c r="I2745" s="27">
        <v>6869.59</v>
      </c>
    </row>
    <row r="2746" spans="1:9" ht="10.199999999999999" x14ac:dyDescent="0.2">
      <c r="A2746" s="21" t="s">
        <v>84</v>
      </c>
      <c r="B2746" s="22">
        <v>44317</v>
      </c>
      <c r="C2746" s="25">
        <v>343</v>
      </c>
      <c r="D2746" s="29">
        <v>582</v>
      </c>
      <c r="E2746" s="34">
        <v>44335</v>
      </c>
      <c r="F2746" s="24" t="s">
        <v>97</v>
      </c>
      <c r="G2746" s="23" t="s">
        <v>75</v>
      </c>
      <c r="H2746" s="26">
        <v>11624.949999999999</v>
      </c>
      <c r="I2746" s="27">
        <v>4222.1899999999996</v>
      </c>
    </row>
    <row r="2747" spans="1:9" ht="10.199999999999999" x14ac:dyDescent="0.2">
      <c r="A2747" s="21" t="s">
        <v>84</v>
      </c>
      <c r="B2747" s="22">
        <v>44317</v>
      </c>
      <c r="C2747" s="25">
        <v>998</v>
      </c>
      <c r="D2747" s="29">
        <v>584</v>
      </c>
      <c r="E2747" s="34">
        <v>44979</v>
      </c>
      <c r="F2747" s="24" t="s">
        <v>97</v>
      </c>
      <c r="G2747" s="23" t="s">
        <v>72</v>
      </c>
      <c r="H2747" s="26">
        <v>61086.450000000004</v>
      </c>
      <c r="I2747" s="27">
        <v>30323.16</v>
      </c>
    </row>
    <row r="2748" spans="1:9" ht="10.199999999999999" x14ac:dyDescent="0.2">
      <c r="A2748" s="21" t="s">
        <v>84</v>
      </c>
      <c r="B2748" s="22">
        <v>44317</v>
      </c>
      <c r="C2748" s="25">
        <v>300</v>
      </c>
      <c r="D2748" s="29">
        <v>585</v>
      </c>
      <c r="E2748" s="34">
        <v>44007</v>
      </c>
      <c r="F2748" s="24" t="s">
        <v>97</v>
      </c>
      <c r="G2748" s="23" t="s">
        <v>71</v>
      </c>
      <c r="H2748" s="26">
        <v>15322.15</v>
      </c>
      <c r="I2748" s="27">
        <v>6540.17</v>
      </c>
    </row>
    <row r="2749" spans="1:9" ht="10.199999999999999" x14ac:dyDescent="0.2">
      <c r="A2749" s="21" t="s">
        <v>84</v>
      </c>
      <c r="B2749" s="22">
        <v>44317</v>
      </c>
      <c r="C2749" s="25">
        <v>311.7</v>
      </c>
      <c r="D2749" s="29">
        <v>586</v>
      </c>
      <c r="E2749" s="34">
        <v>44157</v>
      </c>
      <c r="F2749" s="24" t="s">
        <v>97</v>
      </c>
      <c r="G2749" s="23" t="s">
        <v>77</v>
      </c>
      <c r="H2749" s="26">
        <v>25761.100000000002</v>
      </c>
      <c r="I2749" s="27">
        <v>11776.17</v>
      </c>
    </row>
    <row r="2750" spans="1:9" ht="10.199999999999999" x14ac:dyDescent="0.2">
      <c r="A2750" s="21" t="s">
        <v>84</v>
      </c>
      <c r="B2750" s="22">
        <v>44317</v>
      </c>
      <c r="C2750" s="25">
        <v>742</v>
      </c>
      <c r="D2750" s="29">
        <v>587</v>
      </c>
      <c r="E2750" s="34">
        <v>45010</v>
      </c>
      <c r="F2750" s="24" t="s">
        <v>97</v>
      </c>
      <c r="G2750" s="23" t="s">
        <v>77</v>
      </c>
      <c r="H2750" s="26">
        <v>37251.599999999999</v>
      </c>
      <c r="I2750" s="27">
        <v>14748.929999999998</v>
      </c>
    </row>
    <row r="2751" spans="1:9" ht="10.199999999999999" x14ac:dyDescent="0.2">
      <c r="A2751" s="21" t="s">
        <v>84</v>
      </c>
      <c r="B2751" s="22">
        <v>44317</v>
      </c>
      <c r="C2751" s="25">
        <v>155.6</v>
      </c>
      <c r="D2751" s="29">
        <v>588</v>
      </c>
      <c r="E2751" s="34">
        <v>41998</v>
      </c>
      <c r="F2751" s="24" t="s">
        <v>129</v>
      </c>
      <c r="G2751" s="23" t="s">
        <v>77</v>
      </c>
      <c r="H2751" s="26">
        <v>28145.8</v>
      </c>
      <c r="I2751" s="27">
        <v>12490.59</v>
      </c>
    </row>
    <row r="2752" spans="1:9" ht="10.199999999999999" x14ac:dyDescent="0.2">
      <c r="A2752" s="21" t="s">
        <v>84</v>
      </c>
      <c r="B2752" s="22">
        <v>44317</v>
      </c>
      <c r="C2752" s="25">
        <v>410.85</v>
      </c>
      <c r="D2752" s="29">
        <v>589</v>
      </c>
      <c r="E2752" s="34">
        <v>43054</v>
      </c>
      <c r="F2752" s="24" t="s">
        <v>132</v>
      </c>
      <c r="G2752" s="23" t="s">
        <v>74</v>
      </c>
      <c r="H2752" s="26">
        <v>118597.8</v>
      </c>
      <c r="I2752" s="27">
        <v>53621.119999999995</v>
      </c>
    </row>
    <row r="2753" spans="1:9" ht="10.199999999999999" x14ac:dyDescent="0.2">
      <c r="A2753" s="21" t="s">
        <v>84</v>
      </c>
      <c r="B2753" s="22">
        <v>44317</v>
      </c>
      <c r="C2753" s="25">
        <v>348.5</v>
      </c>
      <c r="D2753" s="29">
        <v>590</v>
      </c>
      <c r="E2753" s="34">
        <v>42776</v>
      </c>
      <c r="F2753" s="24" t="s">
        <v>133</v>
      </c>
      <c r="G2753" s="23" t="s">
        <v>71</v>
      </c>
      <c r="H2753" s="26">
        <v>23243.75</v>
      </c>
      <c r="I2753" s="27">
        <v>8810.41</v>
      </c>
    </row>
    <row r="2754" spans="1:9" ht="10.199999999999999" x14ac:dyDescent="0.2">
      <c r="A2754" s="21" t="s">
        <v>84</v>
      </c>
      <c r="B2754" s="22">
        <v>44317</v>
      </c>
      <c r="C2754" s="25">
        <v>288.10000000000002</v>
      </c>
      <c r="D2754" s="29">
        <v>591</v>
      </c>
      <c r="E2754" s="34">
        <v>43561</v>
      </c>
      <c r="F2754" s="24" t="s">
        <v>134</v>
      </c>
      <c r="G2754" s="23" t="s">
        <v>75</v>
      </c>
      <c r="H2754" s="26">
        <v>25603.05</v>
      </c>
      <c r="I2754" s="27">
        <v>8888.4599999999991</v>
      </c>
    </row>
    <row r="2755" spans="1:9" ht="10.199999999999999" x14ac:dyDescent="0.2">
      <c r="A2755" s="21" t="s">
        <v>84</v>
      </c>
      <c r="B2755" s="22">
        <v>44317</v>
      </c>
      <c r="C2755" s="25">
        <v>311</v>
      </c>
      <c r="D2755" s="29">
        <v>592</v>
      </c>
      <c r="E2755" s="34">
        <v>44532</v>
      </c>
      <c r="F2755" s="24" t="s">
        <v>97</v>
      </c>
      <c r="G2755" s="23" t="s">
        <v>71</v>
      </c>
      <c r="H2755" s="26">
        <v>13724.05</v>
      </c>
      <c r="I2755" s="27">
        <v>5094.5999999999995</v>
      </c>
    </row>
    <row r="2756" spans="1:9" ht="10.199999999999999" x14ac:dyDescent="0.2">
      <c r="A2756" s="21" t="s">
        <v>84</v>
      </c>
      <c r="B2756" s="22">
        <v>44317</v>
      </c>
      <c r="C2756" s="25">
        <v>388</v>
      </c>
      <c r="D2756" s="29">
        <v>593</v>
      </c>
      <c r="E2756" s="34">
        <v>44877</v>
      </c>
      <c r="F2756" s="24" t="s">
        <v>97</v>
      </c>
      <c r="G2756" s="23" t="s">
        <v>71</v>
      </c>
      <c r="H2756" s="26">
        <v>19436.600000000002</v>
      </c>
      <c r="I2756" s="27">
        <v>8883.6999999999989</v>
      </c>
    </row>
    <row r="2757" spans="1:9" ht="10.199999999999999" x14ac:dyDescent="0.2">
      <c r="A2757" s="21" t="s">
        <v>84</v>
      </c>
      <c r="B2757" s="22">
        <v>44317</v>
      </c>
      <c r="C2757" s="25">
        <v>537.1</v>
      </c>
      <c r="D2757" s="29">
        <v>594</v>
      </c>
      <c r="E2757" s="34">
        <v>44897</v>
      </c>
      <c r="F2757" s="24" t="s">
        <v>97</v>
      </c>
      <c r="G2757" s="23" t="s">
        <v>71</v>
      </c>
      <c r="H2757" s="26">
        <v>36096.550000000003</v>
      </c>
      <c r="I2757" s="27">
        <v>16995.37</v>
      </c>
    </row>
    <row r="2758" spans="1:9" ht="10.199999999999999" x14ac:dyDescent="0.2">
      <c r="A2758" s="21" t="s">
        <v>84</v>
      </c>
      <c r="B2758" s="22">
        <v>44317</v>
      </c>
      <c r="C2758" s="25">
        <v>270.66000000000003</v>
      </c>
      <c r="D2758" s="29">
        <v>595</v>
      </c>
      <c r="E2758" s="34">
        <v>44824</v>
      </c>
      <c r="F2758" s="24" t="s">
        <v>97</v>
      </c>
      <c r="G2758" s="23" t="s">
        <v>77</v>
      </c>
      <c r="H2758" s="26">
        <v>16659.949999999997</v>
      </c>
      <c r="I2758" s="27">
        <v>7880.1100000000006</v>
      </c>
    </row>
    <row r="2759" spans="1:9" ht="10.199999999999999" x14ac:dyDescent="0.2">
      <c r="A2759" s="21" t="s">
        <v>84</v>
      </c>
      <c r="B2759" s="22">
        <v>44317</v>
      </c>
      <c r="C2759" s="25">
        <v>800</v>
      </c>
      <c r="D2759" s="29">
        <v>596</v>
      </c>
      <c r="E2759" s="34">
        <v>44923</v>
      </c>
      <c r="F2759" s="24" t="s">
        <v>97</v>
      </c>
      <c r="G2759" s="23" t="s">
        <v>72</v>
      </c>
      <c r="H2759" s="26">
        <v>83299.649999999994</v>
      </c>
      <c r="I2759" s="27">
        <v>41110.579999999994</v>
      </c>
    </row>
    <row r="2760" spans="1:9" ht="10.199999999999999" x14ac:dyDescent="0.2">
      <c r="A2760" s="21" t="s">
        <v>84</v>
      </c>
      <c r="B2760" s="22">
        <v>44317</v>
      </c>
      <c r="C2760" s="25">
        <v>175.4</v>
      </c>
      <c r="D2760" s="29">
        <v>597</v>
      </c>
      <c r="E2760" s="34">
        <v>42894</v>
      </c>
      <c r="F2760" s="24" t="s">
        <v>97</v>
      </c>
      <c r="G2760" s="23" t="s">
        <v>71</v>
      </c>
      <c r="H2760" s="26">
        <v>8345.5</v>
      </c>
      <c r="I2760" s="27">
        <v>2906.33</v>
      </c>
    </row>
    <row r="2761" spans="1:9" ht="10.199999999999999" x14ac:dyDescent="0.2">
      <c r="A2761" s="21" t="s">
        <v>84</v>
      </c>
      <c r="B2761" s="22">
        <v>44317</v>
      </c>
      <c r="C2761" s="25">
        <v>288</v>
      </c>
      <c r="D2761" s="29">
        <v>598</v>
      </c>
      <c r="E2761" s="34">
        <v>43084</v>
      </c>
      <c r="F2761" s="24" t="s">
        <v>97</v>
      </c>
      <c r="G2761" s="23" t="s">
        <v>73</v>
      </c>
      <c r="H2761" s="26">
        <v>10922.05</v>
      </c>
      <c r="I2761" s="27">
        <v>4097.0999999999995</v>
      </c>
    </row>
    <row r="2762" spans="1:9" ht="10.199999999999999" x14ac:dyDescent="0.2">
      <c r="A2762" s="21" t="s">
        <v>84</v>
      </c>
      <c r="B2762" s="22">
        <v>44317</v>
      </c>
      <c r="C2762" s="25">
        <v>325.5</v>
      </c>
      <c r="D2762" s="29">
        <v>599</v>
      </c>
      <c r="E2762" s="34">
        <v>43536</v>
      </c>
      <c r="F2762" s="24" t="s">
        <v>97</v>
      </c>
      <c r="G2762" s="23" t="s">
        <v>73</v>
      </c>
      <c r="H2762" s="26">
        <v>15591.05</v>
      </c>
      <c r="I2762" s="27">
        <v>7554.68</v>
      </c>
    </row>
    <row r="2763" spans="1:9" ht="10.199999999999999" x14ac:dyDescent="0.2">
      <c r="A2763" s="21" t="s">
        <v>84</v>
      </c>
      <c r="B2763" s="22">
        <v>44317</v>
      </c>
      <c r="C2763" s="25">
        <v>273.3</v>
      </c>
      <c r="D2763" s="29">
        <v>600</v>
      </c>
      <c r="E2763" s="34">
        <v>44646</v>
      </c>
      <c r="F2763" s="24" t="s">
        <v>97</v>
      </c>
      <c r="G2763" s="23" t="s">
        <v>71</v>
      </c>
      <c r="H2763" s="26">
        <v>11186.55</v>
      </c>
      <c r="I2763" s="27">
        <v>3178.7000000000003</v>
      </c>
    </row>
    <row r="2764" spans="1:9" ht="10.199999999999999" x14ac:dyDescent="0.2">
      <c r="A2764" s="21" t="s">
        <v>84</v>
      </c>
      <c r="B2764" s="22">
        <v>44317</v>
      </c>
      <c r="C2764" s="25">
        <v>310</v>
      </c>
      <c r="D2764" s="29">
        <v>601</v>
      </c>
      <c r="E2764" s="34">
        <v>44165</v>
      </c>
      <c r="F2764" s="24" t="s">
        <v>97</v>
      </c>
      <c r="G2764" s="23" t="s">
        <v>72</v>
      </c>
      <c r="H2764" s="26">
        <v>10895.85</v>
      </c>
      <c r="I2764" s="27">
        <v>2939.09</v>
      </c>
    </row>
    <row r="2765" spans="1:9" ht="10.199999999999999" x14ac:dyDescent="0.2">
      <c r="A2765" s="21" t="s">
        <v>84</v>
      </c>
      <c r="B2765" s="22">
        <v>44317</v>
      </c>
      <c r="C2765" s="25">
        <v>586</v>
      </c>
      <c r="D2765" s="29">
        <v>603</v>
      </c>
      <c r="E2765" s="34">
        <v>45015</v>
      </c>
      <c r="F2765" s="24" t="s">
        <v>97</v>
      </c>
      <c r="G2765" s="23" t="s">
        <v>71</v>
      </c>
      <c r="H2765" s="26">
        <v>33319.85</v>
      </c>
      <c r="I2765" s="27">
        <v>15432.83</v>
      </c>
    </row>
    <row r="2766" spans="1:9" ht="10.199999999999999" x14ac:dyDescent="0.2">
      <c r="A2766" s="21" t="s">
        <v>84</v>
      </c>
      <c r="B2766" s="22">
        <v>44317</v>
      </c>
      <c r="C2766" s="25">
        <v>370.5</v>
      </c>
      <c r="D2766" s="29">
        <v>604</v>
      </c>
      <c r="E2766" s="34">
        <v>43616</v>
      </c>
      <c r="F2766" s="24" t="s">
        <v>97</v>
      </c>
      <c r="G2766" s="23" t="s">
        <v>71</v>
      </c>
      <c r="H2766" s="26">
        <v>13330.75</v>
      </c>
      <c r="I2766" s="27">
        <v>4777.1500000000005</v>
      </c>
    </row>
    <row r="2767" spans="1:9" ht="10.199999999999999" x14ac:dyDescent="0.2">
      <c r="A2767" s="21" t="s">
        <v>84</v>
      </c>
      <c r="B2767" s="22">
        <v>44317</v>
      </c>
      <c r="C2767" s="25">
        <v>318.61</v>
      </c>
      <c r="D2767" s="29">
        <v>605</v>
      </c>
      <c r="E2767" s="34">
        <v>44350</v>
      </c>
      <c r="F2767" s="24" t="s">
        <v>97</v>
      </c>
      <c r="G2767" s="23" t="s">
        <v>71</v>
      </c>
      <c r="H2767" s="26">
        <v>33164.699999999997</v>
      </c>
      <c r="I2767" s="27">
        <v>15560.369999999999</v>
      </c>
    </row>
    <row r="2768" spans="1:9" ht="10.199999999999999" x14ac:dyDescent="0.2">
      <c r="A2768" s="21" t="s">
        <v>84</v>
      </c>
      <c r="B2768" s="22">
        <v>44317</v>
      </c>
      <c r="C2768" s="25">
        <v>164.4</v>
      </c>
      <c r="D2768" s="29">
        <v>606</v>
      </c>
      <c r="E2768" s="34">
        <v>41935</v>
      </c>
      <c r="F2768" s="24" t="s">
        <v>105</v>
      </c>
      <c r="G2768" s="23" t="s">
        <v>74</v>
      </c>
      <c r="H2768" s="26">
        <v>27963.15</v>
      </c>
      <c r="I2768" s="27">
        <v>13880.58</v>
      </c>
    </row>
    <row r="2769" spans="1:9" ht="10.199999999999999" x14ac:dyDescent="0.2">
      <c r="A2769" s="21" t="s">
        <v>84</v>
      </c>
      <c r="B2769" s="22">
        <v>44317</v>
      </c>
      <c r="C2769" s="25">
        <v>181.1</v>
      </c>
      <c r="D2769" s="29">
        <v>607</v>
      </c>
      <c r="E2769" s="34">
        <v>43244</v>
      </c>
      <c r="F2769" s="24" t="s">
        <v>97</v>
      </c>
      <c r="G2769" s="23" t="s">
        <v>71</v>
      </c>
      <c r="H2769" s="26">
        <v>18563.099999999999</v>
      </c>
      <c r="I2769" s="27">
        <v>6283.9000000000005</v>
      </c>
    </row>
    <row r="2770" spans="1:9" ht="10.199999999999999" x14ac:dyDescent="0.2">
      <c r="A2770" s="21" t="s">
        <v>84</v>
      </c>
      <c r="B2770" s="22">
        <v>44317</v>
      </c>
      <c r="C2770" s="25">
        <v>278.20999999999998</v>
      </c>
      <c r="D2770" s="29">
        <v>608</v>
      </c>
      <c r="E2770" s="34">
        <v>42320</v>
      </c>
      <c r="F2770" s="24" t="s">
        <v>97</v>
      </c>
      <c r="G2770" s="23" t="s">
        <v>73</v>
      </c>
      <c r="H2770" s="26">
        <v>12271.55</v>
      </c>
      <c r="I2770" s="27">
        <v>3409.56</v>
      </c>
    </row>
    <row r="2771" spans="1:9" ht="10.199999999999999" x14ac:dyDescent="0.2">
      <c r="A2771" s="21" t="s">
        <v>84</v>
      </c>
      <c r="B2771" s="22">
        <v>44317</v>
      </c>
      <c r="C2771" s="25">
        <v>284.89999999999998</v>
      </c>
      <c r="D2771" s="29">
        <v>609</v>
      </c>
      <c r="E2771" s="34">
        <v>44620</v>
      </c>
      <c r="F2771" s="24" t="s">
        <v>97</v>
      </c>
      <c r="G2771" s="23" t="s">
        <v>72</v>
      </c>
      <c r="H2771" s="26">
        <v>15706.45</v>
      </c>
      <c r="I2771" s="27">
        <v>6452.7400000000007</v>
      </c>
    </row>
    <row r="2772" spans="1:9" ht="10.199999999999999" x14ac:dyDescent="0.2">
      <c r="A2772" s="21" t="s">
        <v>84</v>
      </c>
      <c r="B2772" s="22">
        <v>44317</v>
      </c>
      <c r="C2772" s="25">
        <v>355</v>
      </c>
      <c r="D2772" s="29">
        <v>610</v>
      </c>
      <c r="E2772" s="34">
        <v>42837</v>
      </c>
      <c r="F2772" s="24" t="s">
        <v>97</v>
      </c>
      <c r="G2772" s="23" t="s">
        <v>74</v>
      </c>
      <c r="H2772" s="26">
        <v>42515.35</v>
      </c>
      <c r="I2772" s="27">
        <v>20645.66</v>
      </c>
    </row>
    <row r="2773" spans="1:9" ht="10.199999999999999" x14ac:dyDescent="0.2">
      <c r="A2773" s="21" t="s">
        <v>84</v>
      </c>
      <c r="B2773" s="22">
        <v>44317</v>
      </c>
      <c r="C2773" s="25">
        <v>187.9</v>
      </c>
      <c r="D2773" s="29">
        <v>611</v>
      </c>
      <c r="E2773" s="34">
        <v>41690</v>
      </c>
      <c r="F2773" s="24" t="s">
        <v>97</v>
      </c>
      <c r="G2773" s="23" t="s">
        <v>74</v>
      </c>
      <c r="H2773" s="26">
        <v>11596.099999999999</v>
      </c>
      <c r="I2773" s="27">
        <v>4374.93</v>
      </c>
    </row>
    <row r="2774" spans="1:9" ht="10.199999999999999" x14ac:dyDescent="0.2">
      <c r="A2774" s="21" t="s">
        <v>84</v>
      </c>
      <c r="B2774" s="22">
        <v>44317</v>
      </c>
      <c r="C2774" s="25">
        <v>162.44999999999999</v>
      </c>
      <c r="D2774" s="29">
        <v>612</v>
      </c>
      <c r="E2774" s="34">
        <v>40313</v>
      </c>
      <c r="F2774" s="24" t="s">
        <v>97</v>
      </c>
      <c r="G2774" s="23" t="s">
        <v>71</v>
      </c>
      <c r="H2774" s="26">
        <v>10997.1</v>
      </c>
      <c r="I2774" s="27">
        <v>3844.89</v>
      </c>
    </row>
    <row r="2775" spans="1:9" ht="10.199999999999999" x14ac:dyDescent="0.2">
      <c r="A2775" s="21" t="s">
        <v>84</v>
      </c>
      <c r="B2775" s="22">
        <v>44317</v>
      </c>
      <c r="C2775" s="25">
        <v>383.13</v>
      </c>
      <c r="D2775" s="29">
        <v>613</v>
      </c>
      <c r="E2775" s="34">
        <v>44490</v>
      </c>
      <c r="F2775" s="24" t="s">
        <v>97</v>
      </c>
      <c r="G2775" s="23" t="s">
        <v>71</v>
      </c>
      <c r="H2775" s="26">
        <v>22553.5</v>
      </c>
      <c r="I2775" s="27">
        <v>10607.31</v>
      </c>
    </row>
    <row r="2776" spans="1:9" ht="10.199999999999999" x14ac:dyDescent="0.2">
      <c r="A2776" s="21" t="s">
        <v>84</v>
      </c>
      <c r="B2776" s="22">
        <v>44317</v>
      </c>
      <c r="C2776" s="25">
        <v>278.39999999999998</v>
      </c>
      <c r="D2776" s="29">
        <v>614</v>
      </c>
      <c r="E2776" s="34">
        <v>42560</v>
      </c>
      <c r="F2776" s="24" t="s">
        <v>97</v>
      </c>
      <c r="G2776" s="23" t="s">
        <v>75</v>
      </c>
      <c r="H2776" s="26">
        <v>16413.25</v>
      </c>
      <c r="I2776" s="27">
        <v>7010.9900000000007</v>
      </c>
    </row>
    <row r="2777" spans="1:9" ht="10.199999999999999" x14ac:dyDescent="0.2">
      <c r="A2777" s="21" t="s">
        <v>84</v>
      </c>
      <c r="B2777" s="22">
        <v>44317</v>
      </c>
      <c r="C2777" s="25">
        <v>259.87</v>
      </c>
      <c r="D2777" s="29">
        <v>615</v>
      </c>
      <c r="E2777" s="34">
        <v>44178</v>
      </c>
      <c r="F2777" s="24" t="s">
        <v>97</v>
      </c>
      <c r="G2777" s="23" t="s">
        <v>77</v>
      </c>
      <c r="H2777" s="26">
        <v>23031.95</v>
      </c>
      <c r="I2777" s="27">
        <v>10283.980000000001</v>
      </c>
    </row>
    <row r="2778" spans="1:9" ht="10.199999999999999" x14ac:dyDescent="0.2">
      <c r="A2778" s="21" t="s">
        <v>84</v>
      </c>
      <c r="B2778" s="22">
        <v>44317</v>
      </c>
      <c r="C2778" s="25">
        <v>321</v>
      </c>
      <c r="D2778" s="29">
        <v>616</v>
      </c>
      <c r="E2778" s="34">
        <v>44007</v>
      </c>
      <c r="F2778" s="24" t="s">
        <v>97</v>
      </c>
      <c r="G2778" s="23" t="s">
        <v>71</v>
      </c>
      <c r="H2778" s="26">
        <v>10307.200000000001</v>
      </c>
      <c r="I2778" s="27">
        <v>2465.61</v>
      </c>
    </row>
    <row r="2779" spans="1:9" ht="10.199999999999999" x14ac:dyDescent="0.2">
      <c r="A2779" s="21" t="s">
        <v>84</v>
      </c>
      <c r="B2779" s="22">
        <v>44317</v>
      </c>
      <c r="C2779" s="25">
        <v>240.77</v>
      </c>
      <c r="D2779" s="29">
        <v>617</v>
      </c>
      <c r="E2779" s="34">
        <v>43883</v>
      </c>
      <c r="F2779" s="24" t="s">
        <v>97</v>
      </c>
      <c r="G2779" s="23" t="s">
        <v>71</v>
      </c>
      <c r="H2779" s="26">
        <v>10073.049999999999</v>
      </c>
      <c r="I2779" s="27">
        <v>3849.23</v>
      </c>
    </row>
    <row r="2780" spans="1:9" ht="10.199999999999999" x14ac:dyDescent="0.2">
      <c r="A2780" s="21" t="s">
        <v>84</v>
      </c>
      <c r="B2780" s="22">
        <v>44317</v>
      </c>
      <c r="C2780" s="25">
        <v>312</v>
      </c>
      <c r="D2780" s="29">
        <v>618</v>
      </c>
      <c r="E2780" s="34">
        <v>44147</v>
      </c>
      <c r="F2780" s="24" t="s">
        <v>97</v>
      </c>
      <c r="G2780" s="23" t="s">
        <v>73</v>
      </c>
      <c r="H2780" s="26">
        <v>24988.15</v>
      </c>
      <c r="I2780" s="27">
        <v>10481.66</v>
      </c>
    </row>
    <row r="2781" spans="1:9" ht="10.199999999999999" x14ac:dyDescent="0.2">
      <c r="A2781" s="21" t="s">
        <v>84</v>
      </c>
      <c r="B2781" s="22">
        <v>44317</v>
      </c>
      <c r="C2781" s="25">
        <v>264.75</v>
      </c>
      <c r="D2781" s="29">
        <v>622</v>
      </c>
      <c r="E2781" s="34">
        <v>43567</v>
      </c>
      <c r="F2781" s="24" t="s">
        <v>97</v>
      </c>
      <c r="G2781" s="23" t="s">
        <v>77</v>
      </c>
      <c r="H2781" s="26">
        <v>27722</v>
      </c>
      <c r="I2781" s="27">
        <v>13486.76</v>
      </c>
    </row>
    <row r="2782" spans="1:9" ht="10.199999999999999" x14ac:dyDescent="0.2">
      <c r="A2782" s="21" t="s">
        <v>84</v>
      </c>
      <c r="B2782" s="22">
        <v>44317</v>
      </c>
      <c r="C2782" s="25">
        <v>287</v>
      </c>
      <c r="D2782" s="29">
        <v>623</v>
      </c>
      <c r="E2782" s="34">
        <v>44315</v>
      </c>
      <c r="F2782" s="24" t="s">
        <v>97</v>
      </c>
      <c r="G2782" s="23" t="s">
        <v>71</v>
      </c>
      <c r="H2782" s="26">
        <v>16266.7</v>
      </c>
      <c r="I2782" s="27">
        <v>7712.8099999999995</v>
      </c>
    </row>
    <row r="2783" spans="1:9" ht="10.199999999999999" x14ac:dyDescent="0.2">
      <c r="A2783" s="21" t="s">
        <v>84</v>
      </c>
      <c r="B2783" s="22">
        <v>44317</v>
      </c>
      <c r="C2783" s="25">
        <v>288.39999999999998</v>
      </c>
      <c r="D2783" s="29">
        <v>624</v>
      </c>
      <c r="E2783" s="34">
        <v>43176</v>
      </c>
      <c r="F2783" s="24" t="s">
        <v>97</v>
      </c>
      <c r="G2783" s="23" t="s">
        <v>74</v>
      </c>
      <c r="H2783" s="26">
        <v>30303.649999999998</v>
      </c>
      <c r="I2783" s="27">
        <v>12773.11</v>
      </c>
    </row>
    <row r="2784" spans="1:9" ht="10.199999999999999" x14ac:dyDescent="0.2">
      <c r="A2784" s="21" t="s">
        <v>84</v>
      </c>
      <c r="B2784" s="22">
        <v>44317</v>
      </c>
      <c r="C2784" s="25">
        <v>314.22000000000003</v>
      </c>
      <c r="D2784" s="29">
        <v>625</v>
      </c>
      <c r="E2784" s="34">
        <v>44618</v>
      </c>
      <c r="F2784" s="24" t="s">
        <v>97</v>
      </c>
      <c r="G2784" s="23" t="s">
        <v>71</v>
      </c>
      <c r="H2784" s="26">
        <v>8644.6</v>
      </c>
      <c r="I2784" s="27">
        <v>2848.44</v>
      </c>
    </row>
    <row r="2785" spans="1:9" ht="10.199999999999999" x14ac:dyDescent="0.2">
      <c r="A2785" s="21" t="s">
        <v>84</v>
      </c>
      <c r="B2785" s="22">
        <v>44348</v>
      </c>
      <c r="C2785" s="25">
        <v>331.42</v>
      </c>
      <c r="D2785" s="29">
        <v>546</v>
      </c>
      <c r="E2785" s="34">
        <v>42364</v>
      </c>
      <c r="F2785" s="24" t="s">
        <v>128</v>
      </c>
      <c r="G2785" s="23" t="s">
        <v>71</v>
      </c>
      <c r="H2785" s="26">
        <v>60194.55</v>
      </c>
      <c r="I2785" s="27">
        <v>23331.559999999998</v>
      </c>
    </row>
    <row r="2786" spans="1:9" ht="10.199999999999999" x14ac:dyDescent="0.2">
      <c r="A2786" s="21" t="s">
        <v>84</v>
      </c>
      <c r="B2786" s="22">
        <v>44348</v>
      </c>
      <c r="C2786" s="25">
        <v>254.96</v>
      </c>
      <c r="D2786" s="29">
        <v>547</v>
      </c>
      <c r="E2786" s="34">
        <v>44162</v>
      </c>
      <c r="F2786" s="24" t="s">
        <v>97</v>
      </c>
      <c r="G2786" s="23" t="s">
        <v>72</v>
      </c>
      <c r="H2786" s="26">
        <v>9565.5999999999985</v>
      </c>
      <c r="I2786" s="27">
        <v>2180.71</v>
      </c>
    </row>
    <row r="2787" spans="1:9" ht="10.199999999999999" x14ac:dyDescent="0.2">
      <c r="A2787" s="21" t="s">
        <v>84</v>
      </c>
      <c r="B2787" s="22">
        <v>44348</v>
      </c>
      <c r="C2787" s="25">
        <v>295.39999999999998</v>
      </c>
      <c r="D2787" s="29">
        <v>548</v>
      </c>
      <c r="E2787" s="34">
        <v>44717</v>
      </c>
      <c r="F2787" s="24" t="s">
        <v>97</v>
      </c>
      <c r="G2787" s="23" t="s">
        <v>73</v>
      </c>
      <c r="H2787" s="26">
        <v>11943.900000000001</v>
      </c>
      <c r="I2787" s="27">
        <v>5063.7299999999996</v>
      </c>
    </row>
    <row r="2788" spans="1:9" ht="10.199999999999999" x14ac:dyDescent="0.2">
      <c r="A2788" s="21" t="s">
        <v>84</v>
      </c>
      <c r="B2788" s="22">
        <v>44348</v>
      </c>
      <c r="C2788" s="25">
        <v>156.69999999999999</v>
      </c>
      <c r="D2788" s="29">
        <v>549</v>
      </c>
      <c r="E2788" s="34">
        <v>42051</v>
      </c>
      <c r="F2788" s="24" t="s">
        <v>97</v>
      </c>
      <c r="G2788" s="23" t="s">
        <v>74</v>
      </c>
      <c r="H2788" s="26">
        <v>13751.849999999999</v>
      </c>
      <c r="I2788" s="27">
        <v>4619.5099999999993</v>
      </c>
    </row>
    <row r="2789" spans="1:9" ht="10.199999999999999" x14ac:dyDescent="0.2">
      <c r="A2789" s="21" t="s">
        <v>84</v>
      </c>
      <c r="B2789" s="22">
        <v>44348</v>
      </c>
      <c r="C2789" s="25">
        <v>278</v>
      </c>
      <c r="D2789" s="29">
        <v>550</v>
      </c>
      <c r="E2789" s="34">
        <v>44729</v>
      </c>
      <c r="F2789" s="24" t="s">
        <v>97</v>
      </c>
      <c r="G2789" s="23" t="s">
        <v>75</v>
      </c>
      <c r="H2789" s="26">
        <v>20328.05</v>
      </c>
      <c r="I2789" s="27">
        <v>8738.59</v>
      </c>
    </row>
    <row r="2790" spans="1:9" ht="10.199999999999999" x14ac:dyDescent="0.2">
      <c r="A2790" s="21" t="s">
        <v>84</v>
      </c>
      <c r="B2790" s="22">
        <v>44348</v>
      </c>
      <c r="C2790" s="25">
        <v>229.6</v>
      </c>
      <c r="D2790" s="29">
        <v>551</v>
      </c>
      <c r="E2790" s="34">
        <v>44348</v>
      </c>
      <c r="F2790" s="24" t="s">
        <v>97</v>
      </c>
      <c r="G2790" s="23" t="s">
        <v>71</v>
      </c>
      <c r="H2790" s="26">
        <v>19026.199999999997</v>
      </c>
      <c r="I2790" s="27">
        <v>6245.2599999999993</v>
      </c>
    </row>
    <row r="2791" spans="1:9" ht="10.199999999999999" x14ac:dyDescent="0.2">
      <c r="A2791" s="21" t="s">
        <v>84</v>
      </c>
      <c r="B2791" s="22">
        <v>44348</v>
      </c>
      <c r="C2791" s="25">
        <v>312.75</v>
      </c>
      <c r="D2791" s="29">
        <v>552</v>
      </c>
      <c r="E2791" s="34">
        <v>44184</v>
      </c>
      <c r="F2791" s="24" t="s">
        <v>97</v>
      </c>
      <c r="G2791" s="23" t="s">
        <v>73</v>
      </c>
      <c r="H2791" s="26">
        <v>16561.600000000002</v>
      </c>
      <c r="I2791" s="27">
        <v>5650.6100000000006</v>
      </c>
    </row>
    <row r="2792" spans="1:9" ht="10.199999999999999" x14ac:dyDescent="0.2">
      <c r="A2792" s="21" t="s">
        <v>84</v>
      </c>
      <c r="B2792" s="22">
        <v>44348</v>
      </c>
      <c r="C2792" s="25">
        <v>307.89999999999998</v>
      </c>
      <c r="D2792" s="29">
        <v>553</v>
      </c>
      <c r="E2792" s="34">
        <v>43329</v>
      </c>
      <c r="F2792" s="24" t="s">
        <v>129</v>
      </c>
      <c r="G2792" s="23" t="s">
        <v>71</v>
      </c>
      <c r="H2792" s="26">
        <v>69239.799999999988</v>
      </c>
      <c r="I2792" s="27">
        <v>32728.43</v>
      </c>
    </row>
    <row r="2793" spans="1:9" ht="10.199999999999999" x14ac:dyDescent="0.2">
      <c r="A2793" s="21" t="s">
        <v>84</v>
      </c>
      <c r="B2793" s="22">
        <v>44348</v>
      </c>
      <c r="C2793" s="25">
        <v>305.89999999999998</v>
      </c>
      <c r="D2793" s="29">
        <v>554</v>
      </c>
      <c r="E2793" s="34">
        <v>42808</v>
      </c>
      <c r="F2793" s="24" t="s">
        <v>97</v>
      </c>
      <c r="G2793" s="23" t="s">
        <v>73</v>
      </c>
      <c r="H2793" s="26">
        <v>16090.3</v>
      </c>
      <c r="I2793" s="27">
        <v>5321.4000000000005</v>
      </c>
    </row>
    <row r="2794" spans="1:9" ht="10.199999999999999" x14ac:dyDescent="0.2">
      <c r="A2794" s="21" t="s">
        <v>84</v>
      </c>
      <c r="B2794" s="22">
        <v>44348</v>
      </c>
      <c r="C2794" s="25">
        <v>256.3</v>
      </c>
      <c r="D2794" s="29">
        <v>555</v>
      </c>
      <c r="E2794" s="34">
        <v>42469</v>
      </c>
      <c r="F2794" s="24" t="s">
        <v>97</v>
      </c>
      <c r="G2794" s="23" t="s">
        <v>74</v>
      </c>
      <c r="H2794" s="26">
        <v>29826.149999999998</v>
      </c>
      <c r="I2794" s="27">
        <v>11426.31</v>
      </c>
    </row>
    <row r="2795" spans="1:9" ht="10.199999999999999" x14ac:dyDescent="0.2">
      <c r="A2795" s="21" t="s">
        <v>84</v>
      </c>
      <c r="B2795" s="22">
        <v>44348</v>
      </c>
      <c r="C2795" s="25">
        <v>317.2</v>
      </c>
      <c r="D2795" s="29">
        <v>556</v>
      </c>
      <c r="E2795" s="34">
        <v>44689</v>
      </c>
      <c r="F2795" s="24" t="s">
        <v>97</v>
      </c>
      <c r="G2795" s="23" t="s">
        <v>73</v>
      </c>
      <c r="H2795" s="26">
        <v>21243.899999999998</v>
      </c>
      <c r="I2795" s="27">
        <v>8274.9800000000014</v>
      </c>
    </row>
    <row r="2796" spans="1:9" ht="10.199999999999999" x14ac:dyDescent="0.2">
      <c r="A2796" s="21" t="s">
        <v>84</v>
      </c>
      <c r="B2796" s="22">
        <v>44348</v>
      </c>
      <c r="C2796" s="25">
        <v>376</v>
      </c>
      <c r="D2796" s="29">
        <v>557</v>
      </c>
      <c r="E2796" s="34">
        <v>44618</v>
      </c>
      <c r="F2796" s="24" t="s">
        <v>97</v>
      </c>
      <c r="G2796" s="23" t="s">
        <v>74</v>
      </c>
      <c r="H2796" s="26">
        <v>20304.949999999997</v>
      </c>
      <c r="I2796" s="27">
        <v>8191.0500000000011</v>
      </c>
    </row>
    <row r="2797" spans="1:9" ht="10.199999999999999" x14ac:dyDescent="0.2">
      <c r="A2797" s="21" t="s">
        <v>84</v>
      </c>
      <c r="B2797" s="22">
        <v>44348</v>
      </c>
      <c r="C2797" s="25">
        <v>149.9</v>
      </c>
      <c r="D2797" s="29">
        <v>558</v>
      </c>
      <c r="E2797" s="34">
        <v>41605</v>
      </c>
      <c r="F2797" s="24" t="s">
        <v>97</v>
      </c>
      <c r="G2797" s="23" t="s">
        <v>71</v>
      </c>
      <c r="H2797" s="26">
        <v>8052.55</v>
      </c>
      <c r="I2797" s="27">
        <v>2365.86</v>
      </c>
    </row>
    <row r="2798" spans="1:9" ht="10.199999999999999" x14ac:dyDescent="0.2">
      <c r="A2798" s="21" t="s">
        <v>84</v>
      </c>
      <c r="B2798" s="22">
        <v>44348</v>
      </c>
      <c r="C2798" s="25">
        <v>369.35</v>
      </c>
      <c r="D2798" s="29">
        <v>559</v>
      </c>
      <c r="E2798" s="34">
        <v>44558</v>
      </c>
      <c r="F2798" s="24" t="s">
        <v>97</v>
      </c>
      <c r="G2798" s="23" t="s">
        <v>75</v>
      </c>
      <c r="H2798" s="26">
        <v>18585.7</v>
      </c>
      <c r="I2798" s="27">
        <v>7312.3399999999992</v>
      </c>
    </row>
    <row r="2799" spans="1:9" ht="10.199999999999999" x14ac:dyDescent="0.2">
      <c r="A2799" s="21" t="s">
        <v>84</v>
      </c>
      <c r="B2799" s="22">
        <v>44348</v>
      </c>
      <c r="C2799" s="25">
        <v>319</v>
      </c>
      <c r="D2799" s="29">
        <v>560</v>
      </c>
      <c r="E2799" s="34">
        <v>44520</v>
      </c>
      <c r="F2799" s="24" t="s">
        <v>97</v>
      </c>
      <c r="G2799" s="23" t="s">
        <v>75</v>
      </c>
      <c r="H2799" s="26">
        <v>18551.95</v>
      </c>
      <c r="I2799" s="27">
        <v>7092.4000000000005</v>
      </c>
    </row>
    <row r="2800" spans="1:9" ht="10.199999999999999" x14ac:dyDescent="0.2">
      <c r="A2800" s="21" t="s">
        <v>84</v>
      </c>
      <c r="B2800" s="22">
        <v>44348</v>
      </c>
      <c r="C2800" s="25">
        <v>313</v>
      </c>
      <c r="D2800" s="29">
        <v>561</v>
      </c>
      <c r="E2800" s="34">
        <v>44480</v>
      </c>
      <c r="F2800" s="24" t="s">
        <v>97</v>
      </c>
      <c r="G2800" s="23" t="s">
        <v>76</v>
      </c>
      <c r="H2800" s="26">
        <v>20815</v>
      </c>
      <c r="I2800" s="27">
        <v>7850.6399999999994</v>
      </c>
    </row>
    <row r="2801" spans="1:9" ht="10.199999999999999" x14ac:dyDescent="0.2">
      <c r="A2801" s="21" t="s">
        <v>84</v>
      </c>
      <c r="B2801" s="22">
        <v>44348</v>
      </c>
      <c r="C2801" s="25">
        <v>595</v>
      </c>
      <c r="D2801" s="29">
        <v>562</v>
      </c>
      <c r="E2801" s="34">
        <v>44905</v>
      </c>
      <c r="F2801" s="24" t="s">
        <v>97</v>
      </c>
      <c r="G2801" s="23" t="s">
        <v>72</v>
      </c>
      <c r="H2801" s="26">
        <v>41332.5</v>
      </c>
      <c r="I2801" s="27">
        <v>17932.809999999998</v>
      </c>
    </row>
    <row r="2802" spans="1:9" ht="10.199999999999999" x14ac:dyDescent="0.2">
      <c r="A2802" s="21" t="s">
        <v>84</v>
      </c>
      <c r="B2802" s="22">
        <v>44348</v>
      </c>
      <c r="C2802" s="25">
        <v>312.3</v>
      </c>
      <c r="D2802" s="29">
        <v>563</v>
      </c>
      <c r="E2802" s="34">
        <v>44067</v>
      </c>
      <c r="F2802" s="24" t="s">
        <v>97</v>
      </c>
      <c r="G2802" s="23" t="s">
        <v>71</v>
      </c>
      <c r="H2802" s="26">
        <v>15250.550000000001</v>
      </c>
      <c r="I2802" s="27">
        <v>5451.95</v>
      </c>
    </row>
    <row r="2803" spans="1:9" ht="10.199999999999999" x14ac:dyDescent="0.2">
      <c r="A2803" s="21" t="s">
        <v>84</v>
      </c>
      <c r="B2803" s="22">
        <v>44348</v>
      </c>
      <c r="C2803" s="25">
        <v>262.39999999999998</v>
      </c>
      <c r="D2803" s="29">
        <v>564</v>
      </c>
      <c r="E2803" s="34">
        <v>44534</v>
      </c>
      <c r="F2803" s="24" t="s">
        <v>97</v>
      </c>
      <c r="G2803" s="23" t="s">
        <v>77</v>
      </c>
      <c r="H2803" s="26">
        <v>28353.5</v>
      </c>
      <c r="I2803" s="27">
        <v>9077.25</v>
      </c>
    </row>
    <row r="2804" spans="1:9" ht="10.199999999999999" x14ac:dyDescent="0.2">
      <c r="A2804" s="21" t="s">
        <v>84</v>
      </c>
      <c r="B2804" s="22">
        <v>44348</v>
      </c>
      <c r="C2804" s="25">
        <v>682</v>
      </c>
      <c r="D2804" s="29">
        <v>565</v>
      </c>
      <c r="E2804" s="34">
        <v>44919</v>
      </c>
      <c r="F2804" s="24" t="s">
        <v>97</v>
      </c>
      <c r="G2804" s="23" t="s">
        <v>73</v>
      </c>
      <c r="H2804" s="26">
        <v>32147.5</v>
      </c>
      <c r="I2804" s="27">
        <v>13475.91</v>
      </c>
    </row>
    <row r="2805" spans="1:9" ht="10.199999999999999" x14ac:dyDescent="0.2">
      <c r="A2805" s="21" t="s">
        <v>84</v>
      </c>
      <c r="B2805" s="22">
        <v>44348</v>
      </c>
      <c r="C2805" s="25">
        <v>314.3</v>
      </c>
      <c r="D2805" s="29">
        <v>566</v>
      </c>
      <c r="E2805" s="34">
        <v>44627</v>
      </c>
      <c r="F2805" s="24" t="s">
        <v>97</v>
      </c>
      <c r="G2805" s="23" t="s">
        <v>71</v>
      </c>
      <c r="H2805" s="26">
        <v>15854.15</v>
      </c>
      <c r="I2805" s="27">
        <v>6489.07</v>
      </c>
    </row>
    <row r="2806" spans="1:9" ht="10.199999999999999" x14ac:dyDescent="0.2">
      <c r="A2806" s="21" t="s">
        <v>84</v>
      </c>
      <c r="B2806" s="22">
        <v>44348</v>
      </c>
      <c r="C2806" s="25">
        <v>298</v>
      </c>
      <c r="D2806" s="29">
        <v>567</v>
      </c>
      <c r="E2806" s="34">
        <v>42322</v>
      </c>
      <c r="F2806" s="24" t="s">
        <v>97</v>
      </c>
      <c r="G2806" s="23" t="s">
        <v>74</v>
      </c>
      <c r="H2806" s="26">
        <v>31114.45</v>
      </c>
      <c r="I2806" s="27">
        <v>12972.33</v>
      </c>
    </row>
    <row r="2807" spans="1:9" ht="10.199999999999999" x14ac:dyDescent="0.2">
      <c r="A2807" s="21" t="s">
        <v>84</v>
      </c>
      <c r="B2807" s="22">
        <v>44348</v>
      </c>
      <c r="C2807" s="25">
        <v>339</v>
      </c>
      <c r="D2807" s="29">
        <v>569</v>
      </c>
      <c r="E2807" s="34">
        <v>43091</v>
      </c>
      <c r="F2807" s="24" t="s">
        <v>97</v>
      </c>
      <c r="G2807" s="23" t="s">
        <v>77</v>
      </c>
      <c r="H2807" s="26">
        <v>30863.75</v>
      </c>
      <c r="I2807" s="27">
        <v>10158.61</v>
      </c>
    </row>
    <row r="2808" spans="1:9" ht="10.199999999999999" x14ac:dyDescent="0.2">
      <c r="A2808" s="21" t="s">
        <v>84</v>
      </c>
      <c r="B2808" s="22">
        <v>44348</v>
      </c>
      <c r="C2808" s="25">
        <v>268</v>
      </c>
      <c r="D2808" s="29">
        <v>570</v>
      </c>
      <c r="E2808" s="34">
        <v>43785</v>
      </c>
      <c r="F2808" s="24" t="s">
        <v>131</v>
      </c>
      <c r="G2808" s="23" t="s">
        <v>72</v>
      </c>
      <c r="H2808" s="26">
        <v>19803.699999999997</v>
      </c>
      <c r="I2808" s="27">
        <v>7663.3899999999994</v>
      </c>
    </row>
    <row r="2809" spans="1:9" ht="10.199999999999999" x14ac:dyDescent="0.2">
      <c r="A2809" s="21" t="s">
        <v>84</v>
      </c>
      <c r="B2809" s="22">
        <v>44348</v>
      </c>
      <c r="C2809" s="25">
        <v>292.3</v>
      </c>
      <c r="D2809" s="29">
        <v>571</v>
      </c>
      <c r="E2809" s="34">
        <v>43218</v>
      </c>
      <c r="F2809" s="24" t="s">
        <v>97</v>
      </c>
      <c r="G2809" s="23" t="s">
        <v>74</v>
      </c>
      <c r="H2809" s="26">
        <v>29983.5</v>
      </c>
      <c r="I2809" s="27">
        <v>11917.779999999999</v>
      </c>
    </row>
    <row r="2810" spans="1:9" ht="10.199999999999999" x14ac:dyDescent="0.2">
      <c r="A2810" s="21" t="s">
        <v>84</v>
      </c>
      <c r="B2810" s="22">
        <v>44348</v>
      </c>
      <c r="C2810" s="25">
        <v>299.89999999999998</v>
      </c>
      <c r="D2810" s="29">
        <v>572</v>
      </c>
      <c r="E2810" s="34">
        <v>44187</v>
      </c>
      <c r="F2810" s="24" t="s">
        <v>97</v>
      </c>
      <c r="G2810" s="23" t="s">
        <v>74</v>
      </c>
      <c r="H2810" s="26">
        <v>23765.25</v>
      </c>
      <c r="I2810" s="27">
        <v>9580.34</v>
      </c>
    </row>
    <row r="2811" spans="1:9" ht="10.199999999999999" x14ac:dyDescent="0.2">
      <c r="A2811" s="21" t="s">
        <v>84</v>
      </c>
      <c r="B2811" s="22">
        <v>44348</v>
      </c>
      <c r="C2811" s="25">
        <v>838.5</v>
      </c>
      <c r="D2811" s="29">
        <v>573</v>
      </c>
      <c r="E2811" s="34">
        <v>44923</v>
      </c>
      <c r="F2811" s="24" t="s">
        <v>97</v>
      </c>
      <c r="G2811" s="23" t="s">
        <v>76</v>
      </c>
      <c r="H2811" s="26">
        <v>32147.5</v>
      </c>
      <c r="I2811" s="27">
        <v>11059.58</v>
      </c>
    </row>
    <row r="2812" spans="1:9" ht="10.199999999999999" x14ac:dyDescent="0.2">
      <c r="A2812" s="21" t="s">
        <v>84</v>
      </c>
      <c r="B2812" s="22">
        <v>44348</v>
      </c>
      <c r="C2812" s="25">
        <v>195.9</v>
      </c>
      <c r="D2812" s="29">
        <v>574</v>
      </c>
      <c r="E2812" s="34">
        <v>42235</v>
      </c>
      <c r="F2812" s="24" t="s">
        <v>97</v>
      </c>
      <c r="G2812" s="23" t="s">
        <v>71</v>
      </c>
      <c r="H2812" s="26">
        <v>41308.6</v>
      </c>
      <c r="I2812" s="27">
        <v>17114.16</v>
      </c>
    </row>
    <row r="2813" spans="1:9" ht="10.199999999999999" x14ac:dyDescent="0.2">
      <c r="A2813" s="21" t="s">
        <v>84</v>
      </c>
      <c r="B2813" s="22">
        <v>44348</v>
      </c>
      <c r="C2813" s="25">
        <v>320.2</v>
      </c>
      <c r="D2813" s="29">
        <v>575</v>
      </c>
      <c r="E2813" s="34">
        <v>43216</v>
      </c>
      <c r="F2813" s="24" t="s">
        <v>97</v>
      </c>
      <c r="G2813" s="23" t="s">
        <v>71</v>
      </c>
      <c r="H2813" s="26">
        <v>21768.600000000002</v>
      </c>
      <c r="I2813" s="27">
        <v>7593.3899999999994</v>
      </c>
    </row>
    <row r="2814" spans="1:9" ht="10.199999999999999" x14ac:dyDescent="0.2">
      <c r="A2814" s="21" t="s">
        <v>84</v>
      </c>
      <c r="B2814" s="22">
        <v>44348</v>
      </c>
      <c r="C2814" s="25">
        <v>354.8</v>
      </c>
      <c r="D2814" s="29">
        <v>576</v>
      </c>
      <c r="E2814" s="34">
        <v>43659</v>
      </c>
      <c r="F2814" s="24" t="s">
        <v>97</v>
      </c>
      <c r="G2814" s="23" t="s">
        <v>71</v>
      </c>
      <c r="H2814" s="26">
        <v>22854.55</v>
      </c>
      <c r="I2814" s="27">
        <v>8664.11</v>
      </c>
    </row>
    <row r="2815" spans="1:9" ht="10.199999999999999" x14ac:dyDescent="0.2">
      <c r="A2815" s="21" t="s">
        <v>84</v>
      </c>
      <c r="B2815" s="22">
        <v>44348</v>
      </c>
      <c r="C2815" s="25">
        <v>289.10000000000002</v>
      </c>
      <c r="D2815" s="29">
        <v>577</v>
      </c>
      <c r="E2815" s="34">
        <v>44348</v>
      </c>
      <c r="F2815" s="24" t="s">
        <v>97</v>
      </c>
      <c r="G2815" s="23" t="s">
        <v>72</v>
      </c>
      <c r="H2815" s="26">
        <v>18959.7</v>
      </c>
      <c r="I2815" s="27">
        <v>7259.49</v>
      </c>
    </row>
    <row r="2816" spans="1:9" ht="10.199999999999999" x14ac:dyDescent="0.2">
      <c r="A2816" s="21" t="s">
        <v>84</v>
      </c>
      <c r="B2816" s="22">
        <v>44348</v>
      </c>
      <c r="C2816" s="25">
        <v>134.1</v>
      </c>
      <c r="D2816" s="29">
        <v>578</v>
      </c>
      <c r="E2816" s="34">
        <v>41195</v>
      </c>
      <c r="F2816" s="24" t="s">
        <v>97</v>
      </c>
      <c r="G2816" s="23" t="s">
        <v>71</v>
      </c>
      <c r="H2816" s="26">
        <v>8890.4499999999989</v>
      </c>
      <c r="I2816" s="27">
        <v>3240.65</v>
      </c>
    </row>
    <row r="2817" spans="1:9" ht="10.199999999999999" x14ac:dyDescent="0.2">
      <c r="A2817" s="21" t="s">
        <v>84</v>
      </c>
      <c r="B2817" s="22">
        <v>44348</v>
      </c>
      <c r="C2817" s="25">
        <v>676</v>
      </c>
      <c r="D2817" s="29">
        <v>579</v>
      </c>
      <c r="E2817" s="34">
        <v>44921</v>
      </c>
      <c r="F2817" s="24" t="s">
        <v>97</v>
      </c>
      <c r="G2817" s="23" t="s">
        <v>71</v>
      </c>
      <c r="H2817" s="26">
        <v>27555</v>
      </c>
      <c r="I2817" s="27">
        <v>11225.199999999999</v>
      </c>
    </row>
    <row r="2818" spans="1:9" ht="10.199999999999999" x14ac:dyDescent="0.2">
      <c r="A2818" s="21" t="s">
        <v>84</v>
      </c>
      <c r="B2818" s="22">
        <v>44348</v>
      </c>
      <c r="C2818" s="25">
        <v>451</v>
      </c>
      <c r="D2818" s="29">
        <v>580</v>
      </c>
      <c r="E2818" s="34">
        <v>44912</v>
      </c>
      <c r="F2818" s="24" t="s">
        <v>97</v>
      </c>
      <c r="G2818" s="23" t="s">
        <v>71</v>
      </c>
      <c r="H2818" s="26">
        <v>16073.75</v>
      </c>
      <c r="I2818" s="27">
        <v>7083.3</v>
      </c>
    </row>
    <row r="2819" spans="1:9" ht="10.199999999999999" x14ac:dyDescent="0.2">
      <c r="A2819" s="21" t="s">
        <v>84</v>
      </c>
      <c r="B2819" s="22">
        <v>44348</v>
      </c>
      <c r="C2819" s="25">
        <v>187.4</v>
      </c>
      <c r="D2819" s="29">
        <v>581</v>
      </c>
      <c r="E2819" s="34">
        <v>42364</v>
      </c>
      <c r="F2819" s="24" t="s">
        <v>97</v>
      </c>
      <c r="G2819" s="23" t="s">
        <v>71</v>
      </c>
      <c r="H2819" s="26">
        <v>20859.699999999997</v>
      </c>
      <c r="I2819" s="27">
        <v>8243.5500000000011</v>
      </c>
    </row>
    <row r="2820" spans="1:9" ht="10.199999999999999" x14ac:dyDescent="0.2">
      <c r="A2820" s="21" t="s">
        <v>84</v>
      </c>
      <c r="B2820" s="22">
        <v>44348</v>
      </c>
      <c r="C2820" s="25">
        <v>343</v>
      </c>
      <c r="D2820" s="29">
        <v>582</v>
      </c>
      <c r="E2820" s="34">
        <v>44335</v>
      </c>
      <c r="F2820" s="24" t="s">
        <v>97</v>
      </c>
      <c r="G2820" s="23" t="s">
        <v>75</v>
      </c>
      <c r="H2820" s="26">
        <v>11107.349999999999</v>
      </c>
      <c r="I2820" s="27">
        <v>3501.6800000000003</v>
      </c>
    </row>
    <row r="2821" spans="1:9" ht="10.199999999999999" x14ac:dyDescent="0.2">
      <c r="A2821" s="21" t="s">
        <v>84</v>
      </c>
      <c r="B2821" s="22">
        <v>44348</v>
      </c>
      <c r="C2821" s="25">
        <v>998</v>
      </c>
      <c r="D2821" s="29">
        <v>584</v>
      </c>
      <c r="E2821" s="34">
        <v>44979</v>
      </c>
      <c r="F2821" s="24" t="s">
        <v>97</v>
      </c>
      <c r="G2821" s="23" t="s">
        <v>72</v>
      </c>
      <c r="H2821" s="26">
        <v>50517.5</v>
      </c>
      <c r="I2821" s="27">
        <v>23027.899999999998</v>
      </c>
    </row>
    <row r="2822" spans="1:9" ht="10.199999999999999" x14ac:dyDescent="0.2">
      <c r="A2822" s="21" t="s">
        <v>84</v>
      </c>
      <c r="B2822" s="22">
        <v>44348</v>
      </c>
      <c r="C2822" s="25">
        <v>300</v>
      </c>
      <c r="D2822" s="29">
        <v>585</v>
      </c>
      <c r="E2822" s="34">
        <v>44007</v>
      </c>
      <c r="F2822" s="24" t="s">
        <v>97</v>
      </c>
      <c r="G2822" s="23" t="s">
        <v>71</v>
      </c>
      <c r="H2822" s="26">
        <v>19770.599999999999</v>
      </c>
      <c r="I2822" s="27">
        <v>7945.49</v>
      </c>
    </row>
    <row r="2823" spans="1:9" ht="10.199999999999999" x14ac:dyDescent="0.2">
      <c r="A2823" s="21" t="s">
        <v>84</v>
      </c>
      <c r="B2823" s="22">
        <v>44348</v>
      </c>
      <c r="C2823" s="25">
        <v>311.7</v>
      </c>
      <c r="D2823" s="29">
        <v>586</v>
      </c>
      <c r="E2823" s="34">
        <v>44157</v>
      </c>
      <c r="F2823" s="24" t="s">
        <v>97</v>
      </c>
      <c r="G2823" s="23" t="s">
        <v>77</v>
      </c>
      <c r="H2823" s="26">
        <v>18203.349999999999</v>
      </c>
      <c r="I2823" s="27">
        <v>7238.9100000000008</v>
      </c>
    </row>
    <row r="2824" spans="1:9" ht="10.199999999999999" x14ac:dyDescent="0.2">
      <c r="A2824" s="21" t="s">
        <v>84</v>
      </c>
      <c r="B2824" s="22">
        <v>44348</v>
      </c>
      <c r="C2824" s="25">
        <v>742</v>
      </c>
      <c r="D2824" s="29">
        <v>587</v>
      </c>
      <c r="E2824" s="34">
        <v>45010</v>
      </c>
      <c r="F2824" s="24" t="s">
        <v>97</v>
      </c>
      <c r="G2824" s="23" t="s">
        <v>77</v>
      </c>
      <c r="H2824" s="26">
        <v>30806.5</v>
      </c>
      <c r="I2824" s="27">
        <v>9430.0500000000011</v>
      </c>
    </row>
    <row r="2825" spans="1:9" ht="10.199999999999999" x14ac:dyDescent="0.2">
      <c r="A2825" s="21" t="s">
        <v>84</v>
      </c>
      <c r="B2825" s="22">
        <v>44348</v>
      </c>
      <c r="C2825" s="25">
        <v>155.6</v>
      </c>
      <c r="D2825" s="29">
        <v>588</v>
      </c>
      <c r="E2825" s="34">
        <v>41998</v>
      </c>
      <c r="F2825" s="24" t="s">
        <v>129</v>
      </c>
      <c r="G2825" s="23" t="s">
        <v>77</v>
      </c>
      <c r="H2825" s="26">
        <v>22617.25</v>
      </c>
      <c r="I2825" s="27">
        <v>8960.6299999999992</v>
      </c>
    </row>
    <row r="2826" spans="1:9" ht="10.199999999999999" x14ac:dyDescent="0.2">
      <c r="A2826" s="21" t="s">
        <v>84</v>
      </c>
      <c r="B2826" s="22">
        <v>44348</v>
      </c>
      <c r="C2826" s="25">
        <v>410.85</v>
      </c>
      <c r="D2826" s="29">
        <v>589</v>
      </c>
      <c r="E2826" s="34">
        <v>43054</v>
      </c>
      <c r="F2826" s="24" t="s">
        <v>132</v>
      </c>
      <c r="G2826" s="23" t="s">
        <v>74</v>
      </c>
      <c r="H2826" s="26">
        <v>110544.25</v>
      </c>
      <c r="I2826" s="27">
        <v>45275.93</v>
      </c>
    </row>
    <row r="2827" spans="1:9" ht="10.199999999999999" x14ac:dyDescent="0.2">
      <c r="A2827" s="21" t="s">
        <v>84</v>
      </c>
      <c r="B2827" s="22">
        <v>44348</v>
      </c>
      <c r="C2827" s="25">
        <v>348.5</v>
      </c>
      <c r="D2827" s="29">
        <v>590</v>
      </c>
      <c r="E2827" s="34">
        <v>42776</v>
      </c>
      <c r="F2827" s="24" t="s">
        <v>133</v>
      </c>
      <c r="G2827" s="23" t="s">
        <v>71</v>
      </c>
      <c r="H2827" s="26">
        <v>26995.4</v>
      </c>
      <c r="I2827" s="27">
        <v>10325.629999999999</v>
      </c>
    </row>
    <row r="2828" spans="1:9" ht="10.199999999999999" x14ac:dyDescent="0.2">
      <c r="A2828" s="21" t="s">
        <v>84</v>
      </c>
      <c r="B2828" s="22">
        <v>44348</v>
      </c>
      <c r="C2828" s="25">
        <v>288.10000000000002</v>
      </c>
      <c r="D2828" s="29">
        <v>591</v>
      </c>
      <c r="E2828" s="34">
        <v>43561</v>
      </c>
      <c r="F2828" s="24" t="s">
        <v>134</v>
      </c>
      <c r="G2828" s="23" t="s">
        <v>75</v>
      </c>
      <c r="H2828" s="26">
        <v>27482.399999999998</v>
      </c>
      <c r="I2828" s="27">
        <v>8648.85</v>
      </c>
    </row>
    <row r="2829" spans="1:9" ht="10.199999999999999" x14ac:dyDescent="0.2">
      <c r="A2829" s="21" t="s">
        <v>84</v>
      </c>
      <c r="B2829" s="22">
        <v>44348</v>
      </c>
      <c r="C2829" s="25">
        <v>311</v>
      </c>
      <c r="D2829" s="29">
        <v>592</v>
      </c>
      <c r="E2829" s="34">
        <v>44532</v>
      </c>
      <c r="F2829" s="24" t="s">
        <v>97</v>
      </c>
      <c r="G2829" s="23" t="s">
        <v>71</v>
      </c>
      <c r="H2829" s="26">
        <v>14938.5</v>
      </c>
      <c r="I2829" s="27">
        <v>5196.87</v>
      </c>
    </row>
    <row r="2830" spans="1:9" ht="10.199999999999999" x14ac:dyDescent="0.2">
      <c r="A2830" s="21" t="s">
        <v>84</v>
      </c>
      <c r="B2830" s="22">
        <v>44348</v>
      </c>
      <c r="C2830" s="25">
        <v>388</v>
      </c>
      <c r="D2830" s="29">
        <v>593</v>
      </c>
      <c r="E2830" s="34">
        <v>44877</v>
      </c>
      <c r="F2830" s="24" t="s">
        <v>97</v>
      </c>
      <c r="G2830" s="23" t="s">
        <v>71</v>
      </c>
      <c r="H2830" s="26">
        <v>16073.75</v>
      </c>
      <c r="I2830" s="27">
        <v>6644.2599999999993</v>
      </c>
    </row>
    <row r="2831" spans="1:9" ht="10.199999999999999" x14ac:dyDescent="0.2">
      <c r="A2831" s="21" t="s">
        <v>84</v>
      </c>
      <c r="B2831" s="22">
        <v>44348</v>
      </c>
      <c r="C2831" s="25">
        <v>537.1</v>
      </c>
      <c r="D2831" s="29">
        <v>594</v>
      </c>
      <c r="E2831" s="34">
        <v>44897</v>
      </c>
      <c r="F2831" s="24" t="s">
        <v>97</v>
      </c>
      <c r="G2831" s="23" t="s">
        <v>71</v>
      </c>
      <c r="H2831" s="26">
        <v>29851.25</v>
      </c>
      <c r="I2831" s="27">
        <v>12207.720000000001</v>
      </c>
    </row>
    <row r="2832" spans="1:9" ht="10.199999999999999" x14ac:dyDescent="0.2">
      <c r="A2832" s="21" t="s">
        <v>84</v>
      </c>
      <c r="B2832" s="22">
        <v>44348</v>
      </c>
      <c r="C2832" s="25">
        <v>270.66000000000003</v>
      </c>
      <c r="D2832" s="29">
        <v>595</v>
      </c>
      <c r="E2832" s="34">
        <v>44824</v>
      </c>
      <c r="F2832" s="24" t="s">
        <v>97</v>
      </c>
      <c r="G2832" s="23" t="s">
        <v>77</v>
      </c>
      <c r="H2832" s="26">
        <v>13777.5</v>
      </c>
      <c r="I2832" s="27">
        <v>5814.7599999999993</v>
      </c>
    </row>
    <row r="2833" spans="1:9" ht="10.199999999999999" x14ac:dyDescent="0.2">
      <c r="A2833" s="21" t="s">
        <v>84</v>
      </c>
      <c r="B2833" s="22">
        <v>44348</v>
      </c>
      <c r="C2833" s="25">
        <v>800</v>
      </c>
      <c r="D2833" s="29">
        <v>596</v>
      </c>
      <c r="E2833" s="34">
        <v>44923</v>
      </c>
      <c r="F2833" s="24" t="s">
        <v>97</v>
      </c>
      <c r="G2833" s="23" t="s">
        <v>72</v>
      </c>
      <c r="H2833" s="26">
        <v>68887.5</v>
      </c>
      <c r="I2833" s="27">
        <v>28987.769999999997</v>
      </c>
    </row>
    <row r="2834" spans="1:9" ht="10.199999999999999" x14ac:dyDescent="0.2">
      <c r="A2834" s="21" t="s">
        <v>84</v>
      </c>
      <c r="B2834" s="22">
        <v>44348</v>
      </c>
      <c r="C2834" s="25">
        <v>175.4</v>
      </c>
      <c r="D2834" s="29">
        <v>597</v>
      </c>
      <c r="E2834" s="34">
        <v>42894</v>
      </c>
      <c r="F2834" s="24" t="s">
        <v>97</v>
      </c>
      <c r="G2834" s="23" t="s">
        <v>71</v>
      </c>
      <c r="H2834" s="26">
        <v>9310.2999999999993</v>
      </c>
      <c r="I2834" s="27">
        <v>2948.19</v>
      </c>
    </row>
    <row r="2835" spans="1:9" ht="10.199999999999999" x14ac:dyDescent="0.2">
      <c r="A2835" s="21" t="s">
        <v>84</v>
      </c>
      <c r="B2835" s="22">
        <v>44348</v>
      </c>
      <c r="C2835" s="25">
        <v>288</v>
      </c>
      <c r="D2835" s="29">
        <v>598</v>
      </c>
      <c r="E2835" s="34">
        <v>43084</v>
      </c>
      <c r="F2835" s="24" t="s">
        <v>97</v>
      </c>
      <c r="G2835" s="23" t="s">
        <v>73</v>
      </c>
      <c r="H2835" s="26">
        <v>11696.35</v>
      </c>
      <c r="I2835" s="27">
        <v>4106.13</v>
      </c>
    </row>
    <row r="2836" spans="1:9" ht="10.199999999999999" x14ac:dyDescent="0.2">
      <c r="A2836" s="21" t="s">
        <v>84</v>
      </c>
      <c r="B2836" s="22">
        <v>44348</v>
      </c>
      <c r="C2836" s="25">
        <v>325.5</v>
      </c>
      <c r="D2836" s="29">
        <v>599</v>
      </c>
      <c r="E2836" s="34">
        <v>43536</v>
      </c>
      <c r="F2836" s="24" t="s">
        <v>97</v>
      </c>
      <c r="G2836" s="23" t="s">
        <v>73</v>
      </c>
      <c r="H2836" s="26">
        <v>17262.599999999999</v>
      </c>
      <c r="I2836" s="27">
        <v>8009.26</v>
      </c>
    </row>
    <row r="2837" spans="1:9" ht="10.199999999999999" x14ac:dyDescent="0.2">
      <c r="A2837" s="21" t="s">
        <v>84</v>
      </c>
      <c r="B2837" s="22">
        <v>44348</v>
      </c>
      <c r="C2837" s="25">
        <v>273.3</v>
      </c>
      <c r="D2837" s="29">
        <v>600</v>
      </c>
      <c r="E2837" s="34">
        <v>44646</v>
      </c>
      <c r="F2837" s="24" t="s">
        <v>97</v>
      </c>
      <c r="G2837" s="23" t="s">
        <v>71</v>
      </c>
      <c r="H2837" s="26">
        <v>11794.15</v>
      </c>
      <c r="I2837" s="27">
        <v>3098.06</v>
      </c>
    </row>
    <row r="2838" spans="1:9" ht="10.199999999999999" x14ac:dyDescent="0.2">
      <c r="A2838" s="21" t="s">
        <v>84</v>
      </c>
      <c r="B2838" s="22">
        <v>44348</v>
      </c>
      <c r="C2838" s="25">
        <v>310</v>
      </c>
      <c r="D2838" s="29">
        <v>601</v>
      </c>
      <c r="E2838" s="34">
        <v>44165</v>
      </c>
      <c r="F2838" s="24" t="s">
        <v>97</v>
      </c>
      <c r="G2838" s="23" t="s">
        <v>72</v>
      </c>
      <c r="H2838" s="26">
        <v>11873.050000000001</v>
      </c>
      <c r="I2838" s="27">
        <v>3101.91</v>
      </c>
    </row>
    <row r="2839" spans="1:9" ht="10.199999999999999" x14ac:dyDescent="0.2">
      <c r="A2839" s="21" t="s">
        <v>84</v>
      </c>
      <c r="B2839" s="22">
        <v>44348</v>
      </c>
      <c r="C2839" s="25">
        <v>586</v>
      </c>
      <c r="D2839" s="29">
        <v>603</v>
      </c>
      <c r="E2839" s="34">
        <v>45015</v>
      </c>
      <c r="F2839" s="24" t="s">
        <v>97</v>
      </c>
      <c r="G2839" s="23" t="s">
        <v>71</v>
      </c>
      <c r="H2839" s="26">
        <v>27555</v>
      </c>
      <c r="I2839" s="27">
        <v>11573.1</v>
      </c>
    </row>
    <row r="2840" spans="1:9" ht="10.199999999999999" x14ac:dyDescent="0.2">
      <c r="A2840" s="21" t="s">
        <v>84</v>
      </c>
      <c r="B2840" s="22">
        <v>44348</v>
      </c>
      <c r="C2840" s="25">
        <v>370.5</v>
      </c>
      <c r="D2840" s="29">
        <v>604</v>
      </c>
      <c r="E2840" s="34">
        <v>43616</v>
      </c>
      <c r="F2840" s="24" t="s">
        <v>97</v>
      </c>
      <c r="G2840" s="23" t="s">
        <v>71</v>
      </c>
      <c r="H2840" s="26">
        <v>14735.8</v>
      </c>
      <c r="I2840" s="27">
        <v>4901.96</v>
      </c>
    </row>
    <row r="2841" spans="1:9" ht="10.199999999999999" x14ac:dyDescent="0.2">
      <c r="A2841" s="21" t="s">
        <v>84</v>
      </c>
      <c r="B2841" s="22">
        <v>44348</v>
      </c>
      <c r="C2841" s="25">
        <v>318.61</v>
      </c>
      <c r="D2841" s="29">
        <v>605</v>
      </c>
      <c r="E2841" s="34">
        <v>44350</v>
      </c>
      <c r="F2841" s="24" t="s">
        <v>97</v>
      </c>
      <c r="G2841" s="23" t="s">
        <v>71</v>
      </c>
      <c r="H2841" s="26">
        <v>37983.699999999997</v>
      </c>
      <c r="I2841" s="27">
        <v>16509.64</v>
      </c>
    </row>
    <row r="2842" spans="1:9" ht="10.199999999999999" x14ac:dyDescent="0.2">
      <c r="A2842" s="21" t="s">
        <v>84</v>
      </c>
      <c r="B2842" s="22">
        <v>44348</v>
      </c>
      <c r="C2842" s="25">
        <v>164.4</v>
      </c>
      <c r="D2842" s="29">
        <v>606</v>
      </c>
      <c r="E2842" s="34">
        <v>41935</v>
      </c>
      <c r="F2842" s="24" t="s">
        <v>105</v>
      </c>
      <c r="G2842" s="23" t="s">
        <v>74</v>
      </c>
      <c r="H2842" s="26">
        <v>32419.899999999998</v>
      </c>
      <c r="I2842" s="27">
        <v>15023.050000000001</v>
      </c>
    </row>
    <row r="2843" spans="1:9" ht="10.199999999999999" x14ac:dyDescent="0.2">
      <c r="A2843" s="21" t="s">
        <v>84</v>
      </c>
      <c r="B2843" s="22">
        <v>44348</v>
      </c>
      <c r="C2843" s="25">
        <v>181.1</v>
      </c>
      <c r="D2843" s="29">
        <v>607</v>
      </c>
      <c r="E2843" s="34">
        <v>43244</v>
      </c>
      <c r="F2843" s="24" t="s">
        <v>97</v>
      </c>
      <c r="G2843" s="23" t="s">
        <v>71</v>
      </c>
      <c r="H2843" s="26">
        <v>21616.399999999998</v>
      </c>
      <c r="I2843" s="27">
        <v>8103.4800000000005</v>
      </c>
    </row>
    <row r="2844" spans="1:9" ht="10.199999999999999" x14ac:dyDescent="0.2">
      <c r="A2844" s="21" t="s">
        <v>84</v>
      </c>
      <c r="B2844" s="22">
        <v>44348</v>
      </c>
      <c r="C2844" s="25">
        <v>278.20999999999998</v>
      </c>
      <c r="D2844" s="29">
        <v>608</v>
      </c>
      <c r="E2844" s="34">
        <v>42320</v>
      </c>
      <c r="F2844" s="24" t="s">
        <v>97</v>
      </c>
      <c r="G2844" s="23" t="s">
        <v>73</v>
      </c>
      <c r="H2844" s="26">
        <v>15003.699999999999</v>
      </c>
      <c r="I2844" s="27">
        <v>4510.0999999999995</v>
      </c>
    </row>
    <row r="2845" spans="1:9" ht="10.199999999999999" x14ac:dyDescent="0.2">
      <c r="A2845" s="21" t="s">
        <v>84</v>
      </c>
      <c r="B2845" s="22">
        <v>44348</v>
      </c>
      <c r="C2845" s="25">
        <v>284.89999999999998</v>
      </c>
      <c r="D2845" s="29">
        <v>609</v>
      </c>
      <c r="E2845" s="34">
        <v>44620</v>
      </c>
      <c r="F2845" s="24" t="s">
        <v>97</v>
      </c>
      <c r="G2845" s="23" t="s">
        <v>72</v>
      </c>
      <c r="H2845" s="26">
        <v>14343</v>
      </c>
      <c r="I2845" s="27">
        <v>5082.91</v>
      </c>
    </row>
    <row r="2846" spans="1:9" ht="10.199999999999999" x14ac:dyDescent="0.2">
      <c r="A2846" s="21" t="s">
        <v>84</v>
      </c>
      <c r="B2846" s="22">
        <v>44348</v>
      </c>
      <c r="C2846" s="25">
        <v>355</v>
      </c>
      <c r="D2846" s="29">
        <v>610</v>
      </c>
      <c r="E2846" s="34">
        <v>42837</v>
      </c>
      <c r="F2846" s="24" t="s">
        <v>97</v>
      </c>
      <c r="G2846" s="23" t="s">
        <v>74</v>
      </c>
      <c r="H2846" s="26">
        <v>49354.45</v>
      </c>
      <c r="I2846" s="27">
        <v>22644.23</v>
      </c>
    </row>
    <row r="2847" spans="1:9" ht="10.199999999999999" x14ac:dyDescent="0.2">
      <c r="A2847" s="21" t="s">
        <v>84</v>
      </c>
      <c r="B2847" s="22">
        <v>44348</v>
      </c>
      <c r="C2847" s="25">
        <v>187.9</v>
      </c>
      <c r="D2847" s="29">
        <v>611</v>
      </c>
      <c r="E2847" s="34">
        <v>41690</v>
      </c>
      <c r="F2847" s="24" t="s">
        <v>97</v>
      </c>
      <c r="G2847" s="23" t="s">
        <v>74</v>
      </c>
      <c r="H2847" s="26">
        <v>13506</v>
      </c>
      <c r="I2847" s="27">
        <v>4664.9399999999996</v>
      </c>
    </row>
    <row r="2848" spans="1:9" ht="10.199999999999999" x14ac:dyDescent="0.2">
      <c r="A2848" s="21" t="s">
        <v>84</v>
      </c>
      <c r="B2848" s="22">
        <v>44348</v>
      </c>
      <c r="C2848" s="25">
        <v>162.44999999999999</v>
      </c>
      <c r="D2848" s="29">
        <v>612</v>
      </c>
      <c r="E2848" s="34">
        <v>40313</v>
      </c>
      <c r="F2848" s="24" t="s">
        <v>97</v>
      </c>
      <c r="G2848" s="23" t="s">
        <v>71</v>
      </c>
      <c r="H2848" s="26">
        <v>14208.150000000001</v>
      </c>
      <c r="I2848" s="27">
        <v>4544.96</v>
      </c>
    </row>
    <row r="2849" spans="1:9" ht="10.199999999999999" x14ac:dyDescent="0.2">
      <c r="A2849" s="21" t="s">
        <v>84</v>
      </c>
      <c r="B2849" s="22">
        <v>44348</v>
      </c>
      <c r="C2849" s="25">
        <v>383.13</v>
      </c>
      <c r="D2849" s="29">
        <v>613</v>
      </c>
      <c r="E2849" s="34">
        <v>44490</v>
      </c>
      <c r="F2849" s="24" t="s">
        <v>97</v>
      </c>
      <c r="G2849" s="23" t="s">
        <v>71</v>
      </c>
      <c r="H2849" s="26">
        <v>24577.649999999998</v>
      </c>
      <c r="I2849" s="27">
        <v>10810.31</v>
      </c>
    </row>
    <row r="2850" spans="1:9" ht="10.199999999999999" x14ac:dyDescent="0.2">
      <c r="A2850" s="21" t="s">
        <v>84</v>
      </c>
      <c r="B2850" s="22">
        <v>44348</v>
      </c>
      <c r="C2850" s="25">
        <v>278.39999999999998</v>
      </c>
      <c r="D2850" s="29">
        <v>614</v>
      </c>
      <c r="E2850" s="34">
        <v>42560</v>
      </c>
      <c r="F2850" s="24" t="s">
        <v>97</v>
      </c>
      <c r="G2850" s="23" t="s">
        <v>75</v>
      </c>
      <c r="H2850" s="26">
        <v>16700</v>
      </c>
      <c r="I2850" s="27">
        <v>6547.73</v>
      </c>
    </row>
    <row r="2851" spans="1:9" ht="10.199999999999999" x14ac:dyDescent="0.2">
      <c r="A2851" s="21" t="s">
        <v>84</v>
      </c>
      <c r="B2851" s="22">
        <v>44348</v>
      </c>
      <c r="C2851" s="25">
        <v>259.87</v>
      </c>
      <c r="D2851" s="29">
        <v>615</v>
      </c>
      <c r="E2851" s="34">
        <v>44178</v>
      </c>
      <c r="F2851" s="24" t="s">
        <v>97</v>
      </c>
      <c r="G2851" s="23" t="s">
        <v>77</v>
      </c>
      <c r="H2851" s="26">
        <v>17930.5</v>
      </c>
      <c r="I2851" s="27">
        <v>7153.02</v>
      </c>
    </row>
    <row r="2852" spans="1:9" ht="10.199999999999999" x14ac:dyDescent="0.2">
      <c r="A2852" s="21" t="s">
        <v>84</v>
      </c>
      <c r="B2852" s="22">
        <v>44348</v>
      </c>
      <c r="C2852" s="25">
        <v>321</v>
      </c>
      <c r="D2852" s="29">
        <v>616</v>
      </c>
      <c r="E2852" s="34">
        <v>44007</v>
      </c>
      <c r="F2852" s="24" t="s">
        <v>97</v>
      </c>
      <c r="G2852" s="23" t="s">
        <v>71</v>
      </c>
      <c r="H2852" s="26">
        <v>11571.45</v>
      </c>
      <c r="I2852" s="27">
        <v>2426.5499999999997</v>
      </c>
    </row>
    <row r="2853" spans="1:9" ht="10.199999999999999" x14ac:dyDescent="0.2">
      <c r="A2853" s="21" t="s">
        <v>84</v>
      </c>
      <c r="B2853" s="22">
        <v>44348</v>
      </c>
      <c r="C2853" s="25">
        <v>240.77</v>
      </c>
      <c r="D2853" s="29">
        <v>617</v>
      </c>
      <c r="E2853" s="34">
        <v>43883</v>
      </c>
      <c r="F2853" s="24" t="s">
        <v>97</v>
      </c>
      <c r="G2853" s="23" t="s">
        <v>71</v>
      </c>
      <c r="H2853" s="26">
        <v>12674.7</v>
      </c>
      <c r="I2853" s="27">
        <v>5052.1100000000006</v>
      </c>
    </row>
    <row r="2854" spans="1:9" ht="10.199999999999999" x14ac:dyDescent="0.2">
      <c r="A2854" s="21" t="s">
        <v>84</v>
      </c>
      <c r="B2854" s="22">
        <v>44348</v>
      </c>
      <c r="C2854" s="25">
        <v>312</v>
      </c>
      <c r="D2854" s="29">
        <v>618</v>
      </c>
      <c r="E2854" s="34">
        <v>44147</v>
      </c>
      <c r="F2854" s="24" t="s">
        <v>97</v>
      </c>
      <c r="G2854" s="23" t="s">
        <v>73</v>
      </c>
      <c r="H2854" s="26">
        <v>28703.25</v>
      </c>
      <c r="I2854" s="27">
        <v>11156.81</v>
      </c>
    </row>
    <row r="2855" spans="1:9" ht="10.199999999999999" x14ac:dyDescent="0.2">
      <c r="A2855" s="21" t="s">
        <v>84</v>
      </c>
      <c r="B2855" s="22">
        <v>44348</v>
      </c>
      <c r="C2855" s="25">
        <v>264.75</v>
      </c>
      <c r="D2855" s="29">
        <v>622</v>
      </c>
      <c r="E2855" s="34">
        <v>43567</v>
      </c>
      <c r="F2855" s="24" t="s">
        <v>97</v>
      </c>
      <c r="G2855" s="23" t="s">
        <v>77</v>
      </c>
      <c r="H2855" s="26">
        <v>20564</v>
      </c>
      <c r="I2855" s="27">
        <v>8993.0400000000009</v>
      </c>
    </row>
    <row r="2856" spans="1:9" ht="10.199999999999999" x14ac:dyDescent="0.2">
      <c r="A2856" s="21" t="s">
        <v>84</v>
      </c>
      <c r="B2856" s="22">
        <v>44348</v>
      </c>
      <c r="C2856" s="25">
        <v>287</v>
      </c>
      <c r="D2856" s="29">
        <v>623</v>
      </c>
      <c r="E2856" s="34">
        <v>44315</v>
      </c>
      <c r="F2856" s="24" t="s">
        <v>97</v>
      </c>
      <c r="G2856" s="23" t="s">
        <v>71</v>
      </c>
      <c r="H2856" s="26">
        <v>22001.95</v>
      </c>
      <c r="I2856" s="27">
        <v>10018.4</v>
      </c>
    </row>
    <row r="2857" spans="1:9" ht="10.199999999999999" x14ac:dyDescent="0.2">
      <c r="A2857" s="21" t="s">
        <v>84</v>
      </c>
      <c r="B2857" s="22">
        <v>44348</v>
      </c>
      <c r="C2857" s="25">
        <v>288.39999999999998</v>
      </c>
      <c r="D2857" s="29">
        <v>624</v>
      </c>
      <c r="E2857" s="34">
        <v>43176</v>
      </c>
      <c r="F2857" s="24" t="s">
        <v>97</v>
      </c>
      <c r="G2857" s="23" t="s">
        <v>74</v>
      </c>
      <c r="H2857" s="26">
        <v>30764.949999999997</v>
      </c>
      <c r="I2857" s="27">
        <v>12822.04</v>
      </c>
    </row>
    <row r="2858" spans="1:9" ht="10.199999999999999" x14ac:dyDescent="0.2">
      <c r="A2858" s="21" t="s">
        <v>84</v>
      </c>
      <c r="B2858" s="22">
        <v>44348</v>
      </c>
      <c r="C2858" s="25">
        <v>314.22000000000003</v>
      </c>
      <c r="D2858" s="29">
        <v>625</v>
      </c>
      <c r="E2858" s="34">
        <v>44618</v>
      </c>
      <c r="F2858" s="24" t="s">
        <v>97</v>
      </c>
      <c r="G2858" s="23" t="s">
        <v>71</v>
      </c>
      <c r="H2858" s="26">
        <v>7367.1</v>
      </c>
      <c r="I2858" s="27">
        <v>1886.5</v>
      </c>
    </row>
    <row r="2859" spans="1:9" ht="10.199999999999999" x14ac:dyDescent="0.2">
      <c r="A2859" s="21" t="s">
        <v>84</v>
      </c>
      <c r="B2859" s="22">
        <v>44378</v>
      </c>
      <c r="C2859" s="25">
        <v>331.42</v>
      </c>
      <c r="D2859" s="29">
        <v>546</v>
      </c>
      <c r="E2859" s="34">
        <v>42364</v>
      </c>
      <c r="F2859" s="24" t="s">
        <v>128</v>
      </c>
      <c r="G2859" s="23" t="s">
        <v>71</v>
      </c>
      <c r="H2859" s="26">
        <v>56066.350000000006</v>
      </c>
      <c r="I2859" s="27">
        <v>11190.550000000001</v>
      </c>
    </row>
    <row r="2860" spans="1:9" ht="10.199999999999999" x14ac:dyDescent="0.2">
      <c r="A2860" s="21" t="s">
        <v>84</v>
      </c>
      <c r="B2860" s="22">
        <v>44378</v>
      </c>
      <c r="C2860" s="25">
        <v>254.96</v>
      </c>
      <c r="D2860" s="29">
        <v>547</v>
      </c>
      <c r="E2860" s="34">
        <v>44162</v>
      </c>
      <c r="F2860" s="24" t="s">
        <v>97</v>
      </c>
      <c r="G2860" s="23" t="s">
        <v>72</v>
      </c>
      <c r="H2860" s="26">
        <v>10971.849999999999</v>
      </c>
      <c r="I2860" s="27">
        <v>877.66</v>
      </c>
    </row>
    <row r="2861" spans="1:9" ht="10.199999999999999" x14ac:dyDescent="0.2">
      <c r="A2861" s="21" t="s">
        <v>84</v>
      </c>
      <c r="B2861" s="22">
        <v>44378</v>
      </c>
      <c r="C2861" s="25">
        <v>295.39999999999998</v>
      </c>
      <c r="D2861" s="29">
        <v>548</v>
      </c>
      <c r="E2861" s="34">
        <v>44717</v>
      </c>
      <c r="F2861" s="24" t="s">
        <v>97</v>
      </c>
      <c r="G2861" s="23" t="s">
        <v>73</v>
      </c>
      <c r="H2861" s="26">
        <v>14573.699999999999</v>
      </c>
      <c r="I2861" s="27">
        <v>3948.77</v>
      </c>
    </row>
    <row r="2862" spans="1:9" ht="10.199999999999999" x14ac:dyDescent="0.2">
      <c r="A2862" s="21" t="s">
        <v>84</v>
      </c>
      <c r="B2862" s="22">
        <v>44378</v>
      </c>
      <c r="C2862" s="25">
        <v>156.69999999999999</v>
      </c>
      <c r="D2862" s="29">
        <v>549</v>
      </c>
      <c r="E2862" s="34">
        <v>42051</v>
      </c>
      <c r="F2862" s="24" t="s">
        <v>97</v>
      </c>
      <c r="G2862" s="23" t="s">
        <v>74</v>
      </c>
      <c r="H2862" s="26">
        <v>12564</v>
      </c>
      <c r="I2862" s="27">
        <v>1997.1000000000001</v>
      </c>
    </row>
    <row r="2863" spans="1:9" ht="10.199999999999999" x14ac:dyDescent="0.2">
      <c r="A2863" s="21" t="s">
        <v>84</v>
      </c>
      <c r="B2863" s="22">
        <v>44378</v>
      </c>
      <c r="C2863" s="25">
        <v>278</v>
      </c>
      <c r="D2863" s="29">
        <v>550</v>
      </c>
      <c r="E2863" s="34">
        <v>44729</v>
      </c>
      <c r="F2863" s="24" t="s">
        <v>97</v>
      </c>
      <c r="G2863" s="23" t="s">
        <v>75</v>
      </c>
      <c r="H2863" s="26">
        <v>24829.25</v>
      </c>
      <c r="I2863" s="27">
        <v>6285.3</v>
      </c>
    </row>
    <row r="2864" spans="1:9" ht="10.199999999999999" x14ac:dyDescent="0.2">
      <c r="A2864" s="21" t="s">
        <v>84</v>
      </c>
      <c r="B2864" s="22">
        <v>44378</v>
      </c>
      <c r="C2864" s="25">
        <v>229.6</v>
      </c>
      <c r="D2864" s="29">
        <v>551</v>
      </c>
      <c r="E2864" s="34">
        <v>44348</v>
      </c>
      <c r="F2864" s="24" t="s">
        <v>97</v>
      </c>
      <c r="G2864" s="23" t="s">
        <v>71</v>
      </c>
      <c r="H2864" s="26">
        <v>17291.099999999999</v>
      </c>
      <c r="I2864" s="27">
        <v>2611.21</v>
      </c>
    </row>
    <row r="2865" spans="1:9" ht="10.199999999999999" x14ac:dyDescent="0.2">
      <c r="A2865" s="21" t="s">
        <v>84</v>
      </c>
      <c r="B2865" s="22">
        <v>44378</v>
      </c>
      <c r="C2865" s="25">
        <v>312.75</v>
      </c>
      <c r="D2865" s="29">
        <v>552</v>
      </c>
      <c r="E2865" s="34">
        <v>44184</v>
      </c>
      <c r="F2865" s="24" t="s">
        <v>97</v>
      </c>
      <c r="G2865" s="23" t="s">
        <v>73</v>
      </c>
      <c r="H2865" s="26">
        <v>18762.349999999999</v>
      </c>
      <c r="I2865" s="27">
        <v>3234.6299999999997</v>
      </c>
    </row>
    <row r="2866" spans="1:9" ht="10.199999999999999" x14ac:dyDescent="0.2">
      <c r="A2866" s="21" t="s">
        <v>84</v>
      </c>
      <c r="B2866" s="22">
        <v>44378</v>
      </c>
      <c r="C2866" s="25">
        <v>307.89999999999998</v>
      </c>
      <c r="D2866" s="29">
        <v>553</v>
      </c>
      <c r="E2866" s="34">
        <v>43329</v>
      </c>
      <c r="F2866" s="24" t="s">
        <v>129</v>
      </c>
      <c r="G2866" s="23" t="s">
        <v>71</v>
      </c>
      <c r="H2866" s="26">
        <v>59501.1</v>
      </c>
      <c r="I2866" s="27">
        <v>16834.440000000002</v>
      </c>
    </row>
    <row r="2867" spans="1:9" ht="10.199999999999999" x14ac:dyDescent="0.2">
      <c r="A2867" s="21" t="s">
        <v>84</v>
      </c>
      <c r="B2867" s="22">
        <v>44378</v>
      </c>
      <c r="C2867" s="25">
        <v>305.89999999999998</v>
      </c>
      <c r="D2867" s="29">
        <v>554</v>
      </c>
      <c r="E2867" s="34">
        <v>42808</v>
      </c>
      <c r="F2867" s="24" t="s">
        <v>97</v>
      </c>
      <c r="G2867" s="23" t="s">
        <v>73</v>
      </c>
      <c r="H2867" s="26">
        <v>16763.099999999999</v>
      </c>
      <c r="I2867" s="27">
        <v>2683.31</v>
      </c>
    </row>
    <row r="2868" spans="1:9" ht="10.199999999999999" x14ac:dyDescent="0.2">
      <c r="A2868" s="21" t="s">
        <v>84</v>
      </c>
      <c r="B2868" s="22">
        <v>44378</v>
      </c>
      <c r="C2868" s="25">
        <v>256.3</v>
      </c>
      <c r="D2868" s="29">
        <v>555</v>
      </c>
      <c r="E2868" s="34">
        <v>42469</v>
      </c>
      <c r="F2868" s="24" t="s">
        <v>97</v>
      </c>
      <c r="G2868" s="23" t="s">
        <v>74</v>
      </c>
      <c r="H2868" s="26">
        <v>27041.65</v>
      </c>
      <c r="I2868" s="27">
        <v>5505.8499999999995</v>
      </c>
    </row>
    <row r="2869" spans="1:9" ht="10.199999999999999" x14ac:dyDescent="0.2">
      <c r="A2869" s="21" t="s">
        <v>84</v>
      </c>
      <c r="B2869" s="22">
        <v>44378</v>
      </c>
      <c r="C2869" s="25">
        <v>317.2</v>
      </c>
      <c r="D2869" s="29">
        <v>556</v>
      </c>
      <c r="E2869" s="34">
        <v>44689</v>
      </c>
      <c r="F2869" s="24" t="s">
        <v>97</v>
      </c>
      <c r="G2869" s="23" t="s">
        <v>73</v>
      </c>
      <c r="H2869" s="26">
        <v>22269.5</v>
      </c>
      <c r="I2869" s="27">
        <v>4961.18</v>
      </c>
    </row>
    <row r="2870" spans="1:9" ht="10.199999999999999" x14ac:dyDescent="0.2">
      <c r="A2870" s="21" t="s">
        <v>84</v>
      </c>
      <c r="B2870" s="22">
        <v>44378</v>
      </c>
      <c r="C2870" s="25">
        <v>376</v>
      </c>
      <c r="D2870" s="29">
        <v>557</v>
      </c>
      <c r="E2870" s="34">
        <v>44618</v>
      </c>
      <c r="F2870" s="24" t="s">
        <v>97</v>
      </c>
      <c r="G2870" s="23" t="s">
        <v>74</v>
      </c>
      <c r="H2870" s="26">
        <v>21618.899999999998</v>
      </c>
      <c r="I2870" s="27">
        <v>4964.12</v>
      </c>
    </row>
    <row r="2871" spans="1:9" ht="10.199999999999999" x14ac:dyDescent="0.2">
      <c r="A2871" s="21" t="s">
        <v>84</v>
      </c>
      <c r="B2871" s="22">
        <v>44378</v>
      </c>
      <c r="C2871" s="25">
        <v>149.9</v>
      </c>
      <c r="D2871" s="29">
        <v>558</v>
      </c>
      <c r="E2871" s="34">
        <v>41605</v>
      </c>
      <c r="F2871" s="24" t="s">
        <v>97</v>
      </c>
      <c r="G2871" s="23" t="s">
        <v>71</v>
      </c>
      <c r="H2871" s="26">
        <v>8917.7000000000007</v>
      </c>
      <c r="I2871" s="27">
        <v>1144.71</v>
      </c>
    </row>
    <row r="2872" spans="1:9" ht="10.199999999999999" x14ac:dyDescent="0.2">
      <c r="A2872" s="21" t="s">
        <v>84</v>
      </c>
      <c r="B2872" s="22">
        <v>44378</v>
      </c>
      <c r="C2872" s="25">
        <v>369.35</v>
      </c>
      <c r="D2872" s="29">
        <v>559</v>
      </c>
      <c r="E2872" s="34">
        <v>44558</v>
      </c>
      <c r="F2872" s="24" t="s">
        <v>97</v>
      </c>
      <c r="G2872" s="23" t="s">
        <v>75</v>
      </c>
      <c r="H2872" s="26">
        <v>18956.650000000001</v>
      </c>
      <c r="I2872" s="27">
        <v>4504.3600000000006</v>
      </c>
    </row>
    <row r="2873" spans="1:9" ht="10.199999999999999" x14ac:dyDescent="0.2">
      <c r="A2873" s="21" t="s">
        <v>84</v>
      </c>
      <c r="B2873" s="22">
        <v>44378</v>
      </c>
      <c r="C2873" s="25">
        <v>319</v>
      </c>
      <c r="D2873" s="29">
        <v>560</v>
      </c>
      <c r="E2873" s="34">
        <v>44520</v>
      </c>
      <c r="F2873" s="24" t="s">
        <v>97</v>
      </c>
      <c r="G2873" s="23" t="s">
        <v>75</v>
      </c>
      <c r="H2873" s="26">
        <v>18130.2</v>
      </c>
      <c r="I2873" s="27">
        <v>3577.42</v>
      </c>
    </row>
    <row r="2874" spans="1:9" ht="10.199999999999999" x14ac:dyDescent="0.2">
      <c r="A2874" s="21" t="s">
        <v>84</v>
      </c>
      <c r="B2874" s="22">
        <v>44378</v>
      </c>
      <c r="C2874" s="25">
        <v>313</v>
      </c>
      <c r="D2874" s="29">
        <v>561</v>
      </c>
      <c r="E2874" s="34">
        <v>44480</v>
      </c>
      <c r="F2874" s="24" t="s">
        <v>97</v>
      </c>
      <c r="G2874" s="23" t="s">
        <v>76</v>
      </c>
      <c r="H2874" s="26">
        <v>24658.800000000003</v>
      </c>
      <c r="I2874" s="27">
        <v>4789.05</v>
      </c>
    </row>
    <row r="2875" spans="1:9" ht="10.199999999999999" x14ac:dyDescent="0.2">
      <c r="A2875" s="21" t="s">
        <v>84</v>
      </c>
      <c r="B2875" s="22">
        <v>44378</v>
      </c>
      <c r="C2875" s="25">
        <v>595</v>
      </c>
      <c r="D2875" s="29">
        <v>562</v>
      </c>
      <c r="E2875" s="34">
        <v>44905</v>
      </c>
      <c r="F2875" s="24" t="s">
        <v>97</v>
      </c>
      <c r="G2875" s="23" t="s">
        <v>72</v>
      </c>
      <c r="H2875" s="26">
        <v>37497.75</v>
      </c>
      <c r="I2875" s="27">
        <v>9212.6999999999989</v>
      </c>
    </row>
    <row r="2876" spans="1:9" ht="10.199999999999999" x14ac:dyDescent="0.2">
      <c r="A2876" s="21" t="s">
        <v>84</v>
      </c>
      <c r="B2876" s="22">
        <v>44378</v>
      </c>
      <c r="C2876" s="25">
        <v>312.3</v>
      </c>
      <c r="D2876" s="29">
        <v>563</v>
      </c>
      <c r="E2876" s="34">
        <v>44067</v>
      </c>
      <c r="F2876" s="24" t="s">
        <v>97</v>
      </c>
      <c r="G2876" s="23" t="s">
        <v>71</v>
      </c>
      <c r="H2876" s="26">
        <v>16183.85</v>
      </c>
      <c r="I2876" s="27">
        <v>2999.36</v>
      </c>
    </row>
    <row r="2877" spans="1:9" ht="10.199999999999999" x14ac:dyDescent="0.2">
      <c r="A2877" s="21" t="s">
        <v>84</v>
      </c>
      <c r="B2877" s="22">
        <v>44378</v>
      </c>
      <c r="C2877" s="25">
        <v>262.39999999999998</v>
      </c>
      <c r="D2877" s="29">
        <v>564</v>
      </c>
      <c r="E2877" s="34">
        <v>44534</v>
      </c>
      <c r="F2877" s="24" t="s">
        <v>97</v>
      </c>
      <c r="G2877" s="23" t="s">
        <v>77</v>
      </c>
      <c r="H2877" s="26">
        <v>22359.699999999997</v>
      </c>
      <c r="I2877" s="27">
        <v>808.36</v>
      </c>
    </row>
    <row r="2878" spans="1:9" ht="10.199999999999999" x14ac:dyDescent="0.2">
      <c r="A2878" s="21" t="s">
        <v>84</v>
      </c>
      <c r="B2878" s="22">
        <v>44378</v>
      </c>
      <c r="C2878" s="25">
        <v>682</v>
      </c>
      <c r="D2878" s="29">
        <v>565</v>
      </c>
      <c r="E2878" s="34">
        <v>44919</v>
      </c>
      <c r="F2878" s="24" t="s">
        <v>97</v>
      </c>
      <c r="G2878" s="23" t="s">
        <v>73</v>
      </c>
      <c r="H2878" s="26">
        <v>29164.949999999997</v>
      </c>
      <c r="I2878" s="27">
        <v>6709.43</v>
      </c>
    </row>
    <row r="2879" spans="1:9" ht="10.199999999999999" x14ac:dyDescent="0.2">
      <c r="A2879" s="21" t="s">
        <v>84</v>
      </c>
      <c r="B2879" s="22">
        <v>44378</v>
      </c>
      <c r="C2879" s="25">
        <v>314.3</v>
      </c>
      <c r="D2879" s="29">
        <v>566</v>
      </c>
      <c r="E2879" s="34">
        <v>44627</v>
      </c>
      <c r="F2879" s="24" t="s">
        <v>97</v>
      </c>
      <c r="G2879" s="23" t="s">
        <v>71</v>
      </c>
      <c r="H2879" s="26">
        <v>14528.45</v>
      </c>
      <c r="I2879" s="27">
        <v>3250.4500000000003</v>
      </c>
    </row>
    <row r="2880" spans="1:9" ht="10.199999999999999" x14ac:dyDescent="0.2">
      <c r="A2880" s="21" t="s">
        <v>84</v>
      </c>
      <c r="B2880" s="22">
        <v>44378</v>
      </c>
      <c r="C2880" s="25">
        <v>298</v>
      </c>
      <c r="D2880" s="29">
        <v>567</v>
      </c>
      <c r="E2880" s="34">
        <v>42322</v>
      </c>
      <c r="F2880" s="24" t="s">
        <v>97</v>
      </c>
      <c r="G2880" s="23" t="s">
        <v>74</v>
      </c>
      <c r="H2880" s="26">
        <v>32239.949999999997</v>
      </c>
      <c r="I2880" s="27">
        <v>7819.49</v>
      </c>
    </row>
    <row r="2881" spans="1:9" ht="10.199999999999999" x14ac:dyDescent="0.2">
      <c r="A2881" s="21" t="s">
        <v>84</v>
      </c>
      <c r="B2881" s="22">
        <v>44378</v>
      </c>
      <c r="C2881" s="25">
        <v>339</v>
      </c>
      <c r="D2881" s="29">
        <v>569</v>
      </c>
      <c r="E2881" s="34">
        <v>43091</v>
      </c>
      <c r="F2881" s="24" t="s">
        <v>97</v>
      </c>
      <c r="G2881" s="23" t="s">
        <v>77</v>
      </c>
      <c r="H2881" s="26">
        <v>33894.400000000001</v>
      </c>
      <c r="I2881" s="27">
        <v>5792.92</v>
      </c>
    </row>
    <row r="2882" spans="1:9" ht="10.199999999999999" x14ac:dyDescent="0.2">
      <c r="A2882" s="21" t="s">
        <v>84</v>
      </c>
      <c r="B2882" s="22">
        <v>44378</v>
      </c>
      <c r="C2882" s="25">
        <v>268</v>
      </c>
      <c r="D2882" s="29">
        <v>570</v>
      </c>
      <c r="E2882" s="34">
        <v>43785</v>
      </c>
      <c r="F2882" s="24" t="s">
        <v>131</v>
      </c>
      <c r="G2882" s="23" t="s">
        <v>72</v>
      </c>
      <c r="H2882" s="26">
        <v>15410.95</v>
      </c>
      <c r="I2882" s="27">
        <v>1883.1399999999999</v>
      </c>
    </row>
    <row r="2883" spans="1:9" ht="10.199999999999999" x14ac:dyDescent="0.2">
      <c r="A2883" s="21" t="s">
        <v>84</v>
      </c>
      <c r="B2883" s="22">
        <v>44378</v>
      </c>
      <c r="C2883" s="25">
        <v>292.3</v>
      </c>
      <c r="D2883" s="29">
        <v>571</v>
      </c>
      <c r="E2883" s="34">
        <v>43218</v>
      </c>
      <c r="F2883" s="24" t="s">
        <v>97</v>
      </c>
      <c r="G2883" s="23" t="s">
        <v>74</v>
      </c>
      <c r="H2883" s="26">
        <v>26856.100000000002</v>
      </c>
      <c r="I2883" s="27">
        <v>5822.7400000000007</v>
      </c>
    </row>
    <row r="2884" spans="1:9" ht="10.199999999999999" x14ac:dyDescent="0.2">
      <c r="A2884" s="21" t="s">
        <v>84</v>
      </c>
      <c r="B2884" s="22">
        <v>44378</v>
      </c>
      <c r="C2884" s="25">
        <v>299.89999999999998</v>
      </c>
      <c r="D2884" s="29">
        <v>572</v>
      </c>
      <c r="E2884" s="34">
        <v>44187</v>
      </c>
      <c r="F2884" s="24" t="s">
        <v>97</v>
      </c>
      <c r="G2884" s="23" t="s">
        <v>74</v>
      </c>
      <c r="H2884" s="26">
        <v>24835.100000000002</v>
      </c>
      <c r="I2884" s="27">
        <v>5681.34</v>
      </c>
    </row>
    <row r="2885" spans="1:9" ht="10.199999999999999" x14ac:dyDescent="0.2">
      <c r="A2885" s="21" t="s">
        <v>84</v>
      </c>
      <c r="B2885" s="22">
        <v>44378</v>
      </c>
      <c r="C2885" s="25">
        <v>838.5</v>
      </c>
      <c r="D2885" s="29">
        <v>573</v>
      </c>
      <c r="E2885" s="34">
        <v>44923</v>
      </c>
      <c r="F2885" s="24" t="s">
        <v>97</v>
      </c>
      <c r="G2885" s="23" t="s">
        <v>76</v>
      </c>
      <c r="H2885" s="26">
        <v>29164.949999999997</v>
      </c>
      <c r="I2885" s="27">
        <v>3529.61</v>
      </c>
    </row>
    <row r="2886" spans="1:9" ht="10.199999999999999" x14ac:dyDescent="0.2">
      <c r="A2886" s="21" t="s">
        <v>84</v>
      </c>
      <c r="B2886" s="22">
        <v>44378</v>
      </c>
      <c r="C2886" s="25">
        <v>195.9</v>
      </c>
      <c r="D2886" s="29">
        <v>574</v>
      </c>
      <c r="E2886" s="34">
        <v>42235</v>
      </c>
      <c r="F2886" s="24" t="s">
        <v>97</v>
      </c>
      <c r="G2886" s="23" t="s">
        <v>71</v>
      </c>
      <c r="H2886" s="26">
        <v>38515.549999999996</v>
      </c>
      <c r="I2886" s="27">
        <v>8397.1299999999992</v>
      </c>
    </row>
    <row r="2887" spans="1:9" ht="10.199999999999999" x14ac:dyDescent="0.2">
      <c r="A2887" s="21" t="s">
        <v>84</v>
      </c>
      <c r="B2887" s="22">
        <v>44378</v>
      </c>
      <c r="C2887" s="25">
        <v>320.2</v>
      </c>
      <c r="D2887" s="29">
        <v>575</v>
      </c>
      <c r="E2887" s="34">
        <v>43216</v>
      </c>
      <c r="F2887" s="24" t="s">
        <v>97</v>
      </c>
      <c r="G2887" s="23" t="s">
        <v>71</v>
      </c>
      <c r="H2887" s="26">
        <v>17938.599999999999</v>
      </c>
      <c r="I2887" s="27">
        <v>3251.15</v>
      </c>
    </row>
    <row r="2888" spans="1:9" ht="10.199999999999999" x14ac:dyDescent="0.2">
      <c r="A2888" s="21" t="s">
        <v>84</v>
      </c>
      <c r="B2888" s="22">
        <v>44378</v>
      </c>
      <c r="C2888" s="25">
        <v>354.8</v>
      </c>
      <c r="D2888" s="29">
        <v>576</v>
      </c>
      <c r="E2888" s="34">
        <v>43659</v>
      </c>
      <c r="F2888" s="24" t="s">
        <v>97</v>
      </c>
      <c r="G2888" s="23" t="s">
        <v>71</v>
      </c>
      <c r="H2888" s="26">
        <v>22201.85</v>
      </c>
      <c r="I2888" s="27">
        <v>4363.45</v>
      </c>
    </row>
    <row r="2889" spans="1:9" ht="10.199999999999999" x14ac:dyDescent="0.2">
      <c r="A2889" s="21" t="s">
        <v>84</v>
      </c>
      <c r="B2889" s="22">
        <v>44378</v>
      </c>
      <c r="C2889" s="25">
        <v>289.10000000000002</v>
      </c>
      <c r="D2889" s="29">
        <v>577</v>
      </c>
      <c r="E2889" s="34">
        <v>44348</v>
      </c>
      <c r="F2889" s="24" t="s">
        <v>97</v>
      </c>
      <c r="G2889" s="23" t="s">
        <v>72</v>
      </c>
      <c r="H2889" s="26">
        <v>23820.75</v>
      </c>
      <c r="I2889" s="27">
        <v>5584.81</v>
      </c>
    </row>
    <row r="2890" spans="1:9" ht="10.199999999999999" x14ac:dyDescent="0.2">
      <c r="A2890" s="21" t="s">
        <v>84</v>
      </c>
      <c r="B2890" s="22">
        <v>44378</v>
      </c>
      <c r="C2890" s="25">
        <v>134.1</v>
      </c>
      <c r="D2890" s="29">
        <v>578</v>
      </c>
      <c r="E2890" s="34">
        <v>41195</v>
      </c>
      <c r="F2890" s="24" t="s">
        <v>97</v>
      </c>
      <c r="G2890" s="23" t="s">
        <v>71</v>
      </c>
      <c r="H2890" s="26">
        <v>8103.4000000000005</v>
      </c>
      <c r="I2890" s="27">
        <v>1389.99</v>
      </c>
    </row>
    <row r="2891" spans="1:9" ht="10.199999999999999" x14ac:dyDescent="0.2">
      <c r="A2891" s="21" t="s">
        <v>84</v>
      </c>
      <c r="B2891" s="22">
        <v>44378</v>
      </c>
      <c r="C2891" s="25">
        <v>676</v>
      </c>
      <c r="D2891" s="29">
        <v>579</v>
      </c>
      <c r="E2891" s="34">
        <v>44921</v>
      </c>
      <c r="F2891" s="24" t="s">
        <v>97</v>
      </c>
      <c r="G2891" s="23" t="s">
        <v>71</v>
      </c>
      <c r="H2891" s="26">
        <v>24998.5</v>
      </c>
      <c r="I2891" s="27">
        <v>5062.75</v>
      </c>
    </row>
    <row r="2892" spans="1:9" ht="10.199999999999999" x14ac:dyDescent="0.2">
      <c r="A2892" s="21" t="s">
        <v>84</v>
      </c>
      <c r="B2892" s="22">
        <v>44378</v>
      </c>
      <c r="C2892" s="25">
        <v>451</v>
      </c>
      <c r="D2892" s="29">
        <v>580</v>
      </c>
      <c r="E2892" s="34">
        <v>44912</v>
      </c>
      <c r="F2892" s="24" t="s">
        <v>97</v>
      </c>
      <c r="G2892" s="23" t="s">
        <v>71</v>
      </c>
      <c r="H2892" s="26">
        <v>14582.449999999999</v>
      </c>
      <c r="I2892" s="27">
        <v>3650.5</v>
      </c>
    </row>
    <row r="2893" spans="1:9" ht="10.199999999999999" x14ac:dyDescent="0.2">
      <c r="A2893" s="21" t="s">
        <v>84</v>
      </c>
      <c r="B2893" s="22">
        <v>44378</v>
      </c>
      <c r="C2893" s="25">
        <v>187.4</v>
      </c>
      <c r="D2893" s="29">
        <v>581</v>
      </c>
      <c r="E2893" s="34">
        <v>42364</v>
      </c>
      <c r="F2893" s="24" t="s">
        <v>97</v>
      </c>
      <c r="G2893" s="23" t="s">
        <v>71</v>
      </c>
      <c r="H2893" s="26">
        <v>18608.25</v>
      </c>
      <c r="I2893" s="27">
        <v>3950.7999999999997</v>
      </c>
    </row>
    <row r="2894" spans="1:9" ht="10.199999999999999" x14ac:dyDescent="0.2">
      <c r="A2894" s="21" t="s">
        <v>84</v>
      </c>
      <c r="B2894" s="22">
        <v>44378</v>
      </c>
      <c r="C2894" s="25">
        <v>343</v>
      </c>
      <c r="D2894" s="29">
        <v>582</v>
      </c>
      <c r="E2894" s="34">
        <v>44335</v>
      </c>
      <c r="F2894" s="24" t="s">
        <v>97</v>
      </c>
      <c r="G2894" s="23" t="s">
        <v>75</v>
      </c>
      <c r="H2894" s="26">
        <v>15008.900000000001</v>
      </c>
      <c r="I2894" s="27">
        <v>2882.53</v>
      </c>
    </row>
    <row r="2895" spans="1:9" ht="10.199999999999999" x14ac:dyDescent="0.2">
      <c r="A2895" s="21" t="s">
        <v>84</v>
      </c>
      <c r="B2895" s="22">
        <v>44378</v>
      </c>
      <c r="C2895" s="25">
        <v>998</v>
      </c>
      <c r="D2895" s="29">
        <v>584</v>
      </c>
      <c r="E2895" s="34">
        <v>44979</v>
      </c>
      <c r="F2895" s="24" t="s">
        <v>97</v>
      </c>
      <c r="G2895" s="23" t="s">
        <v>72</v>
      </c>
      <c r="H2895" s="26">
        <v>45830.600000000006</v>
      </c>
      <c r="I2895" s="27">
        <v>12231.1</v>
      </c>
    </row>
    <row r="2896" spans="1:9" ht="10.199999999999999" x14ac:dyDescent="0.2">
      <c r="A2896" s="21" t="s">
        <v>84</v>
      </c>
      <c r="B2896" s="22">
        <v>44378</v>
      </c>
      <c r="C2896" s="25">
        <v>300</v>
      </c>
      <c r="D2896" s="29">
        <v>585</v>
      </c>
      <c r="E2896" s="34">
        <v>44007</v>
      </c>
      <c r="F2896" s="24" t="s">
        <v>97</v>
      </c>
      <c r="G2896" s="23" t="s">
        <v>71</v>
      </c>
      <c r="H2896" s="26">
        <v>16900.95</v>
      </c>
      <c r="I2896" s="27">
        <v>3616.13</v>
      </c>
    </row>
    <row r="2897" spans="1:9" ht="10.199999999999999" x14ac:dyDescent="0.2">
      <c r="A2897" s="21" t="s">
        <v>84</v>
      </c>
      <c r="B2897" s="22">
        <v>44378</v>
      </c>
      <c r="C2897" s="25">
        <v>311.7</v>
      </c>
      <c r="D2897" s="29">
        <v>586</v>
      </c>
      <c r="E2897" s="34">
        <v>44157</v>
      </c>
      <c r="F2897" s="24" t="s">
        <v>97</v>
      </c>
      <c r="G2897" s="23" t="s">
        <v>77</v>
      </c>
      <c r="H2897" s="26">
        <v>21837.95</v>
      </c>
      <c r="I2897" s="27">
        <v>5036.78</v>
      </c>
    </row>
    <row r="2898" spans="1:9" ht="10.199999999999999" x14ac:dyDescent="0.2">
      <c r="A2898" s="21" t="s">
        <v>84</v>
      </c>
      <c r="B2898" s="22">
        <v>44378</v>
      </c>
      <c r="C2898" s="25">
        <v>742</v>
      </c>
      <c r="D2898" s="29">
        <v>587</v>
      </c>
      <c r="E2898" s="34">
        <v>45010</v>
      </c>
      <c r="F2898" s="24" t="s">
        <v>97</v>
      </c>
      <c r="G2898" s="23" t="s">
        <v>77</v>
      </c>
      <c r="H2898" s="26">
        <v>27948.35</v>
      </c>
      <c r="I2898" s="27">
        <v>2411.4300000000003</v>
      </c>
    </row>
    <row r="2899" spans="1:9" ht="10.199999999999999" x14ac:dyDescent="0.2">
      <c r="A2899" s="21" t="s">
        <v>84</v>
      </c>
      <c r="B2899" s="22">
        <v>44378</v>
      </c>
      <c r="C2899" s="25">
        <v>155.6</v>
      </c>
      <c r="D2899" s="29">
        <v>588</v>
      </c>
      <c r="E2899" s="34">
        <v>41998</v>
      </c>
      <c r="F2899" s="24" t="s">
        <v>129</v>
      </c>
      <c r="G2899" s="23" t="s">
        <v>77</v>
      </c>
      <c r="H2899" s="26">
        <v>28190.85</v>
      </c>
      <c r="I2899" s="27">
        <v>6043.03</v>
      </c>
    </row>
    <row r="2900" spans="1:9" ht="10.199999999999999" x14ac:dyDescent="0.2">
      <c r="A2900" s="21" t="s">
        <v>84</v>
      </c>
      <c r="B2900" s="22">
        <v>44378</v>
      </c>
      <c r="C2900" s="25">
        <v>410.85</v>
      </c>
      <c r="D2900" s="29">
        <v>589</v>
      </c>
      <c r="E2900" s="34">
        <v>43054</v>
      </c>
      <c r="F2900" s="24" t="s">
        <v>132</v>
      </c>
      <c r="G2900" s="23" t="s">
        <v>74</v>
      </c>
      <c r="H2900" s="26">
        <v>104066.55</v>
      </c>
      <c r="I2900" s="27">
        <v>23437.26</v>
      </c>
    </row>
    <row r="2901" spans="1:9" ht="10.199999999999999" x14ac:dyDescent="0.2">
      <c r="A2901" s="21" t="s">
        <v>84</v>
      </c>
      <c r="B2901" s="22">
        <v>44378</v>
      </c>
      <c r="C2901" s="25">
        <v>348.5</v>
      </c>
      <c r="D2901" s="29">
        <v>590</v>
      </c>
      <c r="E2901" s="34">
        <v>42776</v>
      </c>
      <c r="F2901" s="24" t="s">
        <v>133</v>
      </c>
      <c r="G2901" s="23" t="s">
        <v>71</v>
      </c>
      <c r="H2901" s="26">
        <v>27627.7</v>
      </c>
      <c r="I2901" s="27">
        <v>5843.3899999999994</v>
      </c>
    </row>
    <row r="2902" spans="1:9" ht="10.199999999999999" x14ac:dyDescent="0.2">
      <c r="A2902" s="21" t="s">
        <v>84</v>
      </c>
      <c r="B2902" s="22">
        <v>44378</v>
      </c>
      <c r="C2902" s="25">
        <v>288.10000000000002</v>
      </c>
      <c r="D2902" s="29">
        <v>591</v>
      </c>
      <c r="E2902" s="34">
        <v>43561</v>
      </c>
      <c r="F2902" s="24" t="s">
        <v>134</v>
      </c>
      <c r="G2902" s="23" t="s">
        <v>75</v>
      </c>
      <c r="H2902" s="26">
        <v>16871.900000000001</v>
      </c>
      <c r="I2902" s="27">
        <v>1511.58</v>
      </c>
    </row>
    <row r="2903" spans="1:9" ht="10.199999999999999" x14ac:dyDescent="0.2">
      <c r="A2903" s="21" t="s">
        <v>84</v>
      </c>
      <c r="B2903" s="22">
        <v>44378</v>
      </c>
      <c r="C2903" s="25">
        <v>311</v>
      </c>
      <c r="D2903" s="29">
        <v>592</v>
      </c>
      <c r="E2903" s="34">
        <v>44532</v>
      </c>
      <c r="F2903" s="24" t="s">
        <v>97</v>
      </c>
      <c r="G2903" s="23" t="s">
        <v>71</v>
      </c>
      <c r="H2903" s="26">
        <v>15206.35</v>
      </c>
      <c r="I2903" s="27">
        <v>2618.35</v>
      </c>
    </row>
    <row r="2904" spans="1:9" ht="10.199999999999999" x14ac:dyDescent="0.2">
      <c r="A2904" s="21" t="s">
        <v>84</v>
      </c>
      <c r="B2904" s="22">
        <v>44378</v>
      </c>
      <c r="C2904" s="25">
        <v>388</v>
      </c>
      <c r="D2904" s="29">
        <v>593</v>
      </c>
      <c r="E2904" s="34">
        <v>44877</v>
      </c>
      <c r="F2904" s="24" t="s">
        <v>97</v>
      </c>
      <c r="G2904" s="23" t="s">
        <v>71</v>
      </c>
      <c r="H2904" s="26">
        <v>14582.449999999999</v>
      </c>
      <c r="I2904" s="27">
        <v>3298.8199999999997</v>
      </c>
    </row>
    <row r="2905" spans="1:9" ht="10.199999999999999" x14ac:dyDescent="0.2">
      <c r="A2905" s="21" t="s">
        <v>84</v>
      </c>
      <c r="B2905" s="22">
        <v>44378</v>
      </c>
      <c r="C2905" s="25">
        <v>537.1</v>
      </c>
      <c r="D2905" s="29">
        <v>594</v>
      </c>
      <c r="E2905" s="34">
        <v>44897</v>
      </c>
      <c r="F2905" s="24" t="s">
        <v>97</v>
      </c>
      <c r="G2905" s="23" t="s">
        <v>71</v>
      </c>
      <c r="H2905" s="26">
        <v>27081.75</v>
      </c>
      <c r="I2905" s="27">
        <v>5569.2</v>
      </c>
    </row>
    <row r="2906" spans="1:9" ht="10.199999999999999" x14ac:dyDescent="0.2">
      <c r="A2906" s="21" t="s">
        <v>84</v>
      </c>
      <c r="B2906" s="22">
        <v>44378</v>
      </c>
      <c r="C2906" s="25">
        <v>270.66000000000003</v>
      </c>
      <c r="D2906" s="29">
        <v>595</v>
      </c>
      <c r="E2906" s="34">
        <v>44824</v>
      </c>
      <c r="F2906" s="24" t="s">
        <v>97</v>
      </c>
      <c r="G2906" s="23" t="s">
        <v>77</v>
      </c>
      <c r="H2906" s="26">
        <v>12499.25</v>
      </c>
      <c r="I2906" s="27">
        <v>2820.72</v>
      </c>
    </row>
    <row r="2907" spans="1:9" ht="10.199999999999999" x14ac:dyDescent="0.2">
      <c r="A2907" s="21" t="s">
        <v>84</v>
      </c>
      <c r="B2907" s="22">
        <v>44378</v>
      </c>
      <c r="C2907" s="25">
        <v>800</v>
      </c>
      <c r="D2907" s="29">
        <v>596</v>
      </c>
      <c r="E2907" s="34">
        <v>44923</v>
      </c>
      <c r="F2907" s="24" t="s">
        <v>97</v>
      </c>
      <c r="G2907" s="23" t="s">
        <v>72</v>
      </c>
      <c r="H2907" s="26">
        <v>62496.3</v>
      </c>
      <c r="I2907" s="27">
        <v>13556.13</v>
      </c>
    </row>
    <row r="2908" spans="1:9" ht="10.199999999999999" x14ac:dyDescent="0.2">
      <c r="A2908" s="21" t="s">
        <v>84</v>
      </c>
      <c r="B2908" s="22">
        <v>44378</v>
      </c>
      <c r="C2908" s="25">
        <v>175.4</v>
      </c>
      <c r="D2908" s="29">
        <v>597</v>
      </c>
      <c r="E2908" s="34">
        <v>42894</v>
      </c>
      <c r="F2908" s="24" t="s">
        <v>97</v>
      </c>
      <c r="G2908" s="23" t="s">
        <v>71</v>
      </c>
      <c r="H2908" s="26">
        <v>7406</v>
      </c>
      <c r="I2908" s="27">
        <v>922.74</v>
      </c>
    </row>
    <row r="2909" spans="1:9" ht="10.199999999999999" x14ac:dyDescent="0.2">
      <c r="A2909" s="21" t="s">
        <v>84</v>
      </c>
      <c r="B2909" s="22">
        <v>44378</v>
      </c>
      <c r="C2909" s="25">
        <v>288</v>
      </c>
      <c r="D2909" s="29">
        <v>598</v>
      </c>
      <c r="E2909" s="34">
        <v>43084</v>
      </c>
      <c r="F2909" s="24" t="s">
        <v>97</v>
      </c>
      <c r="G2909" s="23" t="s">
        <v>73</v>
      </c>
      <c r="H2909" s="26">
        <v>13817.15</v>
      </c>
      <c r="I2909" s="27">
        <v>2692.69</v>
      </c>
    </row>
    <row r="2910" spans="1:9" ht="10.199999999999999" x14ac:dyDescent="0.2">
      <c r="A2910" s="21" t="s">
        <v>84</v>
      </c>
      <c r="B2910" s="22">
        <v>44378</v>
      </c>
      <c r="C2910" s="25">
        <v>325.5</v>
      </c>
      <c r="D2910" s="29">
        <v>599</v>
      </c>
      <c r="E2910" s="34">
        <v>43536</v>
      </c>
      <c r="F2910" s="24" t="s">
        <v>97</v>
      </c>
      <c r="G2910" s="23" t="s">
        <v>73</v>
      </c>
      <c r="H2910" s="26">
        <v>19059.05</v>
      </c>
      <c r="I2910" s="27">
        <v>5694.9900000000007</v>
      </c>
    </row>
    <row r="2911" spans="1:9" ht="10.199999999999999" x14ac:dyDescent="0.2">
      <c r="A2911" s="21" t="s">
        <v>84</v>
      </c>
      <c r="B2911" s="22">
        <v>44378</v>
      </c>
      <c r="C2911" s="25">
        <v>273.3</v>
      </c>
      <c r="D2911" s="29">
        <v>600</v>
      </c>
      <c r="E2911" s="34">
        <v>44646</v>
      </c>
      <c r="F2911" s="24" t="s">
        <v>97</v>
      </c>
      <c r="G2911" s="23" t="s">
        <v>71</v>
      </c>
      <c r="H2911" s="26">
        <v>13726.75</v>
      </c>
      <c r="I2911" s="27">
        <v>1748.32</v>
      </c>
    </row>
    <row r="2912" spans="1:9" ht="10.199999999999999" x14ac:dyDescent="0.2">
      <c r="A2912" s="21" t="s">
        <v>84</v>
      </c>
      <c r="B2912" s="22">
        <v>44378</v>
      </c>
      <c r="C2912" s="25">
        <v>310</v>
      </c>
      <c r="D2912" s="29">
        <v>601</v>
      </c>
      <c r="E2912" s="34">
        <v>44165</v>
      </c>
      <c r="F2912" s="24" t="s">
        <v>97</v>
      </c>
      <c r="G2912" s="23" t="s">
        <v>72</v>
      </c>
      <c r="H2912" s="26">
        <v>15646.300000000001</v>
      </c>
      <c r="I2912" s="27">
        <v>2501.17</v>
      </c>
    </row>
    <row r="2913" spans="1:9" ht="10.199999999999999" x14ac:dyDescent="0.2">
      <c r="A2913" s="21" t="s">
        <v>84</v>
      </c>
      <c r="B2913" s="22">
        <v>44378</v>
      </c>
      <c r="C2913" s="25">
        <v>586</v>
      </c>
      <c r="D2913" s="29">
        <v>603</v>
      </c>
      <c r="E2913" s="34">
        <v>45015</v>
      </c>
      <c r="F2913" s="24" t="s">
        <v>97</v>
      </c>
      <c r="G2913" s="23" t="s">
        <v>71</v>
      </c>
      <c r="H2913" s="26">
        <v>24998.5</v>
      </c>
      <c r="I2913" s="27">
        <v>5858.23</v>
      </c>
    </row>
    <row r="2914" spans="1:9" ht="10.199999999999999" x14ac:dyDescent="0.2">
      <c r="A2914" s="21" t="s">
        <v>84</v>
      </c>
      <c r="B2914" s="22">
        <v>44378</v>
      </c>
      <c r="C2914" s="25">
        <v>370.5</v>
      </c>
      <c r="D2914" s="29">
        <v>604</v>
      </c>
      <c r="E2914" s="34">
        <v>43616</v>
      </c>
      <c r="F2914" s="24" t="s">
        <v>97</v>
      </c>
      <c r="G2914" s="23" t="s">
        <v>71</v>
      </c>
      <c r="H2914" s="26">
        <v>17155.400000000001</v>
      </c>
      <c r="I2914" s="27">
        <v>2810.22</v>
      </c>
    </row>
    <row r="2915" spans="1:9" ht="10.199999999999999" x14ac:dyDescent="0.2">
      <c r="A2915" s="21" t="s">
        <v>84</v>
      </c>
      <c r="B2915" s="22">
        <v>44378</v>
      </c>
      <c r="C2915" s="25">
        <v>318.61</v>
      </c>
      <c r="D2915" s="29">
        <v>605</v>
      </c>
      <c r="E2915" s="34">
        <v>44350</v>
      </c>
      <c r="F2915" s="24" t="s">
        <v>97</v>
      </c>
      <c r="G2915" s="23" t="s">
        <v>71</v>
      </c>
      <c r="H2915" s="26">
        <v>36432.5</v>
      </c>
      <c r="I2915" s="27">
        <v>9146.9700000000012</v>
      </c>
    </row>
    <row r="2916" spans="1:9" ht="10.199999999999999" x14ac:dyDescent="0.2">
      <c r="A2916" s="21" t="s">
        <v>84</v>
      </c>
      <c r="B2916" s="22">
        <v>44378</v>
      </c>
      <c r="C2916" s="25">
        <v>164.4</v>
      </c>
      <c r="D2916" s="29">
        <v>606</v>
      </c>
      <c r="E2916" s="34">
        <v>41935</v>
      </c>
      <c r="F2916" s="24" t="s">
        <v>105</v>
      </c>
      <c r="G2916" s="23" t="s">
        <v>74</v>
      </c>
      <c r="H2916" s="26">
        <v>29413.899999999998</v>
      </c>
      <c r="I2916" s="27">
        <v>8259.09</v>
      </c>
    </row>
    <row r="2917" spans="1:9" ht="10.199999999999999" x14ac:dyDescent="0.2">
      <c r="A2917" s="21" t="s">
        <v>84</v>
      </c>
      <c r="B2917" s="22">
        <v>44378</v>
      </c>
      <c r="C2917" s="25">
        <v>181.1</v>
      </c>
      <c r="D2917" s="29">
        <v>607</v>
      </c>
      <c r="E2917" s="34">
        <v>43244</v>
      </c>
      <c r="F2917" s="24" t="s">
        <v>97</v>
      </c>
      <c r="G2917" s="23" t="s">
        <v>71</v>
      </c>
      <c r="H2917" s="26">
        <v>18686.300000000003</v>
      </c>
      <c r="I2917" s="27">
        <v>3487.4</v>
      </c>
    </row>
    <row r="2918" spans="1:9" ht="10.199999999999999" x14ac:dyDescent="0.2">
      <c r="A2918" s="21" t="s">
        <v>84</v>
      </c>
      <c r="B2918" s="22">
        <v>44378</v>
      </c>
      <c r="C2918" s="25">
        <v>278.20999999999998</v>
      </c>
      <c r="D2918" s="29">
        <v>608</v>
      </c>
      <c r="E2918" s="34">
        <v>42320</v>
      </c>
      <c r="F2918" s="24" t="s">
        <v>97</v>
      </c>
      <c r="G2918" s="23" t="s">
        <v>73</v>
      </c>
      <c r="H2918" s="26">
        <v>16611.650000000001</v>
      </c>
      <c r="I2918" s="27">
        <v>2374.61</v>
      </c>
    </row>
    <row r="2919" spans="1:9" ht="10.199999999999999" x14ac:dyDescent="0.2">
      <c r="A2919" s="21" t="s">
        <v>84</v>
      </c>
      <c r="B2919" s="22">
        <v>44378</v>
      </c>
      <c r="C2919" s="25">
        <v>284.89999999999998</v>
      </c>
      <c r="D2919" s="29">
        <v>609</v>
      </c>
      <c r="E2919" s="34">
        <v>44620</v>
      </c>
      <c r="F2919" s="24" t="s">
        <v>97</v>
      </c>
      <c r="G2919" s="23" t="s">
        <v>72</v>
      </c>
      <c r="H2919" s="26">
        <v>18441.199999999997</v>
      </c>
      <c r="I2919" s="27">
        <v>3924.13</v>
      </c>
    </row>
    <row r="2920" spans="1:9" ht="10.199999999999999" x14ac:dyDescent="0.2">
      <c r="A2920" s="21" t="s">
        <v>84</v>
      </c>
      <c r="B2920" s="22">
        <v>44378</v>
      </c>
      <c r="C2920" s="25">
        <v>355</v>
      </c>
      <c r="D2920" s="29">
        <v>610</v>
      </c>
      <c r="E2920" s="34">
        <v>42837</v>
      </c>
      <c r="F2920" s="24" t="s">
        <v>97</v>
      </c>
      <c r="G2920" s="23" t="s">
        <v>74</v>
      </c>
      <c r="H2920" s="26">
        <v>45086.5</v>
      </c>
      <c r="I2920" s="27">
        <v>12331.34</v>
      </c>
    </row>
    <row r="2921" spans="1:9" ht="10.199999999999999" x14ac:dyDescent="0.2">
      <c r="A2921" s="21" t="s">
        <v>84</v>
      </c>
      <c r="B2921" s="22">
        <v>44378</v>
      </c>
      <c r="C2921" s="25">
        <v>187.9</v>
      </c>
      <c r="D2921" s="29">
        <v>611</v>
      </c>
      <c r="E2921" s="34">
        <v>41690</v>
      </c>
      <c r="F2921" s="24" t="s">
        <v>97</v>
      </c>
      <c r="G2921" s="23" t="s">
        <v>74</v>
      </c>
      <c r="H2921" s="26">
        <v>14120.95</v>
      </c>
      <c r="I2921" s="27">
        <v>2457.7000000000003</v>
      </c>
    </row>
    <row r="2922" spans="1:9" ht="10.199999999999999" x14ac:dyDescent="0.2">
      <c r="A2922" s="21" t="s">
        <v>84</v>
      </c>
      <c r="B2922" s="22">
        <v>44378</v>
      </c>
      <c r="C2922" s="25">
        <v>162.44999999999999</v>
      </c>
      <c r="D2922" s="29">
        <v>612</v>
      </c>
      <c r="E2922" s="34">
        <v>40313</v>
      </c>
      <c r="F2922" s="24" t="s">
        <v>97</v>
      </c>
      <c r="G2922" s="23" t="s">
        <v>71</v>
      </c>
      <c r="H2922" s="26">
        <v>13133.599999999999</v>
      </c>
      <c r="I2922" s="27">
        <v>1848.56</v>
      </c>
    </row>
    <row r="2923" spans="1:9" ht="10.199999999999999" x14ac:dyDescent="0.2">
      <c r="A2923" s="21" t="s">
        <v>84</v>
      </c>
      <c r="B2923" s="22">
        <v>44378</v>
      </c>
      <c r="C2923" s="25">
        <v>383.13</v>
      </c>
      <c r="D2923" s="29">
        <v>613</v>
      </c>
      <c r="E2923" s="34">
        <v>44490</v>
      </c>
      <c r="F2923" s="24" t="s">
        <v>97</v>
      </c>
      <c r="G2923" s="23" t="s">
        <v>71</v>
      </c>
      <c r="H2923" s="26">
        <v>22076.9</v>
      </c>
      <c r="I2923" s="27">
        <v>5601.2599999999993</v>
      </c>
    </row>
    <row r="2924" spans="1:9" ht="10.199999999999999" x14ac:dyDescent="0.2">
      <c r="A2924" s="21" t="s">
        <v>84</v>
      </c>
      <c r="B2924" s="22">
        <v>44378</v>
      </c>
      <c r="C2924" s="25">
        <v>278.39999999999998</v>
      </c>
      <c r="D2924" s="29">
        <v>614</v>
      </c>
      <c r="E2924" s="34">
        <v>42560</v>
      </c>
      <c r="F2924" s="24" t="s">
        <v>97</v>
      </c>
      <c r="G2924" s="23" t="s">
        <v>75</v>
      </c>
      <c r="H2924" s="26">
        <v>17375.5</v>
      </c>
      <c r="I2924" s="27">
        <v>3714.9700000000003</v>
      </c>
    </row>
    <row r="2925" spans="1:9" ht="10.199999999999999" x14ac:dyDescent="0.2">
      <c r="A2925" s="21" t="s">
        <v>84</v>
      </c>
      <c r="B2925" s="22">
        <v>44378</v>
      </c>
      <c r="C2925" s="25">
        <v>259.87</v>
      </c>
      <c r="D2925" s="29">
        <v>615</v>
      </c>
      <c r="E2925" s="34">
        <v>44178</v>
      </c>
      <c r="F2925" s="24" t="s">
        <v>97</v>
      </c>
      <c r="G2925" s="23" t="s">
        <v>77</v>
      </c>
      <c r="H2925" s="26">
        <v>23822.449999999997</v>
      </c>
      <c r="I2925" s="27">
        <v>5451.67</v>
      </c>
    </row>
    <row r="2926" spans="1:9" ht="10.199999999999999" x14ac:dyDescent="0.2">
      <c r="A2926" s="21" t="s">
        <v>84</v>
      </c>
      <c r="B2926" s="22">
        <v>44378</v>
      </c>
      <c r="C2926" s="25">
        <v>321</v>
      </c>
      <c r="D2926" s="29">
        <v>616</v>
      </c>
      <c r="E2926" s="34">
        <v>44007</v>
      </c>
      <c r="F2926" s="24" t="s">
        <v>97</v>
      </c>
      <c r="G2926" s="23" t="s">
        <v>71</v>
      </c>
      <c r="H2926" s="26">
        <v>9672.6</v>
      </c>
      <c r="I2926" s="27">
        <v>32.9</v>
      </c>
    </row>
    <row r="2927" spans="1:9" ht="10.199999999999999" x14ac:dyDescent="0.2">
      <c r="A2927" s="21" t="s">
        <v>84</v>
      </c>
      <c r="B2927" s="22">
        <v>44378</v>
      </c>
      <c r="C2927" s="25">
        <v>240.77</v>
      </c>
      <c r="D2927" s="29">
        <v>617</v>
      </c>
      <c r="E2927" s="34">
        <v>43883</v>
      </c>
      <c r="F2927" s="24" t="s">
        <v>97</v>
      </c>
      <c r="G2927" s="23" t="s">
        <v>71</v>
      </c>
      <c r="H2927" s="26">
        <v>10680.4</v>
      </c>
      <c r="I2927" s="27">
        <v>1912.3999999999999</v>
      </c>
    </row>
    <row r="2928" spans="1:9" ht="10.199999999999999" x14ac:dyDescent="0.2">
      <c r="A2928" s="21" t="s">
        <v>84</v>
      </c>
      <c r="B2928" s="22">
        <v>44378</v>
      </c>
      <c r="C2928" s="25">
        <v>312</v>
      </c>
      <c r="D2928" s="29">
        <v>618</v>
      </c>
      <c r="E2928" s="34">
        <v>44147</v>
      </c>
      <c r="F2928" s="24" t="s">
        <v>97</v>
      </c>
      <c r="G2928" s="23" t="s">
        <v>73</v>
      </c>
      <c r="H2928" s="26">
        <v>32306.300000000003</v>
      </c>
      <c r="I2928" s="27">
        <v>6873.58</v>
      </c>
    </row>
    <row r="2929" spans="1:9" ht="10.199999999999999" x14ac:dyDescent="0.2">
      <c r="A2929" s="21" t="s">
        <v>84</v>
      </c>
      <c r="B2929" s="22">
        <v>44378</v>
      </c>
      <c r="C2929" s="25">
        <v>264.75</v>
      </c>
      <c r="D2929" s="29">
        <v>622</v>
      </c>
      <c r="E2929" s="34">
        <v>43567</v>
      </c>
      <c r="F2929" s="24" t="s">
        <v>97</v>
      </c>
      <c r="G2929" s="23" t="s">
        <v>77</v>
      </c>
      <c r="H2929" s="26">
        <v>22798.95</v>
      </c>
      <c r="I2929" s="27">
        <v>5834.1500000000005</v>
      </c>
    </row>
    <row r="2930" spans="1:9" ht="10.199999999999999" x14ac:dyDescent="0.2">
      <c r="A2930" s="21" t="s">
        <v>84</v>
      </c>
      <c r="B2930" s="22">
        <v>44378</v>
      </c>
      <c r="C2930" s="25">
        <v>287</v>
      </c>
      <c r="D2930" s="29">
        <v>623</v>
      </c>
      <c r="E2930" s="34">
        <v>44315</v>
      </c>
      <c r="F2930" s="24" t="s">
        <v>97</v>
      </c>
      <c r="G2930" s="23" t="s">
        <v>71</v>
      </c>
      <c r="H2930" s="26">
        <v>20295.350000000002</v>
      </c>
      <c r="I2930" s="27">
        <v>5468.12</v>
      </c>
    </row>
    <row r="2931" spans="1:9" ht="10.199999999999999" x14ac:dyDescent="0.2">
      <c r="A2931" s="21" t="s">
        <v>84</v>
      </c>
      <c r="B2931" s="22">
        <v>44378</v>
      </c>
      <c r="C2931" s="25">
        <v>288.39999999999998</v>
      </c>
      <c r="D2931" s="29">
        <v>624</v>
      </c>
      <c r="E2931" s="34">
        <v>43176</v>
      </c>
      <c r="F2931" s="24" t="s">
        <v>97</v>
      </c>
      <c r="G2931" s="23" t="s">
        <v>74</v>
      </c>
      <c r="H2931" s="26">
        <v>28192.800000000003</v>
      </c>
      <c r="I2931" s="27">
        <v>6394.5</v>
      </c>
    </row>
    <row r="2932" spans="1:9" ht="10.199999999999999" x14ac:dyDescent="0.2">
      <c r="A2932" s="21" t="s">
        <v>84</v>
      </c>
      <c r="B2932" s="22">
        <v>44378</v>
      </c>
      <c r="C2932" s="25">
        <v>314.22000000000003</v>
      </c>
      <c r="D2932" s="29">
        <v>625</v>
      </c>
      <c r="E2932" s="34">
        <v>44618</v>
      </c>
      <c r="F2932" s="24" t="s">
        <v>97</v>
      </c>
      <c r="G2932" s="23" t="s">
        <v>71</v>
      </c>
      <c r="H2932" s="26">
        <v>9453.85</v>
      </c>
      <c r="I2932" s="27">
        <v>1256.08</v>
      </c>
    </row>
    <row r="2933" spans="1:9" ht="10.199999999999999" x14ac:dyDescent="0.2">
      <c r="A2933" s="21" t="s">
        <v>84</v>
      </c>
      <c r="B2933" s="22">
        <v>44409</v>
      </c>
      <c r="C2933" s="25">
        <v>331.42</v>
      </c>
      <c r="D2933" s="29">
        <v>546</v>
      </c>
      <c r="E2933" s="34">
        <v>42364</v>
      </c>
      <c r="F2933" s="24" t="s">
        <v>128</v>
      </c>
      <c r="G2933" s="23" t="s">
        <v>71</v>
      </c>
      <c r="H2933" s="26">
        <v>57387</v>
      </c>
      <c r="I2933" s="27">
        <v>21482.86</v>
      </c>
    </row>
    <row r="2934" spans="1:9" ht="10.199999999999999" x14ac:dyDescent="0.2">
      <c r="A2934" s="21" t="s">
        <v>84</v>
      </c>
      <c r="B2934" s="22">
        <v>44409</v>
      </c>
      <c r="C2934" s="25">
        <v>254.96</v>
      </c>
      <c r="D2934" s="29">
        <v>547</v>
      </c>
      <c r="E2934" s="34">
        <v>44162</v>
      </c>
      <c r="F2934" s="24" t="s">
        <v>97</v>
      </c>
      <c r="G2934" s="23" t="s">
        <v>72</v>
      </c>
      <c r="H2934" s="26">
        <v>16432.7</v>
      </c>
      <c r="I2934" s="27">
        <v>4811.9399999999996</v>
      </c>
    </row>
    <row r="2935" spans="1:9" ht="10.199999999999999" x14ac:dyDescent="0.2">
      <c r="A2935" s="21" t="s">
        <v>84</v>
      </c>
      <c r="B2935" s="22">
        <v>44409</v>
      </c>
      <c r="C2935" s="25">
        <v>295.39999999999998</v>
      </c>
      <c r="D2935" s="29">
        <v>548</v>
      </c>
      <c r="E2935" s="34">
        <v>44717</v>
      </c>
      <c r="F2935" s="24" t="s">
        <v>97</v>
      </c>
      <c r="G2935" s="23" t="s">
        <v>73</v>
      </c>
      <c r="H2935" s="26">
        <v>15799.449999999999</v>
      </c>
      <c r="I2935" s="27">
        <v>7003.78</v>
      </c>
    </row>
    <row r="2936" spans="1:9" ht="10.199999999999999" x14ac:dyDescent="0.2">
      <c r="A2936" s="21" t="s">
        <v>84</v>
      </c>
      <c r="B2936" s="22">
        <v>44409</v>
      </c>
      <c r="C2936" s="25">
        <v>156.69999999999999</v>
      </c>
      <c r="D2936" s="29">
        <v>549</v>
      </c>
      <c r="E2936" s="34">
        <v>42051</v>
      </c>
      <c r="F2936" s="24" t="s">
        <v>97</v>
      </c>
      <c r="G2936" s="23" t="s">
        <v>74</v>
      </c>
      <c r="H2936" s="26">
        <v>13070.3</v>
      </c>
      <c r="I2936" s="27">
        <v>4332.8600000000006</v>
      </c>
    </row>
    <row r="2937" spans="1:9" ht="10.199999999999999" x14ac:dyDescent="0.2">
      <c r="A2937" s="21" t="s">
        <v>84</v>
      </c>
      <c r="B2937" s="22">
        <v>44409</v>
      </c>
      <c r="C2937" s="25">
        <v>278</v>
      </c>
      <c r="D2937" s="29">
        <v>550</v>
      </c>
      <c r="E2937" s="34">
        <v>44729</v>
      </c>
      <c r="F2937" s="24" t="s">
        <v>97</v>
      </c>
      <c r="G2937" s="23" t="s">
        <v>75</v>
      </c>
      <c r="H2937" s="26">
        <v>29758.05</v>
      </c>
      <c r="I2937" s="27">
        <v>12142.13</v>
      </c>
    </row>
    <row r="2938" spans="1:9" ht="10.199999999999999" x14ac:dyDescent="0.2">
      <c r="A2938" s="21" t="s">
        <v>84</v>
      </c>
      <c r="B2938" s="22">
        <v>44409</v>
      </c>
      <c r="C2938" s="25">
        <v>229.6</v>
      </c>
      <c r="D2938" s="29">
        <v>551</v>
      </c>
      <c r="E2938" s="34">
        <v>44348</v>
      </c>
      <c r="F2938" s="24" t="s">
        <v>97</v>
      </c>
      <c r="G2938" s="23" t="s">
        <v>71</v>
      </c>
      <c r="H2938" s="26">
        <v>17549.3</v>
      </c>
      <c r="I2938" s="27">
        <v>5599.16</v>
      </c>
    </row>
    <row r="2939" spans="1:9" ht="10.199999999999999" x14ac:dyDescent="0.2">
      <c r="A2939" s="21" t="s">
        <v>84</v>
      </c>
      <c r="B2939" s="22">
        <v>44409</v>
      </c>
      <c r="C2939" s="25">
        <v>312.75</v>
      </c>
      <c r="D2939" s="29">
        <v>552</v>
      </c>
      <c r="E2939" s="34">
        <v>44184</v>
      </c>
      <c r="F2939" s="24" t="s">
        <v>97</v>
      </c>
      <c r="G2939" s="23" t="s">
        <v>73</v>
      </c>
      <c r="H2939" s="26">
        <v>21488.400000000001</v>
      </c>
      <c r="I2939" s="27">
        <v>7339.8499999999995</v>
      </c>
    </row>
    <row r="2940" spans="1:9" ht="10.199999999999999" x14ac:dyDescent="0.2">
      <c r="A2940" s="21" t="s">
        <v>84</v>
      </c>
      <c r="B2940" s="22">
        <v>44409</v>
      </c>
      <c r="C2940" s="25">
        <v>307.89999999999998</v>
      </c>
      <c r="D2940" s="29">
        <v>553</v>
      </c>
      <c r="E2940" s="34">
        <v>43329</v>
      </c>
      <c r="F2940" s="24" t="s">
        <v>129</v>
      </c>
      <c r="G2940" s="23" t="s">
        <v>71</v>
      </c>
      <c r="H2940" s="26">
        <v>70071.5</v>
      </c>
      <c r="I2940" s="27">
        <v>32430.859999999997</v>
      </c>
    </row>
    <row r="2941" spans="1:9" ht="10.199999999999999" x14ac:dyDescent="0.2">
      <c r="A2941" s="21" t="s">
        <v>84</v>
      </c>
      <c r="B2941" s="22">
        <v>44409</v>
      </c>
      <c r="C2941" s="25">
        <v>305.89999999999998</v>
      </c>
      <c r="D2941" s="29">
        <v>554</v>
      </c>
      <c r="E2941" s="34">
        <v>42808</v>
      </c>
      <c r="F2941" s="24" t="s">
        <v>97</v>
      </c>
      <c r="G2941" s="23" t="s">
        <v>73</v>
      </c>
      <c r="H2941" s="26">
        <v>22835.35</v>
      </c>
      <c r="I2941" s="27">
        <v>8023.68</v>
      </c>
    </row>
    <row r="2942" spans="1:9" ht="10.199999999999999" x14ac:dyDescent="0.2">
      <c r="A2942" s="21" t="s">
        <v>84</v>
      </c>
      <c r="B2942" s="22">
        <v>44409</v>
      </c>
      <c r="C2942" s="25">
        <v>256.3</v>
      </c>
      <c r="D2942" s="29">
        <v>555</v>
      </c>
      <c r="E2942" s="34">
        <v>42469</v>
      </c>
      <c r="F2942" s="24" t="s">
        <v>97</v>
      </c>
      <c r="G2942" s="23" t="s">
        <v>74</v>
      </c>
      <c r="H2942" s="26">
        <v>31458.449999999997</v>
      </c>
      <c r="I2942" s="27">
        <v>11854.01</v>
      </c>
    </row>
    <row r="2943" spans="1:9" ht="10.199999999999999" x14ac:dyDescent="0.2">
      <c r="A2943" s="21" t="s">
        <v>84</v>
      </c>
      <c r="B2943" s="22">
        <v>44409</v>
      </c>
      <c r="C2943" s="25">
        <v>317.2</v>
      </c>
      <c r="D2943" s="29">
        <v>556</v>
      </c>
      <c r="E2943" s="34">
        <v>44689</v>
      </c>
      <c r="F2943" s="24" t="s">
        <v>97</v>
      </c>
      <c r="G2943" s="23" t="s">
        <v>73</v>
      </c>
      <c r="H2943" s="26">
        <v>27863.25</v>
      </c>
      <c r="I2943" s="27">
        <v>11652.34</v>
      </c>
    </row>
    <row r="2944" spans="1:9" ht="10.199999999999999" x14ac:dyDescent="0.2">
      <c r="A2944" s="21" t="s">
        <v>84</v>
      </c>
      <c r="B2944" s="22">
        <v>44409</v>
      </c>
      <c r="C2944" s="25">
        <v>376</v>
      </c>
      <c r="D2944" s="29">
        <v>557</v>
      </c>
      <c r="E2944" s="34">
        <v>44618</v>
      </c>
      <c r="F2944" s="24" t="s">
        <v>97</v>
      </c>
      <c r="G2944" s="23" t="s">
        <v>74</v>
      </c>
      <c r="H2944" s="26">
        <v>27079.200000000001</v>
      </c>
      <c r="I2944" s="27">
        <v>10907.82</v>
      </c>
    </row>
    <row r="2945" spans="1:9" ht="10.199999999999999" x14ac:dyDescent="0.2">
      <c r="A2945" s="21" t="s">
        <v>84</v>
      </c>
      <c r="B2945" s="22">
        <v>44409</v>
      </c>
      <c r="C2945" s="25">
        <v>149.9</v>
      </c>
      <c r="D2945" s="29">
        <v>558</v>
      </c>
      <c r="E2945" s="34">
        <v>41605</v>
      </c>
      <c r="F2945" s="24" t="s">
        <v>97</v>
      </c>
      <c r="G2945" s="23" t="s">
        <v>71</v>
      </c>
      <c r="H2945" s="26">
        <v>10338.65</v>
      </c>
      <c r="I2945" s="27">
        <v>3150.84</v>
      </c>
    </row>
    <row r="2946" spans="1:9" ht="10.199999999999999" x14ac:dyDescent="0.2">
      <c r="A2946" s="21" t="s">
        <v>84</v>
      </c>
      <c r="B2946" s="22">
        <v>44409</v>
      </c>
      <c r="C2946" s="25">
        <v>369.35</v>
      </c>
      <c r="D2946" s="29">
        <v>559</v>
      </c>
      <c r="E2946" s="34">
        <v>44558</v>
      </c>
      <c r="F2946" s="24" t="s">
        <v>97</v>
      </c>
      <c r="G2946" s="23" t="s">
        <v>75</v>
      </c>
      <c r="H2946" s="26">
        <v>24593.35</v>
      </c>
      <c r="I2946" s="27">
        <v>10116.540000000001</v>
      </c>
    </row>
    <row r="2947" spans="1:9" ht="10.199999999999999" x14ac:dyDescent="0.2">
      <c r="A2947" s="21" t="s">
        <v>84</v>
      </c>
      <c r="B2947" s="22">
        <v>44409</v>
      </c>
      <c r="C2947" s="25">
        <v>319</v>
      </c>
      <c r="D2947" s="29">
        <v>560</v>
      </c>
      <c r="E2947" s="34">
        <v>44520</v>
      </c>
      <c r="F2947" s="24" t="s">
        <v>97</v>
      </c>
      <c r="G2947" s="23" t="s">
        <v>75</v>
      </c>
      <c r="H2947" s="26">
        <v>23075.8</v>
      </c>
      <c r="I2947" s="27">
        <v>8874.39</v>
      </c>
    </row>
    <row r="2948" spans="1:9" ht="10.199999999999999" x14ac:dyDescent="0.2">
      <c r="A2948" s="21" t="s">
        <v>84</v>
      </c>
      <c r="B2948" s="22">
        <v>44409</v>
      </c>
      <c r="C2948" s="25">
        <v>313</v>
      </c>
      <c r="D2948" s="29">
        <v>561</v>
      </c>
      <c r="E2948" s="34">
        <v>44480</v>
      </c>
      <c r="F2948" s="24" t="s">
        <v>97</v>
      </c>
      <c r="G2948" s="23" t="s">
        <v>76</v>
      </c>
      <c r="H2948" s="26">
        <v>25115.85</v>
      </c>
      <c r="I2948" s="27">
        <v>8523.1999999999989</v>
      </c>
    </row>
    <row r="2949" spans="1:9" ht="10.199999999999999" x14ac:dyDescent="0.2">
      <c r="A2949" s="21" t="s">
        <v>84</v>
      </c>
      <c r="B2949" s="22">
        <v>44409</v>
      </c>
      <c r="C2949" s="25">
        <v>595</v>
      </c>
      <c r="D2949" s="29">
        <v>562</v>
      </c>
      <c r="E2949" s="34">
        <v>44905</v>
      </c>
      <c r="F2949" s="24" t="s">
        <v>97</v>
      </c>
      <c r="G2949" s="23" t="s">
        <v>72</v>
      </c>
      <c r="H2949" s="26">
        <v>48363.25</v>
      </c>
      <c r="I2949" s="27">
        <v>20017.27</v>
      </c>
    </row>
    <row r="2950" spans="1:9" ht="10.199999999999999" x14ac:dyDescent="0.2">
      <c r="A2950" s="21" t="s">
        <v>84</v>
      </c>
      <c r="B2950" s="22">
        <v>44409</v>
      </c>
      <c r="C2950" s="25">
        <v>312.3</v>
      </c>
      <c r="D2950" s="29">
        <v>563</v>
      </c>
      <c r="E2950" s="34">
        <v>44067</v>
      </c>
      <c r="F2950" s="24" t="s">
        <v>97</v>
      </c>
      <c r="G2950" s="23" t="s">
        <v>71</v>
      </c>
      <c r="H2950" s="26">
        <v>21835.599999999999</v>
      </c>
      <c r="I2950" s="27">
        <v>7930.3700000000008</v>
      </c>
    </row>
    <row r="2951" spans="1:9" ht="10.199999999999999" x14ac:dyDescent="0.2">
      <c r="A2951" s="21" t="s">
        <v>84</v>
      </c>
      <c r="B2951" s="22">
        <v>44409</v>
      </c>
      <c r="C2951" s="25">
        <v>262.39999999999998</v>
      </c>
      <c r="D2951" s="29">
        <v>564</v>
      </c>
      <c r="E2951" s="34">
        <v>44534</v>
      </c>
      <c r="F2951" s="24" t="s">
        <v>97</v>
      </c>
      <c r="G2951" s="23" t="s">
        <v>77</v>
      </c>
      <c r="H2951" s="26">
        <v>22516.85</v>
      </c>
      <c r="I2951" s="27">
        <v>2679.3199999999997</v>
      </c>
    </row>
    <row r="2952" spans="1:9" ht="10.199999999999999" x14ac:dyDescent="0.2">
      <c r="A2952" s="21" t="s">
        <v>84</v>
      </c>
      <c r="B2952" s="22">
        <v>44409</v>
      </c>
      <c r="C2952" s="25">
        <v>682</v>
      </c>
      <c r="D2952" s="29">
        <v>565</v>
      </c>
      <c r="E2952" s="34">
        <v>44919</v>
      </c>
      <c r="F2952" s="24" t="s">
        <v>97</v>
      </c>
      <c r="G2952" s="23" t="s">
        <v>73</v>
      </c>
      <c r="H2952" s="26">
        <v>37615.85</v>
      </c>
      <c r="I2952" s="27">
        <v>15094.100000000002</v>
      </c>
    </row>
    <row r="2953" spans="1:9" ht="10.199999999999999" x14ac:dyDescent="0.2">
      <c r="A2953" s="21" t="s">
        <v>84</v>
      </c>
      <c r="B2953" s="22">
        <v>44409</v>
      </c>
      <c r="C2953" s="25">
        <v>314.3</v>
      </c>
      <c r="D2953" s="29">
        <v>566</v>
      </c>
      <c r="E2953" s="34">
        <v>44627</v>
      </c>
      <c r="F2953" s="24" t="s">
        <v>97</v>
      </c>
      <c r="G2953" s="23" t="s">
        <v>71</v>
      </c>
      <c r="H2953" s="26">
        <v>16834.8</v>
      </c>
      <c r="I2953" s="27">
        <v>6834.45</v>
      </c>
    </row>
    <row r="2954" spans="1:9" ht="10.199999999999999" x14ac:dyDescent="0.2">
      <c r="A2954" s="21" t="s">
        <v>84</v>
      </c>
      <c r="B2954" s="22">
        <v>44409</v>
      </c>
      <c r="C2954" s="25">
        <v>298</v>
      </c>
      <c r="D2954" s="29">
        <v>567</v>
      </c>
      <c r="E2954" s="34">
        <v>42322</v>
      </c>
      <c r="F2954" s="24" t="s">
        <v>97</v>
      </c>
      <c r="G2954" s="23" t="s">
        <v>74</v>
      </c>
      <c r="H2954" s="26">
        <v>35618.800000000003</v>
      </c>
      <c r="I2954" s="27">
        <v>14808.149999999998</v>
      </c>
    </row>
    <row r="2955" spans="1:9" ht="10.199999999999999" x14ac:dyDescent="0.2">
      <c r="A2955" s="21" t="s">
        <v>84</v>
      </c>
      <c r="B2955" s="22">
        <v>44409</v>
      </c>
      <c r="C2955" s="25">
        <v>339</v>
      </c>
      <c r="D2955" s="29">
        <v>569</v>
      </c>
      <c r="E2955" s="34">
        <v>43091</v>
      </c>
      <c r="F2955" s="24" t="s">
        <v>97</v>
      </c>
      <c r="G2955" s="23" t="s">
        <v>77</v>
      </c>
      <c r="H2955" s="26">
        <v>55288.450000000004</v>
      </c>
      <c r="I2955" s="27">
        <v>22898.75</v>
      </c>
    </row>
    <row r="2956" spans="1:9" ht="10.199999999999999" x14ac:dyDescent="0.2">
      <c r="A2956" s="21" t="s">
        <v>84</v>
      </c>
      <c r="B2956" s="22">
        <v>44409</v>
      </c>
      <c r="C2956" s="25">
        <v>292.3</v>
      </c>
      <c r="D2956" s="29">
        <v>571</v>
      </c>
      <c r="E2956" s="34">
        <v>43218</v>
      </c>
      <c r="F2956" s="24" t="s">
        <v>97</v>
      </c>
      <c r="G2956" s="23" t="s">
        <v>74</v>
      </c>
      <c r="H2956" s="26">
        <v>33309.5</v>
      </c>
      <c r="I2956" s="27">
        <v>13027</v>
      </c>
    </row>
    <row r="2957" spans="1:9" ht="10.199999999999999" x14ac:dyDescent="0.2">
      <c r="A2957" s="21" t="s">
        <v>84</v>
      </c>
      <c r="B2957" s="22">
        <v>44409</v>
      </c>
      <c r="C2957" s="25">
        <v>299.89999999999998</v>
      </c>
      <c r="D2957" s="29">
        <v>572</v>
      </c>
      <c r="E2957" s="34">
        <v>44187</v>
      </c>
      <c r="F2957" s="24" t="s">
        <v>97</v>
      </c>
      <c r="G2957" s="23" t="s">
        <v>74</v>
      </c>
      <c r="H2957" s="26">
        <v>35590.100000000006</v>
      </c>
      <c r="I2957" s="27">
        <v>14313.949999999999</v>
      </c>
    </row>
    <row r="2958" spans="1:9" ht="10.199999999999999" x14ac:dyDescent="0.2">
      <c r="A2958" s="21" t="s">
        <v>84</v>
      </c>
      <c r="B2958" s="22">
        <v>44409</v>
      </c>
      <c r="C2958" s="25">
        <v>838.5</v>
      </c>
      <c r="D2958" s="29">
        <v>573</v>
      </c>
      <c r="E2958" s="34">
        <v>44923</v>
      </c>
      <c r="F2958" s="24" t="s">
        <v>97</v>
      </c>
      <c r="G2958" s="23" t="s">
        <v>76</v>
      </c>
      <c r="H2958" s="26">
        <v>37615.85</v>
      </c>
      <c r="I2958" s="27">
        <v>12450.970000000001</v>
      </c>
    </row>
    <row r="2959" spans="1:9" ht="10.199999999999999" x14ac:dyDescent="0.2">
      <c r="A2959" s="21" t="s">
        <v>84</v>
      </c>
      <c r="B2959" s="22">
        <v>44409</v>
      </c>
      <c r="C2959" s="25">
        <v>195.9</v>
      </c>
      <c r="D2959" s="29">
        <v>574</v>
      </c>
      <c r="E2959" s="34">
        <v>42235</v>
      </c>
      <c r="F2959" s="24" t="s">
        <v>97</v>
      </c>
      <c r="G2959" s="23" t="s">
        <v>71</v>
      </c>
      <c r="H2959" s="26">
        <v>35742.449999999997</v>
      </c>
      <c r="I2959" s="27">
        <v>13196.61</v>
      </c>
    </row>
    <row r="2960" spans="1:9" ht="10.199999999999999" x14ac:dyDescent="0.2">
      <c r="A2960" s="21" t="s">
        <v>84</v>
      </c>
      <c r="B2960" s="22">
        <v>44409</v>
      </c>
      <c r="C2960" s="25">
        <v>320.2</v>
      </c>
      <c r="D2960" s="29">
        <v>575</v>
      </c>
      <c r="E2960" s="34">
        <v>43216</v>
      </c>
      <c r="F2960" s="24" t="s">
        <v>97</v>
      </c>
      <c r="G2960" s="23" t="s">
        <v>71</v>
      </c>
      <c r="H2960" s="26">
        <v>20785.2</v>
      </c>
      <c r="I2960" s="27">
        <v>7554.68</v>
      </c>
    </row>
    <row r="2961" spans="1:9" ht="10.199999999999999" x14ac:dyDescent="0.2">
      <c r="A2961" s="21" t="s">
        <v>84</v>
      </c>
      <c r="B2961" s="22">
        <v>44409</v>
      </c>
      <c r="C2961" s="25">
        <v>354.8</v>
      </c>
      <c r="D2961" s="29">
        <v>576</v>
      </c>
      <c r="E2961" s="34">
        <v>43659</v>
      </c>
      <c r="F2961" s="24" t="s">
        <v>97</v>
      </c>
      <c r="G2961" s="23" t="s">
        <v>71</v>
      </c>
      <c r="H2961" s="26">
        <v>24078.800000000003</v>
      </c>
      <c r="I2961" s="27">
        <v>9188.69</v>
      </c>
    </row>
    <row r="2962" spans="1:9" ht="10.199999999999999" x14ac:dyDescent="0.2">
      <c r="A2962" s="21" t="s">
        <v>84</v>
      </c>
      <c r="B2962" s="22">
        <v>44409</v>
      </c>
      <c r="C2962" s="25">
        <v>289.10000000000002</v>
      </c>
      <c r="D2962" s="29">
        <v>577</v>
      </c>
      <c r="E2962" s="34">
        <v>44348</v>
      </c>
      <c r="F2962" s="24" t="s">
        <v>97</v>
      </c>
      <c r="G2962" s="23" t="s">
        <v>72</v>
      </c>
      <c r="H2962" s="26">
        <v>25592.550000000003</v>
      </c>
      <c r="I2962" s="27">
        <v>10143.629999999999</v>
      </c>
    </row>
    <row r="2963" spans="1:9" ht="10.199999999999999" x14ac:dyDescent="0.2">
      <c r="A2963" s="21" t="s">
        <v>84</v>
      </c>
      <c r="B2963" s="22">
        <v>44409</v>
      </c>
      <c r="C2963" s="25">
        <v>134.1</v>
      </c>
      <c r="D2963" s="29">
        <v>578</v>
      </c>
      <c r="E2963" s="34">
        <v>41195</v>
      </c>
      <c r="F2963" s="24" t="s">
        <v>97</v>
      </c>
      <c r="G2963" s="23" t="s">
        <v>71</v>
      </c>
      <c r="H2963" s="26">
        <v>9024.4500000000007</v>
      </c>
      <c r="I2963" s="27">
        <v>3280.97</v>
      </c>
    </row>
    <row r="2964" spans="1:9" ht="10.199999999999999" x14ac:dyDescent="0.2">
      <c r="A2964" s="21" t="s">
        <v>84</v>
      </c>
      <c r="B2964" s="22">
        <v>44409</v>
      </c>
      <c r="C2964" s="25">
        <v>676</v>
      </c>
      <c r="D2964" s="29">
        <v>579</v>
      </c>
      <c r="E2964" s="34">
        <v>44921</v>
      </c>
      <c r="F2964" s="24" t="s">
        <v>97</v>
      </c>
      <c r="G2964" s="23" t="s">
        <v>71</v>
      </c>
      <c r="H2964" s="26">
        <v>32242.15</v>
      </c>
      <c r="I2964" s="27">
        <v>13654.06</v>
      </c>
    </row>
    <row r="2965" spans="1:9" ht="10.199999999999999" x14ac:dyDescent="0.2">
      <c r="A2965" s="21" t="s">
        <v>84</v>
      </c>
      <c r="B2965" s="22">
        <v>44409</v>
      </c>
      <c r="C2965" s="25">
        <v>451</v>
      </c>
      <c r="D2965" s="29">
        <v>580</v>
      </c>
      <c r="E2965" s="34">
        <v>44912</v>
      </c>
      <c r="F2965" s="24" t="s">
        <v>97</v>
      </c>
      <c r="G2965" s="23" t="s">
        <v>71</v>
      </c>
      <c r="H2965" s="26">
        <v>18807.900000000001</v>
      </c>
      <c r="I2965" s="27">
        <v>8036.3499999999995</v>
      </c>
    </row>
    <row r="2966" spans="1:9" ht="10.199999999999999" x14ac:dyDescent="0.2">
      <c r="A2966" s="21" t="s">
        <v>84</v>
      </c>
      <c r="B2966" s="22">
        <v>44409</v>
      </c>
      <c r="C2966" s="25">
        <v>187.4</v>
      </c>
      <c r="D2966" s="29">
        <v>581</v>
      </c>
      <c r="E2966" s="34">
        <v>42364</v>
      </c>
      <c r="F2966" s="24" t="s">
        <v>97</v>
      </c>
      <c r="G2966" s="23" t="s">
        <v>71</v>
      </c>
      <c r="H2966" s="26">
        <v>16108.35</v>
      </c>
      <c r="I2966" s="27">
        <v>6040.6500000000005</v>
      </c>
    </row>
    <row r="2967" spans="1:9" ht="10.199999999999999" x14ac:dyDescent="0.2">
      <c r="A2967" s="21" t="s">
        <v>84</v>
      </c>
      <c r="B2967" s="22">
        <v>44409</v>
      </c>
      <c r="C2967" s="25">
        <v>343</v>
      </c>
      <c r="D2967" s="29">
        <v>582</v>
      </c>
      <c r="E2967" s="34">
        <v>44335</v>
      </c>
      <c r="F2967" s="24" t="s">
        <v>97</v>
      </c>
      <c r="G2967" s="23" t="s">
        <v>75</v>
      </c>
      <c r="H2967" s="26">
        <v>21685.050000000003</v>
      </c>
      <c r="I2967" s="27">
        <v>8099.3499999999995</v>
      </c>
    </row>
    <row r="2968" spans="1:9" ht="10.199999999999999" x14ac:dyDescent="0.2">
      <c r="A2968" s="21" t="s">
        <v>84</v>
      </c>
      <c r="B2968" s="22">
        <v>44409</v>
      </c>
      <c r="C2968" s="25">
        <v>998</v>
      </c>
      <c r="D2968" s="29">
        <v>584</v>
      </c>
      <c r="E2968" s="34">
        <v>44979</v>
      </c>
      <c r="F2968" s="24" t="s">
        <v>97</v>
      </c>
      <c r="G2968" s="23" t="s">
        <v>72</v>
      </c>
      <c r="H2968" s="26">
        <v>59110.600000000006</v>
      </c>
      <c r="I2968" s="27">
        <v>25636.73</v>
      </c>
    </row>
    <row r="2969" spans="1:9" ht="10.199999999999999" x14ac:dyDescent="0.2">
      <c r="A2969" s="21" t="s">
        <v>84</v>
      </c>
      <c r="B2969" s="22">
        <v>44409</v>
      </c>
      <c r="C2969" s="25">
        <v>300</v>
      </c>
      <c r="D2969" s="29">
        <v>585</v>
      </c>
      <c r="E2969" s="34">
        <v>44007</v>
      </c>
      <c r="F2969" s="24" t="s">
        <v>97</v>
      </c>
      <c r="G2969" s="23" t="s">
        <v>71</v>
      </c>
      <c r="H2969" s="26">
        <v>19397.149999999998</v>
      </c>
      <c r="I2969" s="27">
        <v>7591.29</v>
      </c>
    </row>
    <row r="2970" spans="1:9" ht="10.199999999999999" x14ac:dyDescent="0.2">
      <c r="A2970" s="21" t="s">
        <v>84</v>
      </c>
      <c r="B2970" s="22">
        <v>44409</v>
      </c>
      <c r="C2970" s="25">
        <v>311.7</v>
      </c>
      <c r="D2970" s="29">
        <v>586</v>
      </c>
      <c r="E2970" s="34">
        <v>44157</v>
      </c>
      <c r="F2970" s="24" t="s">
        <v>97</v>
      </c>
      <c r="G2970" s="23" t="s">
        <v>77</v>
      </c>
      <c r="H2970" s="26">
        <v>34944.299999999996</v>
      </c>
      <c r="I2970" s="27">
        <v>14434.98</v>
      </c>
    </row>
    <row r="2971" spans="1:9" ht="10.199999999999999" x14ac:dyDescent="0.2">
      <c r="A2971" s="21" t="s">
        <v>84</v>
      </c>
      <c r="B2971" s="22">
        <v>44409</v>
      </c>
      <c r="C2971" s="25">
        <v>742</v>
      </c>
      <c r="D2971" s="29">
        <v>587</v>
      </c>
      <c r="E2971" s="34">
        <v>45010</v>
      </c>
      <c r="F2971" s="24" t="s">
        <v>97</v>
      </c>
      <c r="G2971" s="23" t="s">
        <v>77</v>
      </c>
      <c r="H2971" s="26">
        <v>36046.75</v>
      </c>
      <c r="I2971" s="27">
        <v>11733.54</v>
      </c>
    </row>
    <row r="2972" spans="1:9" ht="10.199999999999999" x14ac:dyDescent="0.2">
      <c r="A2972" s="21" t="s">
        <v>84</v>
      </c>
      <c r="B2972" s="22">
        <v>44409</v>
      </c>
      <c r="C2972" s="25">
        <v>155.6</v>
      </c>
      <c r="D2972" s="29">
        <v>588</v>
      </c>
      <c r="E2972" s="34">
        <v>41998</v>
      </c>
      <c r="F2972" s="24" t="s">
        <v>129</v>
      </c>
      <c r="G2972" s="23" t="s">
        <v>77</v>
      </c>
      <c r="H2972" s="26">
        <v>37170</v>
      </c>
      <c r="I2972" s="27">
        <v>14510.720000000001</v>
      </c>
    </row>
    <row r="2973" spans="1:9" ht="10.199999999999999" x14ac:dyDescent="0.2">
      <c r="A2973" s="21" t="s">
        <v>84</v>
      </c>
      <c r="B2973" s="22">
        <v>44409</v>
      </c>
      <c r="C2973" s="25">
        <v>410.85</v>
      </c>
      <c r="D2973" s="29">
        <v>589</v>
      </c>
      <c r="E2973" s="34">
        <v>43054</v>
      </c>
      <c r="F2973" s="24" t="s">
        <v>132</v>
      </c>
      <c r="G2973" s="23" t="s">
        <v>74</v>
      </c>
      <c r="H2973" s="26">
        <v>123296.6</v>
      </c>
      <c r="I2973" s="27">
        <v>49457.73</v>
      </c>
    </row>
    <row r="2974" spans="1:9" ht="10.199999999999999" x14ac:dyDescent="0.2">
      <c r="A2974" s="21" t="s">
        <v>84</v>
      </c>
      <c r="B2974" s="22">
        <v>44409</v>
      </c>
      <c r="C2974" s="25">
        <v>348.5</v>
      </c>
      <c r="D2974" s="29">
        <v>590</v>
      </c>
      <c r="E2974" s="34">
        <v>42776</v>
      </c>
      <c r="F2974" s="24" t="s">
        <v>133</v>
      </c>
      <c r="G2974" s="23" t="s">
        <v>71</v>
      </c>
      <c r="H2974" s="26">
        <v>17435.150000000001</v>
      </c>
      <c r="I2974" s="27">
        <v>6184.08</v>
      </c>
    </row>
    <row r="2975" spans="1:9" ht="10.199999999999999" x14ac:dyDescent="0.2">
      <c r="A2975" s="21" t="s">
        <v>84</v>
      </c>
      <c r="B2975" s="22">
        <v>44409</v>
      </c>
      <c r="C2975" s="25">
        <v>311</v>
      </c>
      <c r="D2975" s="29">
        <v>592</v>
      </c>
      <c r="E2975" s="34">
        <v>44532</v>
      </c>
      <c r="F2975" s="24" t="s">
        <v>97</v>
      </c>
      <c r="G2975" s="23" t="s">
        <v>71</v>
      </c>
      <c r="H2975" s="26">
        <v>13963.25</v>
      </c>
      <c r="I2975" s="27">
        <v>4710.16</v>
      </c>
    </row>
    <row r="2976" spans="1:9" ht="10.199999999999999" x14ac:dyDescent="0.2">
      <c r="A2976" s="21" t="s">
        <v>84</v>
      </c>
      <c r="B2976" s="22">
        <v>44409</v>
      </c>
      <c r="C2976" s="25">
        <v>388</v>
      </c>
      <c r="D2976" s="29">
        <v>593</v>
      </c>
      <c r="E2976" s="34">
        <v>44877</v>
      </c>
      <c r="F2976" s="24" t="s">
        <v>97</v>
      </c>
      <c r="G2976" s="23" t="s">
        <v>71</v>
      </c>
      <c r="H2976" s="26">
        <v>18807.900000000001</v>
      </c>
      <c r="I2976" s="27">
        <v>7640.3600000000006</v>
      </c>
    </row>
    <row r="2977" spans="1:9" ht="10.199999999999999" x14ac:dyDescent="0.2">
      <c r="A2977" s="21" t="s">
        <v>84</v>
      </c>
      <c r="B2977" s="22">
        <v>44409</v>
      </c>
      <c r="C2977" s="25">
        <v>537.1</v>
      </c>
      <c r="D2977" s="29">
        <v>594</v>
      </c>
      <c r="E2977" s="34">
        <v>44897</v>
      </c>
      <c r="F2977" s="24" t="s">
        <v>97</v>
      </c>
      <c r="G2977" s="23" t="s">
        <v>71</v>
      </c>
      <c r="H2977" s="26">
        <v>34929</v>
      </c>
      <c r="I2977" s="27">
        <v>14637.84</v>
      </c>
    </row>
    <row r="2978" spans="1:9" ht="10.199999999999999" x14ac:dyDescent="0.2">
      <c r="A2978" s="21" t="s">
        <v>84</v>
      </c>
      <c r="B2978" s="22">
        <v>44409</v>
      </c>
      <c r="C2978" s="25">
        <v>270.66000000000003</v>
      </c>
      <c r="D2978" s="29">
        <v>595</v>
      </c>
      <c r="E2978" s="34">
        <v>44824</v>
      </c>
      <c r="F2978" s="24" t="s">
        <v>97</v>
      </c>
      <c r="G2978" s="23" t="s">
        <v>77</v>
      </c>
      <c r="H2978" s="26">
        <v>16121.099999999999</v>
      </c>
      <c r="I2978" s="27">
        <v>6535.48</v>
      </c>
    </row>
    <row r="2979" spans="1:9" ht="10.199999999999999" x14ac:dyDescent="0.2">
      <c r="A2979" s="21" t="s">
        <v>84</v>
      </c>
      <c r="B2979" s="22">
        <v>44409</v>
      </c>
      <c r="C2979" s="25">
        <v>800</v>
      </c>
      <c r="D2979" s="29">
        <v>596</v>
      </c>
      <c r="E2979" s="34">
        <v>44923</v>
      </c>
      <c r="F2979" s="24" t="s">
        <v>97</v>
      </c>
      <c r="G2979" s="23" t="s">
        <v>72</v>
      </c>
      <c r="H2979" s="26">
        <v>80605.399999999994</v>
      </c>
      <c r="I2979" s="27">
        <v>34451.9</v>
      </c>
    </row>
    <row r="2980" spans="1:9" ht="10.199999999999999" x14ac:dyDescent="0.2">
      <c r="A2980" s="21" t="s">
        <v>84</v>
      </c>
      <c r="B2980" s="22">
        <v>44409</v>
      </c>
      <c r="C2980" s="25">
        <v>175.4</v>
      </c>
      <c r="D2980" s="29">
        <v>597</v>
      </c>
      <c r="E2980" s="34">
        <v>42894</v>
      </c>
      <c r="F2980" s="24" t="s">
        <v>97</v>
      </c>
      <c r="G2980" s="23" t="s">
        <v>71</v>
      </c>
      <c r="H2980" s="26">
        <v>7469.85</v>
      </c>
      <c r="I2980" s="27">
        <v>2138.5699999999997</v>
      </c>
    </row>
    <row r="2981" spans="1:9" ht="10.199999999999999" x14ac:dyDescent="0.2">
      <c r="A2981" s="21" t="s">
        <v>84</v>
      </c>
      <c r="B2981" s="22">
        <v>44409</v>
      </c>
      <c r="C2981" s="25">
        <v>288</v>
      </c>
      <c r="D2981" s="29">
        <v>598</v>
      </c>
      <c r="E2981" s="34">
        <v>43084</v>
      </c>
      <c r="F2981" s="24" t="s">
        <v>97</v>
      </c>
      <c r="G2981" s="23" t="s">
        <v>73</v>
      </c>
      <c r="H2981" s="26">
        <v>15613.800000000001</v>
      </c>
      <c r="I2981" s="27">
        <v>5648.23</v>
      </c>
    </row>
    <row r="2982" spans="1:9" ht="10.199999999999999" x14ac:dyDescent="0.2">
      <c r="A2982" s="21" t="s">
        <v>84</v>
      </c>
      <c r="B2982" s="22">
        <v>44409</v>
      </c>
      <c r="C2982" s="25">
        <v>325.5</v>
      </c>
      <c r="D2982" s="29">
        <v>599</v>
      </c>
      <c r="E2982" s="34">
        <v>43536</v>
      </c>
      <c r="F2982" s="24" t="s">
        <v>97</v>
      </c>
      <c r="G2982" s="23" t="s">
        <v>73</v>
      </c>
      <c r="H2982" s="26">
        <v>22892.25</v>
      </c>
      <c r="I2982" s="27">
        <v>11014.220000000001</v>
      </c>
    </row>
    <row r="2983" spans="1:9" ht="10.199999999999999" x14ac:dyDescent="0.2">
      <c r="A2983" s="21" t="s">
        <v>84</v>
      </c>
      <c r="B2983" s="22">
        <v>44409</v>
      </c>
      <c r="C2983" s="25">
        <v>273.3</v>
      </c>
      <c r="D2983" s="29">
        <v>600</v>
      </c>
      <c r="E2983" s="34">
        <v>44646</v>
      </c>
      <c r="F2983" s="24" t="s">
        <v>97</v>
      </c>
      <c r="G2983" s="23" t="s">
        <v>71</v>
      </c>
      <c r="H2983" s="26">
        <v>18495.45</v>
      </c>
      <c r="I2983" s="27">
        <v>6077.8899999999994</v>
      </c>
    </row>
    <row r="2984" spans="1:9" ht="10.199999999999999" x14ac:dyDescent="0.2">
      <c r="A2984" s="21" t="s">
        <v>84</v>
      </c>
      <c r="B2984" s="22">
        <v>44409</v>
      </c>
      <c r="C2984" s="25">
        <v>310</v>
      </c>
      <c r="D2984" s="29">
        <v>601</v>
      </c>
      <c r="E2984" s="34">
        <v>44165</v>
      </c>
      <c r="F2984" s="24" t="s">
        <v>97</v>
      </c>
      <c r="G2984" s="23" t="s">
        <v>72</v>
      </c>
      <c r="H2984" s="26">
        <v>18034.8</v>
      </c>
      <c r="I2984" s="27">
        <v>6078.8</v>
      </c>
    </row>
    <row r="2985" spans="1:9" ht="10.199999999999999" x14ac:dyDescent="0.2">
      <c r="A2985" s="21" t="s">
        <v>84</v>
      </c>
      <c r="B2985" s="22">
        <v>44409</v>
      </c>
      <c r="C2985" s="25">
        <v>586</v>
      </c>
      <c r="D2985" s="29">
        <v>603</v>
      </c>
      <c r="E2985" s="34">
        <v>45015</v>
      </c>
      <c r="F2985" s="24" t="s">
        <v>97</v>
      </c>
      <c r="G2985" s="23" t="s">
        <v>71</v>
      </c>
      <c r="H2985" s="26">
        <v>32242.15</v>
      </c>
      <c r="I2985" s="27">
        <v>13275.85</v>
      </c>
    </row>
    <row r="2986" spans="1:9" ht="10.199999999999999" x14ac:dyDescent="0.2">
      <c r="A2986" s="21" t="s">
        <v>84</v>
      </c>
      <c r="B2986" s="22">
        <v>44409</v>
      </c>
      <c r="C2986" s="25">
        <v>370.5</v>
      </c>
      <c r="D2986" s="29">
        <v>604</v>
      </c>
      <c r="E2986" s="34">
        <v>43616</v>
      </c>
      <c r="F2986" s="24" t="s">
        <v>97</v>
      </c>
      <c r="G2986" s="23" t="s">
        <v>71</v>
      </c>
      <c r="H2986" s="26">
        <v>18325.25</v>
      </c>
      <c r="I2986" s="27">
        <v>6170.0099999999993</v>
      </c>
    </row>
    <row r="2987" spans="1:9" ht="10.199999999999999" x14ac:dyDescent="0.2">
      <c r="A2987" s="21" t="s">
        <v>84</v>
      </c>
      <c r="B2987" s="22">
        <v>44409</v>
      </c>
      <c r="C2987" s="25">
        <v>318.61</v>
      </c>
      <c r="D2987" s="29">
        <v>605</v>
      </c>
      <c r="E2987" s="34">
        <v>44350</v>
      </c>
      <c r="F2987" s="24" t="s">
        <v>97</v>
      </c>
      <c r="G2987" s="23" t="s">
        <v>71</v>
      </c>
      <c r="H2987" s="26">
        <v>35862.449999999997</v>
      </c>
      <c r="I2987" s="27">
        <v>15157.73</v>
      </c>
    </row>
    <row r="2988" spans="1:9" ht="10.199999999999999" x14ac:dyDescent="0.2">
      <c r="A2988" s="21" t="s">
        <v>84</v>
      </c>
      <c r="B2988" s="22">
        <v>44409</v>
      </c>
      <c r="C2988" s="25">
        <v>164.4</v>
      </c>
      <c r="D2988" s="29">
        <v>606</v>
      </c>
      <c r="E2988" s="34">
        <v>41935</v>
      </c>
      <c r="F2988" s="24" t="s">
        <v>105</v>
      </c>
      <c r="G2988" s="23" t="s">
        <v>74</v>
      </c>
      <c r="H2988" s="26">
        <v>27565.949999999997</v>
      </c>
      <c r="I2988" s="27">
        <v>12375.09</v>
      </c>
    </row>
    <row r="2989" spans="1:9" ht="10.199999999999999" x14ac:dyDescent="0.2">
      <c r="A2989" s="21" t="s">
        <v>84</v>
      </c>
      <c r="B2989" s="22">
        <v>44409</v>
      </c>
      <c r="C2989" s="25">
        <v>181.1</v>
      </c>
      <c r="D2989" s="29">
        <v>607</v>
      </c>
      <c r="E2989" s="34">
        <v>43244</v>
      </c>
      <c r="F2989" s="24" t="s">
        <v>97</v>
      </c>
      <c r="G2989" s="23" t="s">
        <v>71</v>
      </c>
      <c r="H2989" s="26">
        <v>16969</v>
      </c>
      <c r="I2989" s="27">
        <v>5636.2599999999993</v>
      </c>
    </row>
    <row r="2990" spans="1:9" ht="10.199999999999999" x14ac:dyDescent="0.2">
      <c r="A2990" s="21" t="s">
        <v>84</v>
      </c>
      <c r="B2990" s="22">
        <v>44409</v>
      </c>
      <c r="C2990" s="25">
        <v>278.20999999999998</v>
      </c>
      <c r="D2990" s="29">
        <v>608</v>
      </c>
      <c r="E2990" s="34">
        <v>42320</v>
      </c>
      <c r="F2990" s="24" t="s">
        <v>97</v>
      </c>
      <c r="G2990" s="23" t="s">
        <v>73</v>
      </c>
      <c r="H2990" s="26">
        <v>17823</v>
      </c>
      <c r="I2990" s="27">
        <v>5527.62</v>
      </c>
    </row>
    <row r="2991" spans="1:9" ht="10.199999999999999" x14ac:dyDescent="0.2">
      <c r="A2991" s="21" t="s">
        <v>84</v>
      </c>
      <c r="B2991" s="22">
        <v>44409</v>
      </c>
      <c r="C2991" s="25">
        <v>284.89999999999998</v>
      </c>
      <c r="D2991" s="29">
        <v>609</v>
      </c>
      <c r="E2991" s="34">
        <v>44620</v>
      </c>
      <c r="F2991" s="24" t="s">
        <v>97</v>
      </c>
      <c r="G2991" s="23" t="s">
        <v>72</v>
      </c>
      <c r="H2991" s="26">
        <v>20007.25</v>
      </c>
      <c r="I2991" s="27">
        <v>7415.5899999999992</v>
      </c>
    </row>
    <row r="2992" spans="1:9" ht="10.199999999999999" x14ac:dyDescent="0.2">
      <c r="A2992" s="21" t="s">
        <v>84</v>
      </c>
      <c r="B2992" s="22">
        <v>44409</v>
      </c>
      <c r="C2992" s="25">
        <v>355</v>
      </c>
      <c r="D2992" s="29">
        <v>610</v>
      </c>
      <c r="E2992" s="34">
        <v>42837</v>
      </c>
      <c r="F2992" s="24" t="s">
        <v>97</v>
      </c>
      <c r="G2992" s="23" t="s">
        <v>74</v>
      </c>
      <c r="H2992" s="26">
        <v>51217.75</v>
      </c>
      <c r="I2992" s="27">
        <v>23203.32</v>
      </c>
    </row>
    <row r="2993" spans="1:9" ht="10.199999999999999" x14ac:dyDescent="0.2">
      <c r="A2993" s="21" t="s">
        <v>84</v>
      </c>
      <c r="B2993" s="22">
        <v>44409</v>
      </c>
      <c r="C2993" s="25">
        <v>187.9</v>
      </c>
      <c r="D2993" s="29">
        <v>611</v>
      </c>
      <c r="E2993" s="34">
        <v>41690</v>
      </c>
      <c r="F2993" s="24" t="s">
        <v>97</v>
      </c>
      <c r="G2993" s="23" t="s">
        <v>74</v>
      </c>
      <c r="H2993" s="26">
        <v>15488.4</v>
      </c>
      <c r="I2993" s="27">
        <v>5395.95</v>
      </c>
    </row>
    <row r="2994" spans="1:9" ht="10.199999999999999" x14ac:dyDescent="0.2">
      <c r="A2994" s="21" t="s">
        <v>84</v>
      </c>
      <c r="B2994" s="22">
        <v>44409</v>
      </c>
      <c r="C2994" s="25">
        <v>162.44999999999999</v>
      </c>
      <c r="D2994" s="29">
        <v>612</v>
      </c>
      <c r="E2994" s="34">
        <v>40313</v>
      </c>
      <c r="F2994" s="24" t="s">
        <v>97</v>
      </c>
      <c r="G2994" s="23" t="s">
        <v>71</v>
      </c>
      <c r="H2994" s="26">
        <v>13257.8</v>
      </c>
      <c r="I2994" s="27">
        <v>4175.08</v>
      </c>
    </row>
    <row r="2995" spans="1:9" ht="10.199999999999999" x14ac:dyDescent="0.2">
      <c r="A2995" s="21" t="s">
        <v>84</v>
      </c>
      <c r="B2995" s="22">
        <v>44409</v>
      </c>
      <c r="C2995" s="25">
        <v>383.13</v>
      </c>
      <c r="D2995" s="29">
        <v>613</v>
      </c>
      <c r="E2995" s="34">
        <v>44490</v>
      </c>
      <c r="F2995" s="24" t="s">
        <v>97</v>
      </c>
      <c r="G2995" s="23" t="s">
        <v>71</v>
      </c>
      <c r="H2995" s="26">
        <v>28853.75</v>
      </c>
      <c r="I2995" s="27">
        <v>12609.519999999999</v>
      </c>
    </row>
    <row r="2996" spans="1:9" ht="10.199999999999999" x14ac:dyDescent="0.2">
      <c r="A2996" s="21" t="s">
        <v>84</v>
      </c>
      <c r="B2996" s="22">
        <v>44409</v>
      </c>
      <c r="C2996" s="25">
        <v>278.39999999999998</v>
      </c>
      <c r="D2996" s="29">
        <v>614</v>
      </c>
      <c r="E2996" s="34">
        <v>42560</v>
      </c>
      <c r="F2996" s="24" t="s">
        <v>97</v>
      </c>
      <c r="G2996" s="23" t="s">
        <v>75</v>
      </c>
      <c r="H2996" s="26">
        <v>22029.75</v>
      </c>
      <c r="I2996" s="27">
        <v>8506.4700000000012</v>
      </c>
    </row>
    <row r="2997" spans="1:9" ht="10.199999999999999" x14ac:dyDescent="0.2">
      <c r="A2997" s="21" t="s">
        <v>84</v>
      </c>
      <c r="B2997" s="22">
        <v>44409</v>
      </c>
      <c r="C2997" s="25">
        <v>259.87</v>
      </c>
      <c r="D2997" s="29">
        <v>615</v>
      </c>
      <c r="E2997" s="34">
        <v>44178</v>
      </c>
      <c r="F2997" s="24" t="s">
        <v>97</v>
      </c>
      <c r="G2997" s="23" t="s">
        <v>77</v>
      </c>
      <c r="H2997" s="26">
        <v>31905.75</v>
      </c>
      <c r="I2997" s="27">
        <v>12817.56</v>
      </c>
    </row>
    <row r="2998" spans="1:9" ht="10.199999999999999" x14ac:dyDescent="0.2">
      <c r="A2998" s="21" t="s">
        <v>84</v>
      </c>
      <c r="B2998" s="22">
        <v>44409</v>
      </c>
      <c r="C2998" s="25">
        <v>321</v>
      </c>
      <c r="D2998" s="29">
        <v>616</v>
      </c>
      <c r="E2998" s="34">
        <v>44007</v>
      </c>
      <c r="F2998" s="24" t="s">
        <v>97</v>
      </c>
      <c r="G2998" s="23" t="s">
        <v>71</v>
      </c>
      <c r="H2998" s="26">
        <v>10087.450000000001</v>
      </c>
      <c r="I2998" s="27">
        <v>1872.3600000000001</v>
      </c>
    </row>
    <row r="2999" spans="1:9" ht="10.199999999999999" x14ac:dyDescent="0.2">
      <c r="A2999" s="21" t="s">
        <v>84</v>
      </c>
      <c r="B2999" s="22">
        <v>44409</v>
      </c>
      <c r="C2999" s="25">
        <v>240.77</v>
      </c>
      <c r="D2999" s="29">
        <v>617</v>
      </c>
      <c r="E2999" s="34">
        <v>43883</v>
      </c>
      <c r="F2999" s="24" t="s">
        <v>97</v>
      </c>
      <c r="G2999" s="23" t="s">
        <v>71</v>
      </c>
      <c r="H2999" s="26">
        <v>15409.949999999999</v>
      </c>
      <c r="I2999" s="27">
        <v>6492.71</v>
      </c>
    </row>
    <row r="3000" spans="1:9" ht="10.199999999999999" x14ac:dyDescent="0.2">
      <c r="A3000" s="21" t="s">
        <v>84</v>
      </c>
      <c r="B3000" s="22">
        <v>44409</v>
      </c>
      <c r="C3000" s="25">
        <v>312</v>
      </c>
      <c r="D3000" s="29">
        <v>618</v>
      </c>
      <c r="E3000" s="34">
        <v>44147</v>
      </c>
      <c r="F3000" s="24" t="s">
        <v>97</v>
      </c>
      <c r="G3000" s="23" t="s">
        <v>73</v>
      </c>
      <c r="H3000" s="26">
        <v>37623.699999999997</v>
      </c>
      <c r="I3000" s="27">
        <v>14373.17</v>
      </c>
    </row>
    <row r="3001" spans="1:9" ht="10.199999999999999" x14ac:dyDescent="0.2">
      <c r="A3001" s="21" t="s">
        <v>84</v>
      </c>
      <c r="B3001" s="22">
        <v>44409</v>
      </c>
      <c r="C3001" s="25">
        <v>264.75</v>
      </c>
      <c r="D3001" s="29">
        <v>622</v>
      </c>
      <c r="E3001" s="34">
        <v>43567</v>
      </c>
      <c r="F3001" s="24" t="s">
        <v>97</v>
      </c>
      <c r="G3001" s="23" t="s">
        <v>77</v>
      </c>
      <c r="H3001" s="26">
        <v>26130.2</v>
      </c>
      <c r="I3001" s="27">
        <v>10948.84</v>
      </c>
    </row>
    <row r="3002" spans="1:9" ht="10.199999999999999" x14ac:dyDescent="0.2">
      <c r="A3002" s="21" t="s">
        <v>84</v>
      </c>
      <c r="B3002" s="22">
        <v>44409</v>
      </c>
      <c r="C3002" s="25">
        <v>287</v>
      </c>
      <c r="D3002" s="29">
        <v>623</v>
      </c>
      <c r="E3002" s="34">
        <v>44315</v>
      </c>
      <c r="F3002" s="24" t="s">
        <v>97</v>
      </c>
      <c r="G3002" s="23" t="s">
        <v>71</v>
      </c>
      <c r="H3002" s="26">
        <v>22347.9</v>
      </c>
      <c r="I3002" s="27">
        <v>9938.25</v>
      </c>
    </row>
    <row r="3003" spans="1:9" ht="10.199999999999999" x14ac:dyDescent="0.2">
      <c r="A3003" s="21" t="s">
        <v>84</v>
      </c>
      <c r="B3003" s="22">
        <v>44409</v>
      </c>
      <c r="C3003" s="25">
        <v>288.39999999999998</v>
      </c>
      <c r="D3003" s="29">
        <v>624</v>
      </c>
      <c r="E3003" s="34">
        <v>43176</v>
      </c>
      <c r="F3003" s="24" t="s">
        <v>97</v>
      </c>
      <c r="G3003" s="23" t="s">
        <v>74</v>
      </c>
      <c r="H3003" s="26">
        <v>34879.050000000003</v>
      </c>
      <c r="I3003" s="27">
        <v>14061.67</v>
      </c>
    </row>
    <row r="3004" spans="1:9" ht="10.199999999999999" x14ac:dyDescent="0.2">
      <c r="A3004" s="21" t="s">
        <v>84</v>
      </c>
      <c r="B3004" s="22">
        <v>44409</v>
      </c>
      <c r="C3004" s="25">
        <v>314.22000000000003</v>
      </c>
      <c r="D3004" s="29">
        <v>625</v>
      </c>
      <c r="E3004" s="34">
        <v>44618</v>
      </c>
      <c r="F3004" s="24" t="s">
        <v>97</v>
      </c>
      <c r="G3004" s="23" t="s">
        <v>71</v>
      </c>
      <c r="H3004" s="26">
        <v>11530.050000000001</v>
      </c>
      <c r="I3004" s="27">
        <v>3649.38</v>
      </c>
    </row>
    <row r="3005" spans="1:9" ht="10.199999999999999" x14ac:dyDescent="0.2">
      <c r="A3005" s="21" t="s">
        <v>84</v>
      </c>
      <c r="B3005" s="22">
        <v>44440</v>
      </c>
      <c r="C3005" s="25">
        <v>331.42</v>
      </c>
      <c r="D3005" s="29">
        <v>546</v>
      </c>
      <c r="E3005" s="34">
        <v>42364</v>
      </c>
      <c r="F3005" s="24" t="s">
        <v>128</v>
      </c>
      <c r="G3005" s="23" t="s">
        <v>71</v>
      </c>
      <c r="H3005" s="26">
        <v>65005.600000000006</v>
      </c>
      <c r="I3005" s="27">
        <v>27329.539999999997</v>
      </c>
    </row>
    <row r="3006" spans="1:9" ht="10.199999999999999" x14ac:dyDescent="0.2">
      <c r="A3006" s="21" t="s">
        <v>84</v>
      </c>
      <c r="B3006" s="22">
        <v>44440</v>
      </c>
      <c r="C3006" s="25">
        <v>254.96</v>
      </c>
      <c r="D3006" s="29">
        <v>547</v>
      </c>
      <c r="E3006" s="34">
        <v>44162</v>
      </c>
      <c r="F3006" s="24" t="s">
        <v>97</v>
      </c>
      <c r="G3006" s="23" t="s">
        <v>72</v>
      </c>
      <c r="H3006" s="26">
        <v>11810.1</v>
      </c>
      <c r="I3006" s="27">
        <v>2845.64</v>
      </c>
    </row>
    <row r="3007" spans="1:9" ht="10.199999999999999" x14ac:dyDescent="0.2">
      <c r="A3007" s="21" t="s">
        <v>84</v>
      </c>
      <c r="B3007" s="22">
        <v>44440</v>
      </c>
      <c r="C3007" s="25">
        <v>295.39999999999998</v>
      </c>
      <c r="D3007" s="29">
        <v>548</v>
      </c>
      <c r="E3007" s="34">
        <v>44717</v>
      </c>
      <c r="F3007" s="24" t="s">
        <v>97</v>
      </c>
      <c r="G3007" s="23" t="s">
        <v>73</v>
      </c>
      <c r="H3007" s="26">
        <v>11590.699999999999</v>
      </c>
      <c r="I3007" s="27">
        <v>4419.3100000000004</v>
      </c>
    </row>
    <row r="3008" spans="1:9" ht="10.199999999999999" x14ac:dyDescent="0.2">
      <c r="A3008" s="21" t="s">
        <v>84</v>
      </c>
      <c r="B3008" s="22">
        <v>44440</v>
      </c>
      <c r="C3008" s="25">
        <v>156.69999999999999</v>
      </c>
      <c r="D3008" s="29">
        <v>549</v>
      </c>
      <c r="E3008" s="34">
        <v>42051</v>
      </c>
      <c r="F3008" s="24" t="s">
        <v>97</v>
      </c>
      <c r="G3008" s="23" t="s">
        <v>74</v>
      </c>
      <c r="H3008" s="26">
        <v>13499.8</v>
      </c>
      <c r="I3008" s="27">
        <v>4754.2599999999993</v>
      </c>
    </row>
    <row r="3009" spans="1:9" ht="10.199999999999999" x14ac:dyDescent="0.2">
      <c r="A3009" s="21" t="s">
        <v>84</v>
      </c>
      <c r="B3009" s="22">
        <v>44440</v>
      </c>
      <c r="C3009" s="25">
        <v>278</v>
      </c>
      <c r="D3009" s="29">
        <v>550</v>
      </c>
      <c r="E3009" s="34">
        <v>44729</v>
      </c>
      <c r="F3009" s="24" t="s">
        <v>97</v>
      </c>
      <c r="G3009" s="23" t="s">
        <v>75</v>
      </c>
      <c r="H3009" s="26">
        <v>21342.449999999997</v>
      </c>
      <c r="I3009" s="27">
        <v>9202.83</v>
      </c>
    </row>
    <row r="3010" spans="1:9" ht="10.199999999999999" x14ac:dyDescent="0.2">
      <c r="A3010" s="21" t="s">
        <v>84</v>
      </c>
      <c r="B3010" s="22">
        <v>44440</v>
      </c>
      <c r="C3010" s="25">
        <v>229.6</v>
      </c>
      <c r="D3010" s="29">
        <v>551</v>
      </c>
      <c r="E3010" s="34">
        <v>44348</v>
      </c>
      <c r="F3010" s="24" t="s">
        <v>97</v>
      </c>
      <c r="G3010" s="23" t="s">
        <v>71</v>
      </c>
      <c r="H3010" s="26">
        <v>21717.5</v>
      </c>
      <c r="I3010" s="27">
        <v>7585.1299999999992</v>
      </c>
    </row>
    <row r="3011" spans="1:9" ht="10.199999999999999" x14ac:dyDescent="0.2">
      <c r="A3011" s="21" t="s">
        <v>84</v>
      </c>
      <c r="B3011" s="22">
        <v>44440</v>
      </c>
      <c r="C3011" s="25">
        <v>312.75</v>
      </c>
      <c r="D3011" s="29">
        <v>552</v>
      </c>
      <c r="E3011" s="34">
        <v>44184</v>
      </c>
      <c r="F3011" s="24" t="s">
        <v>97</v>
      </c>
      <c r="G3011" s="23" t="s">
        <v>73</v>
      </c>
      <c r="H3011" s="26">
        <v>17788.349999999999</v>
      </c>
      <c r="I3011" s="27">
        <v>6217.96</v>
      </c>
    </row>
    <row r="3012" spans="1:9" ht="10.199999999999999" x14ac:dyDescent="0.2">
      <c r="A3012" s="21" t="s">
        <v>84</v>
      </c>
      <c r="B3012" s="22">
        <v>44440</v>
      </c>
      <c r="C3012" s="25">
        <v>307.89999999999998</v>
      </c>
      <c r="D3012" s="29">
        <v>553</v>
      </c>
      <c r="E3012" s="34">
        <v>43329</v>
      </c>
      <c r="F3012" s="24" t="s">
        <v>129</v>
      </c>
      <c r="G3012" s="23" t="s">
        <v>71</v>
      </c>
      <c r="H3012" s="26">
        <v>37690.85</v>
      </c>
      <c r="I3012" s="27">
        <v>17766.419999999998</v>
      </c>
    </row>
    <row r="3013" spans="1:9" ht="10.199999999999999" x14ac:dyDescent="0.2">
      <c r="A3013" s="21" t="s">
        <v>84</v>
      </c>
      <c r="B3013" s="22">
        <v>44440</v>
      </c>
      <c r="C3013" s="25">
        <v>305.89999999999998</v>
      </c>
      <c r="D3013" s="29">
        <v>554</v>
      </c>
      <c r="E3013" s="34">
        <v>42808</v>
      </c>
      <c r="F3013" s="24" t="s">
        <v>97</v>
      </c>
      <c r="G3013" s="23" t="s">
        <v>73</v>
      </c>
      <c r="H3013" s="26">
        <v>13656.800000000001</v>
      </c>
      <c r="I3013" s="27">
        <v>4392.6399999999994</v>
      </c>
    </row>
    <row r="3014" spans="1:9" ht="10.199999999999999" x14ac:dyDescent="0.2">
      <c r="A3014" s="21" t="s">
        <v>84</v>
      </c>
      <c r="B3014" s="22">
        <v>44440</v>
      </c>
      <c r="C3014" s="25">
        <v>256.3</v>
      </c>
      <c r="D3014" s="29">
        <v>555</v>
      </c>
      <c r="E3014" s="34">
        <v>42469</v>
      </c>
      <c r="F3014" s="24" t="s">
        <v>97</v>
      </c>
      <c r="G3014" s="23" t="s">
        <v>74</v>
      </c>
      <c r="H3014" s="26">
        <v>32483.1</v>
      </c>
      <c r="I3014" s="27">
        <v>13158.6</v>
      </c>
    </row>
    <row r="3015" spans="1:9" ht="10.199999999999999" x14ac:dyDescent="0.2">
      <c r="A3015" s="21" t="s">
        <v>84</v>
      </c>
      <c r="B3015" s="22">
        <v>44440</v>
      </c>
      <c r="C3015" s="25">
        <v>317.2</v>
      </c>
      <c r="D3015" s="29">
        <v>556</v>
      </c>
      <c r="E3015" s="34">
        <v>44689</v>
      </c>
      <c r="F3015" s="24" t="s">
        <v>97</v>
      </c>
      <c r="G3015" s="23" t="s">
        <v>73</v>
      </c>
      <c r="H3015" s="26">
        <v>22684.45</v>
      </c>
      <c r="I3015" s="27">
        <v>9198.6299999999992</v>
      </c>
    </row>
    <row r="3016" spans="1:9" ht="10.199999999999999" x14ac:dyDescent="0.2">
      <c r="A3016" s="21" t="s">
        <v>84</v>
      </c>
      <c r="B3016" s="22">
        <v>44440</v>
      </c>
      <c r="C3016" s="25">
        <v>376</v>
      </c>
      <c r="D3016" s="29">
        <v>557</v>
      </c>
      <c r="E3016" s="34">
        <v>44618</v>
      </c>
      <c r="F3016" s="24" t="s">
        <v>97</v>
      </c>
      <c r="G3016" s="23" t="s">
        <v>74</v>
      </c>
      <c r="H3016" s="26">
        <v>20945.949999999997</v>
      </c>
      <c r="I3016" s="27">
        <v>8422.82</v>
      </c>
    </row>
    <row r="3017" spans="1:9" ht="10.199999999999999" x14ac:dyDescent="0.2">
      <c r="A3017" s="21" t="s">
        <v>84</v>
      </c>
      <c r="B3017" s="22">
        <v>44440</v>
      </c>
      <c r="C3017" s="25">
        <v>149.9</v>
      </c>
      <c r="D3017" s="29">
        <v>558</v>
      </c>
      <c r="E3017" s="34">
        <v>41605</v>
      </c>
      <c r="F3017" s="24" t="s">
        <v>97</v>
      </c>
      <c r="G3017" s="23" t="s">
        <v>71</v>
      </c>
      <c r="H3017" s="26">
        <v>8672.4</v>
      </c>
      <c r="I3017" s="27">
        <v>2588.3199999999997</v>
      </c>
    </row>
    <row r="3018" spans="1:9" ht="10.199999999999999" x14ac:dyDescent="0.2">
      <c r="A3018" s="21" t="s">
        <v>84</v>
      </c>
      <c r="B3018" s="22">
        <v>44440</v>
      </c>
      <c r="C3018" s="25">
        <v>369.35</v>
      </c>
      <c r="D3018" s="29">
        <v>559</v>
      </c>
      <c r="E3018" s="34">
        <v>44558</v>
      </c>
      <c r="F3018" s="24" t="s">
        <v>97</v>
      </c>
      <c r="G3018" s="23" t="s">
        <v>75</v>
      </c>
      <c r="H3018" s="26">
        <v>21290.6</v>
      </c>
      <c r="I3018" s="27">
        <v>8689.0299999999988</v>
      </c>
    </row>
    <row r="3019" spans="1:9" ht="10.199999999999999" x14ac:dyDescent="0.2">
      <c r="A3019" s="21" t="s">
        <v>84</v>
      </c>
      <c r="B3019" s="22">
        <v>44440</v>
      </c>
      <c r="C3019" s="25">
        <v>319</v>
      </c>
      <c r="D3019" s="29">
        <v>560</v>
      </c>
      <c r="E3019" s="34">
        <v>44520</v>
      </c>
      <c r="F3019" s="24" t="s">
        <v>97</v>
      </c>
      <c r="G3019" s="23" t="s">
        <v>75</v>
      </c>
      <c r="H3019" s="26">
        <v>23175.300000000003</v>
      </c>
      <c r="I3019" s="27">
        <v>9219.42</v>
      </c>
    </row>
    <row r="3020" spans="1:9" ht="10.199999999999999" x14ac:dyDescent="0.2">
      <c r="A3020" s="21" t="s">
        <v>84</v>
      </c>
      <c r="B3020" s="22">
        <v>44440</v>
      </c>
      <c r="C3020" s="25">
        <v>313</v>
      </c>
      <c r="D3020" s="29">
        <v>561</v>
      </c>
      <c r="E3020" s="34">
        <v>44480</v>
      </c>
      <c r="F3020" s="24" t="s">
        <v>97</v>
      </c>
      <c r="G3020" s="23" t="s">
        <v>76</v>
      </c>
      <c r="H3020" s="26">
        <v>24914.25</v>
      </c>
      <c r="I3020" s="27">
        <v>8245.7200000000012</v>
      </c>
    </row>
    <row r="3021" spans="1:9" ht="10.199999999999999" x14ac:dyDescent="0.2">
      <c r="A3021" s="21" t="s">
        <v>84</v>
      </c>
      <c r="B3021" s="22">
        <v>44440</v>
      </c>
      <c r="C3021" s="25">
        <v>595</v>
      </c>
      <c r="D3021" s="29">
        <v>562</v>
      </c>
      <c r="E3021" s="34">
        <v>44905</v>
      </c>
      <c r="F3021" s="24" t="s">
        <v>97</v>
      </c>
      <c r="G3021" s="23" t="s">
        <v>72</v>
      </c>
      <c r="H3021" s="26">
        <v>44767.600000000006</v>
      </c>
      <c r="I3021" s="27">
        <v>19321.190000000002</v>
      </c>
    </row>
    <row r="3022" spans="1:9" ht="10.199999999999999" x14ac:dyDescent="0.2">
      <c r="A3022" s="21" t="s">
        <v>84</v>
      </c>
      <c r="B3022" s="22">
        <v>44440</v>
      </c>
      <c r="C3022" s="25">
        <v>312.3</v>
      </c>
      <c r="D3022" s="29">
        <v>563</v>
      </c>
      <c r="E3022" s="34">
        <v>44067</v>
      </c>
      <c r="F3022" s="24" t="s">
        <v>97</v>
      </c>
      <c r="G3022" s="23" t="s">
        <v>71</v>
      </c>
      <c r="H3022" s="26">
        <v>17626.199999999997</v>
      </c>
      <c r="I3022" s="27">
        <v>6454.56</v>
      </c>
    </row>
    <row r="3023" spans="1:9" ht="10.199999999999999" x14ac:dyDescent="0.2">
      <c r="A3023" s="21" t="s">
        <v>84</v>
      </c>
      <c r="B3023" s="22">
        <v>44440</v>
      </c>
      <c r="C3023" s="25">
        <v>262.39999999999998</v>
      </c>
      <c r="D3023" s="29">
        <v>564</v>
      </c>
      <c r="E3023" s="34">
        <v>44534</v>
      </c>
      <c r="F3023" s="24" t="s">
        <v>97</v>
      </c>
      <c r="G3023" s="23" t="s">
        <v>77</v>
      </c>
      <c r="H3023" s="26">
        <v>21590.9</v>
      </c>
      <c r="I3023" s="27">
        <v>24.849999999999998</v>
      </c>
    </row>
    <row r="3024" spans="1:9" ht="10.199999999999999" x14ac:dyDescent="0.2">
      <c r="A3024" s="21" t="s">
        <v>84</v>
      </c>
      <c r="B3024" s="22">
        <v>44440</v>
      </c>
      <c r="C3024" s="25">
        <v>682</v>
      </c>
      <c r="D3024" s="29">
        <v>565</v>
      </c>
      <c r="E3024" s="34">
        <v>44919</v>
      </c>
      <c r="F3024" s="24" t="s">
        <v>97</v>
      </c>
      <c r="G3024" s="23" t="s">
        <v>73</v>
      </c>
      <c r="H3024" s="26">
        <v>34819.25</v>
      </c>
      <c r="I3024" s="27">
        <v>14522.899999999998</v>
      </c>
    </row>
    <row r="3025" spans="1:9" ht="10.199999999999999" x14ac:dyDescent="0.2">
      <c r="A3025" s="21" t="s">
        <v>84</v>
      </c>
      <c r="B3025" s="22">
        <v>44440</v>
      </c>
      <c r="C3025" s="25">
        <v>314.3</v>
      </c>
      <c r="D3025" s="29">
        <v>566</v>
      </c>
      <c r="E3025" s="34">
        <v>44627</v>
      </c>
      <c r="F3025" s="24" t="s">
        <v>97</v>
      </c>
      <c r="G3025" s="23" t="s">
        <v>71</v>
      </c>
      <c r="H3025" s="26">
        <v>17986.099999999999</v>
      </c>
      <c r="I3025" s="27">
        <v>7648.83</v>
      </c>
    </row>
    <row r="3026" spans="1:9" ht="10.199999999999999" x14ac:dyDescent="0.2">
      <c r="A3026" s="21" t="s">
        <v>84</v>
      </c>
      <c r="B3026" s="22">
        <v>44440</v>
      </c>
      <c r="C3026" s="25">
        <v>298</v>
      </c>
      <c r="D3026" s="29">
        <v>567</v>
      </c>
      <c r="E3026" s="34">
        <v>42322</v>
      </c>
      <c r="F3026" s="24" t="s">
        <v>97</v>
      </c>
      <c r="G3026" s="23" t="s">
        <v>74</v>
      </c>
      <c r="H3026" s="26">
        <v>34474.400000000001</v>
      </c>
      <c r="I3026" s="27">
        <v>15244.81</v>
      </c>
    </row>
    <row r="3027" spans="1:9" ht="10.199999999999999" x14ac:dyDescent="0.2">
      <c r="A3027" s="21" t="s">
        <v>84</v>
      </c>
      <c r="B3027" s="22">
        <v>44440</v>
      </c>
      <c r="C3027" s="25">
        <v>339</v>
      </c>
      <c r="D3027" s="29">
        <v>569</v>
      </c>
      <c r="E3027" s="34">
        <v>43091</v>
      </c>
      <c r="F3027" s="24" t="s">
        <v>97</v>
      </c>
      <c r="G3027" s="23" t="s">
        <v>77</v>
      </c>
      <c r="H3027" s="26">
        <v>37711.75</v>
      </c>
      <c r="I3027" s="27">
        <v>14733.25</v>
      </c>
    </row>
    <row r="3028" spans="1:9" ht="10.199999999999999" x14ac:dyDescent="0.2">
      <c r="A3028" s="21" t="s">
        <v>84</v>
      </c>
      <c r="B3028" s="22">
        <v>44440</v>
      </c>
      <c r="C3028" s="25">
        <v>292.3</v>
      </c>
      <c r="D3028" s="29">
        <v>571</v>
      </c>
      <c r="E3028" s="34">
        <v>43218</v>
      </c>
      <c r="F3028" s="24" t="s">
        <v>97</v>
      </c>
      <c r="G3028" s="23" t="s">
        <v>74</v>
      </c>
      <c r="H3028" s="26">
        <v>31958.75</v>
      </c>
      <c r="I3028" s="27">
        <v>13492.43</v>
      </c>
    </row>
    <row r="3029" spans="1:9" ht="10.199999999999999" x14ac:dyDescent="0.2">
      <c r="A3029" s="21" t="s">
        <v>84</v>
      </c>
      <c r="B3029" s="22">
        <v>44440</v>
      </c>
      <c r="C3029" s="25">
        <v>299.89999999999998</v>
      </c>
      <c r="D3029" s="29">
        <v>572</v>
      </c>
      <c r="E3029" s="34">
        <v>44187</v>
      </c>
      <c r="F3029" s="24" t="s">
        <v>97</v>
      </c>
      <c r="G3029" s="23" t="s">
        <v>74</v>
      </c>
      <c r="H3029" s="26">
        <v>32134.65</v>
      </c>
      <c r="I3029" s="27">
        <v>13541.779999999999</v>
      </c>
    </row>
    <row r="3030" spans="1:9" ht="10.199999999999999" x14ac:dyDescent="0.2">
      <c r="A3030" s="21" t="s">
        <v>84</v>
      </c>
      <c r="B3030" s="22">
        <v>44440</v>
      </c>
      <c r="C3030" s="25">
        <v>838.5</v>
      </c>
      <c r="D3030" s="29">
        <v>573</v>
      </c>
      <c r="E3030" s="34">
        <v>44923</v>
      </c>
      <c r="F3030" s="24" t="s">
        <v>97</v>
      </c>
      <c r="G3030" s="23" t="s">
        <v>76</v>
      </c>
      <c r="H3030" s="26">
        <v>34819.25</v>
      </c>
      <c r="I3030" s="27">
        <v>10949.12</v>
      </c>
    </row>
    <row r="3031" spans="1:9" ht="10.199999999999999" x14ac:dyDescent="0.2">
      <c r="A3031" s="21" t="s">
        <v>84</v>
      </c>
      <c r="B3031" s="22">
        <v>44440</v>
      </c>
      <c r="C3031" s="25">
        <v>195.9</v>
      </c>
      <c r="D3031" s="29">
        <v>574</v>
      </c>
      <c r="E3031" s="34">
        <v>42235</v>
      </c>
      <c r="F3031" s="24" t="s">
        <v>97</v>
      </c>
      <c r="G3031" s="23" t="s">
        <v>71</v>
      </c>
      <c r="H3031" s="26">
        <v>42466.65</v>
      </c>
      <c r="I3031" s="27">
        <v>18847.43</v>
      </c>
    </row>
    <row r="3032" spans="1:9" ht="10.199999999999999" x14ac:dyDescent="0.2">
      <c r="A3032" s="21" t="s">
        <v>84</v>
      </c>
      <c r="B3032" s="22">
        <v>44440</v>
      </c>
      <c r="C3032" s="25">
        <v>320.2</v>
      </c>
      <c r="D3032" s="29">
        <v>575</v>
      </c>
      <c r="E3032" s="34">
        <v>43216</v>
      </c>
      <c r="F3032" s="24" t="s">
        <v>97</v>
      </c>
      <c r="G3032" s="23" t="s">
        <v>71</v>
      </c>
      <c r="H3032" s="26">
        <v>20071.5</v>
      </c>
      <c r="I3032" s="27">
        <v>7696.08</v>
      </c>
    </row>
    <row r="3033" spans="1:9" ht="10.199999999999999" x14ac:dyDescent="0.2">
      <c r="A3033" s="21" t="s">
        <v>84</v>
      </c>
      <c r="B3033" s="22">
        <v>44440</v>
      </c>
      <c r="C3033" s="25">
        <v>354.8</v>
      </c>
      <c r="D3033" s="29">
        <v>576</v>
      </c>
      <c r="E3033" s="34">
        <v>43659</v>
      </c>
      <c r="F3033" s="24" t="s">
        <v>97</v>
      </c>
      <c r="G3033" s="23" t="s">
        <v>71</v>
      </c>
      <c r="H3033" s="26">
        <v>23126.05</v>
      </c>
      <c r="I3033" s="27">
        <v>9155.3000000000011</v>
      </c>
    </row>
    <row r="3034" spans="1:9" ht="10.199999999999999" x14ac:dyDescent="0.2">
      <c r="A3034" s="21" t="s">
        <v>84</v>
      </c>
      <c r="B3034" s="22">
        <v>44440</v>
      </c>
      <c r="C3034" s="25">
        <v>289.10000000000002</v>
      </c>
      <c r="D3034" s="29">
        <v>577</v>
      </c>
      <c r="E3034" s="34">
        <v>44348</v>
      </c>
      <c r="F3034" s="24" t="s">
        <v>97</v>
      </c>
      <c r="G3034" s="23" t="s">
        <v>72</v>
      </c>
      <c r="H3034" s="26">
        <v>20430.5</v>
      </c>
      <c r="I3034" s="27">
        <v>8093.8899999999994</v>
      </c>
    </row>
    <row r="3035" spans="1:9" ht="10.199999999999999" x14ac:dyDescent="0.2">
      <c r="A3035" s="21" t="s">
        <v>84</v>
      </c>
      <c r="B3035" s="22">
        <v>44440</v>
      </c>
      <c r="C3035" s="25">
        <v>134.1</v>
      </c>
      <c r="D3035" s="29">
        <v>578</v>
      </c>
      <c r="E3035" s="34">
        <v>41195</v>
      </c>
      <c r="F3035" s="24" t="s">
        <v>97</v>
      </c>
      <c r="G3035" s="23" t="s">
        <v>71</v>
      </c>
      <c r="H3035" s="26">
        <v>8642.5</v>
      </c>
      <c r="I3035" s="27">
        <v>3092.1800000000003</v>
      </c>
    </row>
    <row r="3036" spans="1:9" ht="10.199999999999999" x14ac:dyDescent="0.2">
      <c r="A3036" s="21" t="s">
        <v>84</v>
      </c>
      <c r="B3036" s="22">
        <v>44440</v>
      </c>
      <c r="C3036" s="25">
        <v>676</v>
      </c>
      <c r="D3036" s="29">
        <v>579</v>
      </c>
      <c r="E3036" s="34">
        <v>44921</v>
      </c>
      <c r="F3036" s="24" t="s">
        <v>97</v>
      </c>
      <c r="G3036" s="23" t="s">
        <v>71</v>
      </c>
      <c r="H3036" s="26">
        <v>29845.100000000002</v>
      </c>
      <c r="I3036" s="27">
        <v>12942.230000000001</v>
      </c>
    </row>
    <row r="3037" spans="1:9" ht="10.199999999999999" x14ac:dyDescent="0.2">
      <c r="A3037" s="21" t="s">
        <v>84</v>
      </c>
      <c r="B3037" s="22">
        <v>44440</v>
      </c>
      <c r="C3037" s="25">
        <v>451</v>
      </c>
      <c r="D3037" s="29">
        <v>580</v>
      </c>
      <c r="E3037" s="34">
        <v>44912</v>
      </c>
      <c r="F3037" s="24" t="s">
        <v>97</v>
      </c>
      <c r="G3037" s="23" t="s">
        <v>71</v>
      </c>
      <c r="H3037" s="26">
        <v>17409.649999999998</v>
      </c>
      <c r="I3037" s="27">
        <v>7661.78</v>
      </c>
    </row>
    <row r="3038" spans="1:9" ht="10.199999999999999" x14ac:dyDescent="0.2">
      <c r="A3038" s="21" t="s">
        <v>84</v>
      </c>
      <c r="B3038" s="22">
        <v>44440</v>
      </c>
      <c r="C3038" s="25">
        <v>187.4</v>
      </c>
      <c r="D3038" s="29">
        <v>581</v>
      </c>
      <c r="E3038" s="34">
        <v>42364</v>
      </c>
      <c r="F3038" s="24" t="s">
        <v>97</v>
      </c>
      <c r="G3038" s="23" t="s">
        <v>71</v>
      </c>
      <c r="H3038" s="26">
        <v>18810.899999999998</v>
      </c>
      <c r="I3038" s="27">
        <v>7577.78</v>
      </c>
    </row>
    <row r="3039" spans="1:9" ht="10.199999999999999" x14ac:dyDescent="0.2">
      <c r="A3039" s="21" t="s">
        <v>84</v>
      </c>
      <c r="B3039" s="22">
        <v>44440</v>
      </c>
      <c r="C3039" s="25">
        <v>343</v>
      </c>
      <c r="D3039" s="29">
        <v>582</v>
      </c>
      <c r="E3039" s="34">
        <v>44335</v>
      </c>
      <c r="F3039" s="24" t="s">
        <v>97</v>
      </c>
      <c r="G3039" s="23" t="s">
        <v>75</v>
      </c>
      <c r="H3039" s="26">
        <v>17319.8</v>
      </c>
      <c r="I3039" s="27">
        <v>6310.3600000000006</v>
      </c>
    </row>
    <row r="3040" spans="1:9" ht="10.199999999999999" x14ac:dyDescent="0.2">
      <c r="A3040" s="21" t="s">
        <v>84</v>
      </c>
      <c r="B3040" s="22">
        <v>44440</v>
      </c>
      <c r="C3040" s="25">
        <v>998</v>
      </c>
      <c r="D3040" s="29">
        <v>584</v>
      </c>
      <c r="E3040" s="34">
        <v>44979</v>
      </c>
      <c r="F3040" s="24" t="s">
        <v>97</v>
      </c>
      <c r="G3040" s="23" t="s">
        <v>72</v>
      </c>
      <c r="H3040" s="26">
        <v>54716</v>
      </c>
      <c r="I3040" s="27">
        <v>24563.279999999999</v>
      </c>
    </row>
    <row r="3041" spans="1:9" ht="10.199999999999999" x14ac:dyDescent="0.2">
      <c r="A3041" s="21" t="s">
        <v>84</v>
      </c>
      <c r="B3041" s="22">
        <v>44440</v>
      </c>
      <c r="C3041" s="25">
        <v>300</v>
      </c>
      <c r="D3041" s="29">
        <v>585</v>
      </c>
      <c r="E3041" s="34">
        <v>44007</v>
      </c>
      <c r="F3041" s="24" t="s">
        <v>97</v>
      </c>
      <c r="G3041" s="23" t="s">
        <v>71</v>
      </c>
      <c r="H3041" s="26">
        <v>22598.75</v>
      </c>
      <c r="I3041" s="27">
        <v>9650.83</v>
      </c>
    </row>
    <row r="3042" spans="1:9" ht="10.199999999999999" x14ac:dyDescent="0.2">
      <c r="A3042" s="21" t="s">
        <v>84</v>
      </c>
      <c r="B3042" s="22">
        <v>44440</v>
      </c>
      <c r="C3042" s="25">
        <v>311.7</v>
      </c>
      <c r="D3042" s="29">
        <v>586</v>
      </c>
      <c r="E3042" s="34">
        <v>44157</v>
      </c>
      <c r="F3042" s="24" t="s">
        <v>97</v>
      </c>
      <c r="G3042" s="23" t="s">
        <v>77</v>
      </c>
      <c r="H3042" s="26">
        <v>21650.149999999998</v>
      </c>
      <c r="I3042" s="27">
        <v>8742.09</v>
      </c>
    </row>
    <row r="3043" spans="1:9" ht="10.199999999999999" x14ac:dyDescent="0.2">
      <c r="A3043" s="21" t="s">
        <v>84</v>
      </c>
      <c r="B3043" s="22">
        <v>44440</v>
      </c>
      <c r="C3043" s="25">
        <v>742</v>
      </c>
      <c r="D3043" s="29">
        <v>587</v>
      </c>
      <c r="E3043" s="34">
        <v>45010</v>
      </c>
      <c r="F3043" s="24" t="s">
        <v>97</v>
      </c>
      <c r="G3043" s="23" t="s">
        <v>77</v>
      </c>
      <c r="H3043" s="26">
        <v>33366.799999999996</v>
      </c>
      <c r="I3043" s="27">
        <v>10625.09</v>
      </c>
    </row>
    <row r="3044" spans="1:9" ht="10.199999999999999" x14ac:dyDescent="0.2">
      <c r="A3044" s="21" t="s">
        <v>84</v>
      </c>
      <c r="B3044" s="22">
        <v>44440</v>
      </c>
      <c r="C3044" s="25">
        <v>155.6</v>
      </c>
      <c r="D3044" s="29">
        <v>588</v>
      </c>
      <c r="E3044" s="34">
        <v>41998</v>
      </c>
      <c r="F3044" s="24" t="s">
        <v>129</v>
      </c>
      <c r="G3044" s="23" t="s">
        <v>77</v>
      </c>
      <c r="H3044" s="26">
        <v>15912.550000000001</v>
      </c>
      <c r="I3044" s="27">
        <v>5728.66</v>
      </c>
    </row>
    <row r="3045" spans="1:9" ht="10.199999999999999" x14ac:dyDescent="0.2">
      <c r="A3045" s="21" t="s">
        <v>84</v>
      </c>
      <c r="B3045" s="22">
        <v>44440</v>
      </c>
      <c r="C3045" s="25">
        <v>410.85</v>
      </c>
      <c r="D3045" s="29">
        <v>589</v>
      </c>
      <c r="E3045" s="34">
        <v>43054</v>
      </c>
      <c r="F3045" s="24" t="s">
        <v>132</v>
      </c>
      <c r="G3045" s="23" t="s">
        <v>74</v>
      </c>
      <c r="H3045" s="26">
        <v>127828.45</v>
      </c>
      <c r="I3045" s="27">
        <v>56264.880000000005</v>
      </c>
    </row>
    <row r="3046" spans="1:9" ht="10.199999999999999" x14ac:dyDescent="0.2">
      <c r="A3046" s="21" t="s">
        <v>84</v>
      </c>
      <c r="B3046" s="22">
        <v>44440</v>
      </c>
      <c r="C3046" s="25">
        <v>311</v>
      </c>
      <c r="D3046" s="29">
        <v>592</v>
      </c>
      <c r="E3046" s="34">
        <v>44532</v>
      </c>
      <c r="F3046" s="24" t="s">
        <v>97</v>
      </c>
      <c r="G3046" s="23" t="s">
        <v>71</v>
      </c>
      <c r="H3046" s="26">
        <v>19132.25</v>
      </c>
      <c r="I3046" s="27">
        <v>7097.6500000000005</v>
      </c>
    </row>
    <row r="3047" spans="1:9" ht="10.199999999999999" x14ac:dyDescent="0.2">
      <c r="A3047" s="21" t="s">
        <v>84</v>
      </c>
      <c r="B3047" s="22">
        <v>44440</v>
      </c>
      <c r="C3047" s="25">
        <v>388</v>
      </c>
      <c r="D3047" s="29">
        <v>593</v>
      </c>
      <c r="E3047" s="34">
        <v>44877</v>
      </c>
      <c r="F3047" s="24" t="s">
        <v>97</v>
      </c>
      <c r="G3047" s="23" t="s">
        <v>71</v>
      </c>
      <c r="H3047" s="26">
        <v>17409.649999999998</v>
      </c>
      <c r="I3047" s="27">
        <v>7423.29</v>
      </c>
    </row>
    <row r="3048" spans="1:9" ht="10.199999999999999" x14ac:dyDescent="0.2">
      <c r="A3048" s="21" t="s">
        <v>84</v>
      </c>
      <c r="B3048" s="22">
        <v>44440</v>
      </c>
      <c r="C3048" s="25">
        <v>537.1</v>
      </c>
      <c r="D3048" s="29">
        <v>594</v>
      </c>
      <c r="E3048" s="34">
        <v>44897</v>
      </c>
      <c r="F3048" s="24" t="s">
        <v>97</v>
      </c>
      <c r="G3048" s="23" t="s">
        <v>71</v>
      </c>
      <c r="H3048" s="26">
        <v>32332.15</v>
      </c>
      <c r="I3048" s="27">
        <v>14151.76</v>
      </c>
    </row>
    <row r="3049" spans="1:9" ht="10.199999999999999" x14ac:dyDescent="0.2">
      <c r="A3049" s="21" t="s">
        <v>84</v>
      </c>
      <c r="B3049" s="22">
        <v>44440</v>
      </c>
      <c r="C3049" s="25">
        <v>270.66000000000003</v>
      </c>
      <c r="D3049" s="29">
        <v>595</v>
      </c>
      <c r="E3049" s="34">
        <v>44824</v>
      </c>
      <c r="F3049" s="24" t="s">
        <v>97</v>
      </c>
      <c r="G3049" s="23" t="s">
        <v>77</v>
      </c>
      <c r="H3049" s="26">
        <v>14922.550000000001</v>
      </c>
      <c r="I3049" s="27">
        <v>6744.5</v>
      </c>
    </row>
    <row r="3050" spans="1:9" ht="10.199999999999999" x14ac:dyDescent="0.2">
      <c r="A3050" s="21" t="s">
        <v>84</v>
      </c>
      <c r="B3050" s="22">
        <v>44440</v>
      </c>
      <c r="C3050" s="25">
        <v>800</v>
      </c>
      <c r="D3050" s="29">
        <v>596</v>
      </c>
      <c r="E3050" s="34">
        <v>44923</v>
      </c>
      <c r="F3050" s="24" t="s">
        <v>97</v>
      </c>
      <c r="G3050" s="23" t="s">
        <v>72</v>
      </c>
      <c r="H3050" s="26">
        <v>74612.700000000012</v>
      </c>
      <c r="I3050" s="27">
        <v>32554.62</v>
      </c>
    </row>
    <row r="3051" spans="1:9" ht="10.199999999999999" x14ac:dyDescent="0.2">
      <c r="A3051" s="21" t="s">
        <v>84</v>
      </c>
      <c r="B3051" s="22">
        <v>44440</v>
      </c>
      <c r="C3051" s="25">
        <v>175.4</v>
      </c>
      <c r="D3051" s="29">
        <v>597</v>
      </c>
      <c r="E3051" s="34">
        <v>42894</v>
      </c>
      <c r="F3051" s="24" t="s">
        <v>97</v>
      </c>
      <c r="G3051" s="23" t="s">
        <v>71</v>
      </c>
      <c r="H3051" s="26">
        <v>9887.9</v>
      </c>
      <c r="I3051" s="27">
        <v>3202.78</v>
      </c>
    </row>
    <row r="3052" spans="1:9" ht="10.199999999999999" x14ac:dyDescent="0.2">
      <c r="A3052" s="21" t="s">
        <v>84</v>
      </c>
      <c r="B3052" s="22">
        <v>44440</v>
      </c>
      <c r="C3052" s="25">
        <v>288</v>
      </c>
      <c r="D3052" s="29">
        <v>598</v>
      </c>
      <c r="E3052" s="34">
        <v>43084</v>
      </c>
      <c r="F3052" s="24" t="s">
        <v>97</v>
      </c>
      <c r="G3052" s="23" t="s">
        <v>73</v>
      </c>
      <c r="H3052" s="26">
        <v>15714.7</v>
      </c>
      <c r="I3052" s="27">
        <v>5731.95</v>
      </c>
    </row>
    <row r="3053" spans="1:9" ht="10.199999999999999" x14ac:dyDescent="0.2">
      <c r="A3053" s="21" t="s">
        <v>84</v>
      </c>
      <c r="B3053" s="22">
        <v>44440</v>
      </c>
      <c r="C3053" s="25">
        <v>325.5</v>
      </c>
      <c r="D3053" s="29">
        <v>599</v>
      </c>
      <c r="E3053" s="34">
        <v>43536</v>
      </c>
      <c r="F3053" s="24" t="s">
        <v>97</v>
      </c>
      <c r="G3053" s="23" t="s">
        <v>73</v>
      </c>
      <c r="H3053" s="26">
        <v>18233.650000000001</v>
      </c>
      <c r="I3053" s="27">
        <v>8541.33</v>
      </c>
    </row>
    <row r="3054" spans="1:9" ht="10.199999999999999" x14ac:dyDescent="0.2">
      <c r="A3054" s="21" t="s">
        <v>84</v>
      </c>
      <c r="B3054" s="22">
        <v>44440</v>
      </c>
      <c r="C3054" s="25">
        <v>273.3</v>
      </c>
      <c r="D3054" s="29">
        <v>600</v>
      </c>
      <c r="E3054" s="34">
        <v>44646</v>
      </c>
      <c r="F3054" s="24" t="s">
        <v>97</v>
      </c>
      <c r="G3054" s="23" t="s">
        <v>71</v>
      </c>
      <c r="H3054" s="26">
        <v>12804.8</v>
      </c>
      <c r="I3054" s="27">
        <v>3406.06</v>
      </c>
    </row>
    <row r="3055" spans="1:9" ht="10.199999999999999" x14ac:dyDescent="0.2">
      <c r="A3055" s="21" t="s">
        <v>84</v>
      </c>
      <c r="B3055" s="22">
        <v>44440</v>
      </c>
      <c r="C3055" s="25">
        <v>310</v>
      </c>
      <c r="D3055" s="29">
        <v>601</v>
      </c>
      <c r="E3055" s="34">
        <v>44165</v>
      </c>
      <c r="F3055" s="24" t="s">
        <v>97</v>
      </c>
      <c r="G3055" s="23" t="s">
        <v>72</v>
      </c>
      <c r="H3055" s="26">
        <v>10699.300000000001</v>
      </c>
      <c r="I3055" s="27">
        <v>2175.81</v>
      </c>
    </row>
    <row r="3056" spans="1:9" ht="10.199999999999999" x14ac:dyDescent="0.2">
      <c r="A3056" s="21" t="s">
        <v>84</v>
      </c>
      <c r="B3056" s="22">
        <v>44440</v>
      </c>
      <c r="C3056" s="25">
        <v>586</v>
      </c>
      <c r="D3056" s="29">
        <v>603</v>
      </c>
      <c r="E3056" s="34">
        <v>45015</v>
      </c>
      <c r="F3056" s="24" t="s">
        <v>97</v>
      </c>
      <c r="G3056" s="23" t="s">
        <v>71</v>
      </c>
      <c r="H3056" s="26">
        <v>29845.100000000002</v>
      </c>
      <c r="I3056" s="27">
        <v>12943.84</v>
      </c>
    </row>
    <row r="3057" spans="1:9" ht="10.199999999999999" x14ac:dyDescent="0.2">
      <c r="A3057" s="21" t="s">
        <v>84</v>
      </c>
      <c r="B3057" s="22">
        <v>44440</v>
      </c>
      <c r="C3057" s="25">
        <v>370.5</v>
      </c>
      <c r="D3057" s="29">
        <v>604</v>
      </c>
      <c r="E3057" s="34">
        <v>43616</v>
      </c>
      <c r="F3057" s="24" t="s">
        <v>97</v>
      </c>
      <c r="G3057" s="23" t="s">
        <v>71</v>
      </c>
      <c r="H3057" s="26">
        <v>18214.100000000002</v>
      </c>
      <c r="I3057" s="27">
        <v>6393.38</v>
      </c>
    </row>
    <row r="3058" spans="1:9" ht="10.199999999999999" x14ac:dyDescent="0.2">
      <c r="A3058" s="21" t="s">
        <v>84</v>
      </c>
      <c r="B3058" s="22">
        <v>44440</v>
      </c>
      <c r="C3058" s="25">
        <v>318.61</v>
      </c>
      <c r="D3058" s="29">
        <v>605</v>
      </c>
      <c r="E3058" s="34">
        <v>44350</v>
      </c>
      <c r="F3058" s="24" t="s">
        <v>97</v>
      </c>
      <c r="G3058" s="23" t="s">
        <v>71</v>
      </c>
      <c r="H3058" s="26">
        <v>46376.75</v>
      </c>
      <c r="I3058" s="27">
        <v>21454.09</v>
      </c>
    </row>
    <row r="3059" spans="1:9" ht="10.199999999999999" x14ac:dyDescent="0.2">
      <c r="A3059" s="21" t="s">
        <v>84</v>
      </c>
      <c r="B3059" s="22">
        <v>44440</v>
      </c>
      <c r="C3059" s="25">
        <v>164.4</v>
      </c>
      <c r="D3059" s="29">
        <v>606</v>
      </c>
      <c r="E3059" s="34">
        <v>41935</v>
      </c>
      <c r="F3059" s="24" t="s">
        <v>105</v>
      </c>
      <c r="G3059" s="23" t="s">
        <v>74</v>
      </c>
      <c r="H3059" s="26">
        <v>25960.35</v>
      </c>
      <c r="I3059" s="27">
        <v>12164.6</v>
      </c>
    </row>
    <row r="3060" spans="1:9" ht="10.199999999999999" x14ac:dyDescent="0.2">
      <c r="A3060" s="21" t="s">
        <v>84</v>
      </c>
      <c r="B3060" s="22">
        <v>44440</v>
      </c>
      <c r="C3060" s="25">
        <v>181.1</v>
      </c>
      <c r="D3060" s="29">
        <v>607</v>
      </c>
      <c r="E3060" s="34">
        <v>43244</v>
      </c>
      <c r="F3060" s="24" t="s">
        <v>97</v>
      </c>
      <c r="G3060" s="23" t="s">
        <v>71</v>
      </c>
      <c r="H3060" s="26">
        <v>19323.849999999999</v>
      </c>
      <c r="I3060" s="27">
        <v>7415.9400000000005</v>
      </c>
    </row>
    <row r="3061" spans="1:9" ht="10.199999999999999" x14ac:dyDescent="0.2">
      <c r="A3061" s="21" t="s">
        <v>84</v>
      </c>
      <c r="B3061" s="22">
        <v>44440</v>
      </c>
      <c r="C3061" s="25">
        <v>278.20999999999998</v>
      </c>
      <c r="D3061" s="29">
        <v>608</v>
      </c>
      <c r="E3061" s="34">
        <v>42320</v>
      </c>
      <c r="F3061" s="24" t="s">
        <v>97</v>
      </c>
      <c r="G3061" s="23" t="s">
        <v>73</v>
      </c>
      <c r="H3061" s="26">
        <v>15645.95</v>
      </c>
      <c r="I3061" s="27">
        <v>4933.18</v>
      </c>
    </row>
    <row r="3062" spans="1:9" ht="10.199999999999999" x14ac:dyDescent="0.2">
      <c r="A3062" s="21" t="s">
        <v>84</v>
      </c>
      <c r="B3062" s="22">
        <v>44440</v>
      </c>
      <c r="C3062" s="25">
        <v>284.89999999999998</v>
      </c>
      <c r="D3062" s="29">
        <v>609</v>
      </c>
      <c r="E3062" s="34">
        <v>44620</v>
      </c>
      <c r="F3062" s="24" t="s">
        <v>97</v>
      </c>
      <c r="G3062" s="23" t="s">
        <v>72</v>
      </c>
      <c r="H3062" s="26">
        <v>13588</v>
      </c>
      <c r="I3062" s="27">
        <v>3999.1699999999996</v>
      </c>
    </row>
    <row r="3063" spans="1:9" ht="10.199999999999999" x14ac:dyDescent="0.2">
      <c r="A3063" s="21" t="s">
        <v>84</v>
      </c>
      <c r="B3063" s="22">
        <v>44440</v>
      </c>
      <c r="C3063" s="25">
        <v>355</v>
      </c>
      <c r="D3063" s="29">
        <v>610</v>
      </c>
      <c r="E3063" s="34">
        <v>42837</v>
      </c>
      <c r="F3063" s="24" t="s">
        <v>97</v>
      </c>
      <c r="G3063" s="23" t="s">
        <v>74</v>
      </c>
      <c r="H3063" s="26">
        <v>50001.350000000006</v>
      </c>
      <c r="I3063" s="27">
        <v>24224.13</v>
      </c>
    </row>
    <row r="3064" spans="1:9" ht="10.199999999999999" x14ac:dyDescent="0.2">
      <c r="A3064" s="21" t="s">
        <v>84</v>
      </c>
      <c r="B3064" s="22">
        <v>44440</v>
      </c>
      <c r="C3064" s="25">
        <v>187.9</v>
      </c>
      <c r="D3064" s="29">
        <v>611</v>
      </c>
      <c r="E3064" s="34">
        <v>41690</v>
      </c>
      <c r="F3064" s="24" t="s">
        <v>97</v>
      </c>
      <c r="G3064" s="23" t="s">
        <v>74</v>
      </c>
      <c r="H3064" s="26">
        <v>14340.3</v>
      </c>
      <c r="I3064" s="27">
        <v>5242.3</v>
      </c>
    </row>
    <row r="3065" spans="1:9" ht="10.199999999999999" x14ac:dyDescent="0.2">
      <c r="A3065" s="21" t="s">
        <v>84</v>
      </c>
      <c r="B3065" s="22">
        <v>44440</v>
      </c>
      <c r="C3065" s="25">
        <v>162.44999999999999</v>
      </c>
      <c r="D3065" s="29">
        <v>612</v>
      </c>
      <c r="E3065" s="34">
        <v>40313</v>
      </c>
      <c r="F3065" s="24" t="s">
        <v>97</v>
      </c>
      <c r="G3065" s="23" t="s">
        <v>71</v>
      </c>
      <c r="H3065" s="26">
        <v>13104.2</v>
      </c>
      <c r="I3065" s="27">
        <v>4345.3899999999994</v>
      </c>
    </row>
    <row r="3066" spans="1:9" ht="10.199999999999999" x14ac:dyDescent="0.2">
      <c r="A3066" s="21" t="s">
        <v>84</v>
      </c>
      <c r="B3066" s="22">
        <v>44440</v>
      </c>
      <c r="C3066" s="25">
        <v>383.13</v>
      </c>
      <c r="D3066" s="29">
        <v>613</v>
      </c>
      <c r="E3066" s="34">
        <v>44490</v>
      </c>
      <c r="F3066" s="24" t="s">
        <v>97</v>
      </c>
      <c r="G3066" s="23" t="s">
        <v>71</v>
      </c>
      <c r="H3066" s="26">
        <v>27887.550000000003</v>
      </c>
      <c r="I3066" s="27">
        <v>12865.58</v>
      </c>
    </row>
    <row r="3067" spans="1:9" ht="10.199999999999999" x14ac:dyDescent="0.2">
      <c r="A3067" s="21" t="s">
        <v>84</v>
      </c>
      <c r="B3067" s="22">
        <v>44440</v>
      </c>
      <c r="C3067" s="25">
        <v>278.39999999999998</v>
      </c>
      <c r="D3067" s="29">
        <v>614</v>
      </c>
      <c r="E3067" s="34">
        <v>42560</v>
      </c>
      <c r="F3067" s="24" t="s">
        <v>97</v>
      </c>
      <c r="G3067" s="23" t="s">
        <v>75</v>
      </c>
      <c r="H3067" s="26">
        <v>22585.9</v>
      </c>
      <c r="I3067" s="27">
        <v>9207.59</v>
      </c>
    </row>
    <row r="3068" spans="1:9" ht="10.199999999999999" x14ac:dyDescent="0.2">
      <c r="A3068" s="21" t="s">
        <v>84</v>
      </c>
      <c r="B3068" s="22">
        <v>44440</v>
      </c>
      <c r="C3068" s="25">
        <v>259.87</v>
      </c>
      <c r="D3068" s="29">
        <v>615</v>
      </c>
      <c r="E3068" s="34">
        <v>44178</v>
      </c>
      <c r="F3068" s="24" t="s">
        <v>97</v>
      </c>
      <c r="G3068" s="23" t="s">
        <v>77</v>
      </c>
      <c r="H3068" s="26">
        <v>21502.649999999998</v>
      </c>
      <c r="I3068" s="27">
        <v>8576.82</v>
      </c>
    </row>
    <row r="3069" spans="1:9" ht="10.199999999999999" x14ac:dyDescent="0.2">
      <c r="A3069" s="21" t="s">
        <v>84</v>
      </c>
      <c r="B3069" s="22">
        <v>44440</v>
      </c>
      <c r="C3069" s="25">
        <v>321</v>
      </c>
      <c r="D3069" s="29">
        <v>616</v>
      </c>
      <c r="E3069" s="34">
        <v>44007</v>
      </c>
      <c r="F3069" s="24" t="s">
        <v>97</v>
      </c>
      <c r="G3069" s="23" t="s">
        <v>71</v>
      </c>
      <c r="H3069" s="26">
        <v>12919.6</v>
      </c>
      <c r="I3069" s="27">
        <v>2550.73</v>
      </c>
    </row>
    <row r="3070" spans="1:9" ht="10.199999999999999" x14ac:dyDescent="0.2">
      <c r="A3070" s="21" t="s">
        <v>84</v>
      </c>
      <c r="B3070" s="22">
        <v>44440</v>
      </c>
      <c r="C3070" s="25">
        <v>240.77</v>
      </c>
      <c r="D3070" s="29">
        <v>617</v>
      </c>
      <c r="E3070" s="34">
        <v>43883</v>
      </c>
      <c r="F3070" s="24" t="s">
        <v>97</v>
      </c>
      <c r="G3070" s="23" t="s">
        <v>71</v>
      </c>
      <c r="H3070" s="26">
        <v>14215.650000000001</v>
      </c>
      <c r="I3070" s="27">
        <v>6077.54</v>
      </c>
    </row>
    <row r="3071" spans="1:9" ht="10.199999999999999" x14ac:dyDescent="0.2">
      <c r="A3071" s="21" t="s">
        <v>84</v>
      </c>
      <c r="B3071" s="22">
        <v>44440</v>
      </c>
      <c r="C3071" s="25">
        <v>312</v>
      </c>
      <c r="D3071" s="29">
        <v>618</v>
      </c>
      <c r="E3071" s="34">
        <v>44147</v>
      </c>
      <c r="F3071" s="24" t="s">
        <v>97</v>
      </c>
      <c r="G3071" s="23" t="s">
        <v>73</v>
      </c>
      <c r="H3071" s="26">
        <v>34480.9</v>
      </c>
      <c r="I3071" s="27">
        <v>13995.1</v>
      </c>
    </row>
    <row r="3072" spans="1:9" ht="10.199999999999999" x14ac:dyDescent="0.2">
      <c r="A3072" s="21" t="s">
        <v>84</v>
      </c>
      <c r="B3072" s="22">
        <v>44440</v>
      </c>
      <c r="C3072" s="25">
        <v>264.75</v>
      </c>
      <c r="D3072" s="29">
        <v>622</v>
      </c>
      <c r="E3072" s="34">
        <v>43567</v>
      </c>
      <c r="F3072" s="24" t="s">
        <v>97</v>
      </c>
      <c r="G3072" s="23" t="s">
        <v>77</v>
      </c>
      <c r="H3072" s="26">
        <v>22029.1</v>
      </c>
      <c r="I3072" s="27">
        <v>9168.5299999999988</v>
      </c>
    </row>
    <row r="3073" spans="1:9" ht="10.199999999999999" x14ac:dyDescent="0.2">
      <c r="A3073" s="21" t="s">
        <v>84</v>
      </c>
      <c r="B3073" s="22">
        <v>44440</v>
      </c>
      <c r="C3073" s="25">
        <v>287</v>
      </c>
      <c r="D3073" s="29">
        <v>623</v>
      </c>
      <c r="E3073" s="34">
        <v>44315</v>
      </c>
      <c r="F3073" s="24" t="s">
        <v>97</v>
      </c>
      <c r="G3073" s="23" t="s">
        <v>71</v>
      </c>
      <c r="H3073" s="26">
        <v>23958</v>
      </c>
      <c r="I3073" s="27">
        <v>11356.59</v>
      </c>
    </row>
    <row r="3074" spans="1:9" ht="10.199999999999999" x14ac:dyDescent="0.2">
      <c r="A3074" s="21" t="s">
        <v>84</v>
      </c>
      <c r="B3074" s="22">
        <v>44440</v>
      </c>
      <c r="C3074" s="25">
        <v>288.39999999999998</v>
      </c>
      <c r="D3074" s="29">
        <v>624</v>
      </c>
      <c r="E3074" s="34">
        <v>43176</v>
      </c>
      <c r="F3074" s="24" t="s">
        <v>97</v>
      </c>
      <c r="G3074" s="23" t="s">
        <v>74</v>
      </c>
      <c r="H3074" s="26">
        <v>37009.25</v>
      </c>
      <c r="I3074" s="27">
        <v>16398.830000000002</v>
      </c>
    </row>
    <row r="3075" spans="1:9" ht="10.199999999999999" x14ac:dyDescent="0.2">
      <c r="A3075" s="21" t="s">
        <v>84</v>
      </c>
      <c r="B3075" s="22">
        <v>44440</v>
      </c>
      <c r="C3075" s="25">
        <v>314.22000000000003</v>
      </c>
      <c r="D3075" s="29">
        <v>625</v>
      </c>
      <c r="E3075" s="34">
        <v>44618</v>
      </c>
      <c r="F3075" s="24" t="s">
        <v>97</v>
      </c>
      <c r="G3075" s="23" t="s">
        <v>71</v>
      </c>
      <c r="H3075" s="26">
        <v>9539.9500000000007</v>
      </c>
      <c r="I3075" s="27">
        <v>2562.7000000000003</v>
      </c>
    </row>
    <row r="3076" spans="1:9" ht="10.199999999999999" x14ac:dyDescent="0.2">
      <c r="A3076" s="21" t="s">
        <v>84</v>
      </c>
      <c r="B3076" s="22">
        <v>44470</v>
      </c>
      <c r="C3076" s="25">
        <v>254.96</v>
      </c>
      <c r="D3076" s="29">
        <v>547</v>
      </c>
      <c r="E3076" s="34">
        <v>44162</v>
      </c>
      <c r="F3076" s="24" t="s">
        <v>97</v>
      </c>
      <c r="G3076" s="23" t="s">
        <v>72</v>
      </c>
      <c r="H3076" s="26">
        <v>10820</v>
      </c>
      <c r="I3076" s="27">
        <v>2772.98</v>
      </c>
    </row>
    <row r="3077" spans="1:9" ht="10.199999999999999" x14ac:dyDescent="0.2">
      <c r="A3077" s="21" t="s">
        <v>84</v>
      </c>
      <c r="B3077" s="22">
        <v>44470</v>
      </c>
      <c r="C3077" s="25">
        <v>295.39999999999998</v>
      </c>
      <c r="D3077" s="29">
        <v>548</v>
      </c>
      <c r="E3077" s="34">
        <v>44717</v>
      </c>
      <c r="F3077" s="24" t="s">
        <v>97</v>
      </c>
      <c r="G3077" s="23" t="s">
        <v>73</v>
      </c>
      <c r="H3077" s="26">
        <v>10619.05</v>
      </c>
      <c r="I3077" s="27">
        <v>4211.9000000000005</v>
      </c>
    </row>
    <row r="3078" spans="1:9" ht="10.199999999999999" x14ac:dyDescent="0.2">
      <c r="A3078" s="21" t="s">
        <v>84</v>
      </c>
      <c r="B3078" s="22">
        <v>44470</v>
      </c>
      <c r="C3078" s="25">
        <v>156.69999999999999</v>
      </c>
      <c r="D3078" s="29">
        <v>549</v>
      </c>
      <c r="E3078" s="34">
        <v>42051</v>
      </c>
      <c r="F3078" s="24" t="s">
        <v>97</v>
      </c>
      <c r="G3078" s="23" t="s">
        <v>74</v>
      </c>
      <c r="H3078" s="26">
        <v>12368.099999999999</v>
      </c>
      <c r="I3078" s="27">
        <v>4858.28</v>
      </c>
    </row>
    <row r="3079" spans="1:9" ht="10.199999999999999" x14ac:dyDescent="0.2">
      <c r="A3079" s="21" t="s">
        <v>84</v>
      </c>
      <c r="B3079" s="22">
        <v>44470</v>
      </c>
      <c r="C3079" s="25">
        <v>278</v>
      </c>
      <c r="D3079" s="29">
        <v>550</v>
      </c>
      <c r="E3079" s="34">
        <v>44729</v>
      </c>
      <c r="F3079" s="24" t="s">
        <v>97</v>
      </c>
      <c r="G3079" s="23" t="s">
        <v>75</v>
      </c>
      <c r="H3079" s="26">
        <v>19553.25</v>
      </c>
      <c r="I3079" s="27">
        <v>8993.67</v>
      </c>
    </row>
    <row r="3080" spans="1:9" ht="10.199999999999999" x14ac:dyDescent="0.2">
      <c r="A3080" s="21" t="s">
        <v>84</v>
      </c>
      <c r="B3080" s="22">
        <v>44470</v>
      </c>
      <c r="C3080" s="25">
        <v>229.6</v>
      </c>
      <c r="D3080" s="29">
        <v>551</v>
      </c>
      <c r="E3080" s="34">
        <v>44348</v>
      </c>
      <c r="F3080" s="24" t="s">
        <v>97</v>
      </c>
      <c r="G3080" s="23" t="s">
        <v>71</v>
      </c>
      <c r="H3080" s="26">
        <v>19896.900000000001</v>
      </c>
      <c r="I3080" s="27">
        <v>7180.67</v>
      </c>
    </row>
    <row r="3081" spans="1:9" ht="10.199999999999999" x14ac:dyDescent="0.2">
      <c r="A3081" s="21" t="s">
        <v>84</v>
      </c>
      <c r="B3081" s="22">
        <v>44470</v>
      </c>
      <c r="C3081" s="25">
        <v>312.75</v>
      </c>
      <c r="D3081" s="29">
        <v>552</v>
      </c>
      <c r="E3081" s="34">
        <v>44184</v>
      </c>
      <c r="F3081" s="24" t="s">
        <v>97</v>
      </c>
      <c r="G3081" s="23" t="s">
        <v>73</v>
      </c>
      <c r="H3081" s="26">
        <v>16297.1</v>
      </c>
      <c r="I3081" s="27">
        <v>5967.08</v>
      </c>
    </row>
    <row r="3082" spans="1:9" ht="10.199999999999999" x14ac:dyDescent="0.2">
      <c r="A3082" s="21" t="s">
        <v>84</v>
      </c>
      <c r="B3082" s="22">
        <v>44470</v>
      </c>
      <c r="C3082" s="25">
        <v>305.89999999999998</v>
      </c>
      <c r="D3082" s="29">
        <v>554</v>
      </c>
      <c r="E3082" s="34">
        <v>42808</v>
      </c>
      <c r="F3082" s="24" t="s">
        <v>97</v>
      </c>
      <c r="G3082" s="23" t="s">
        <v>73</v>
      </c>
      <c r="H3082" s="26">
        <v>12511.949999999999</v>
      </c>
      <c r="I3082" s="27">
        <v>4227.37</v>
      </c>
    </row>
    <row r="3083" spans="1:9" ht="10.199999999999999" x14ac:dyDescent="0.2">
      <c r="A3083" s="21" t="s">
        <v>84</v>
      </c>
      <c r="B3083" s="22">
        <v>44470</v>
      </c>
      <c r="C3083" s="25">
        <v>256.3</v>
      </c>
      <c r="D3083" s="29">
        <v>555</v>
      </c>
      <c r="E3083" s="34">
        <v>42469</v>
      </c>
      <c r="F3083" s="24" t="s">
        <v>97</v>
      </c>
      <c r="G3083" s="23" t="s">
        <v>74</v>
      </c>
      <c r="H3083" s="26">
        <v>29760</v>
      </c>
      <c r="I3083" s="27">
        <v>12271.699999999999</v>
      </c>
    </row>
    <row r="3084" spans="1:9" ht="10.199999999999999" x14ac:dyDescent="0.2">
      <c r="A3084" s="21" t="s">
        <v>84</v>
      </c>
      <c r="B3084" s="22">
        <v>44470</v>
      </c>
      <c r="C3084" s="25">
        <v>317.2</v>
      </c>
      <c r="D3084" s="29">
        <v>556</v>
      </c>
      <c r="E3084" s="34">
        <v>44689</v>
      </c>
      <c r="F3084" s="24" t="s">
        <v>97</v>
      </c>
      <c r="G3084" s="23" t="s">
        <v>73</v>
      </c>
      <c r="H3084" s="26">
        <v>20782.75</v>
      </c>
      <c r="I3084" s="27">
        <v>8390.41</v>
      </c>
    </row>
    <row r="3085" spans="1:9" ht="10.199999999999999" x14ac:dyDescent="0.2">
      <c r="A3085" s="21" t="s">
        <v>84</v>
      </c>
      <c r="B3085" s="22">
        <v>44470</v>
      </c>
      <c r="C3085" s="25">
        <v>376</v>
      </c>
      <c r="D3085" s="29">
        <v>557</v>
      </c>
      <c r="E3085" s="34">
        <v>44618</v>
      </c>
      <c r="F3085" s="24" t="s">
        <v>97</v>
      </c>
      <c r="G3085" s="23" t="s">
        <v>74</v>
      </c>
      <c r="H3085" s="26">
        <v>19190</v>
      </c>
      <c r="I3085" s="27">
        <v>8026.4800000000005</v>
      </c>
    </row>
    <row r="3086" spans="1:9" ht="10.199999999999999" x14ac:dyDescent="0.2">
      <c r="A3086" s="21" t="s">
        <v>84</v>
      </c>
      <c r="B3086" s="22">
        <v>44470</v>
      </c>
      <c r="C3086" s="25">
        <v>149.9</v>
      </c>
      <c r="D3086" s="29">
        <v>558</v>
      </c>
      <c r="E3086" s="34">
        <v>41605</v>
      </c>
      <c r="F3086" s="24" t="s">
        <v>97</v>
      </c>
      <c r="G3086" s="23" t="s">
        <v>71</v>
      </c>
      <c r="H3086" s="26">
        <v>7945.3499999999995</v>
      </c>
      <c r="I3086" s="27">
        <v>2515.2399999999998</v>
      </c>
    </row>
    <row r="3087" spans="1:9" ht="10.199999999999999" x14ac:dyDescent="0.2">
      <c r="A3087" s="21" t="s">
        <v>84</v>
      </c>
      <c r="B3087" s="22">
        <v>44470</v>
      </c>
      <c r="C3087" s="25">
        <v>369.35</v>
      </c>
      <c r="D3087" s="29">
        <v>559</v>
      </c>
      <c r="E3087" s="34">
        <v>44558</v>
      </c>
      <c r="F3087" s="24" t="s">
        <v>97</v>
      </c>
      <c r="G3087" s="23" t="s">
        <v>75</v>
      </c>
      <c r="H3087" s="26">
        <v>19505.75</v>
      </c>
      <c r="I3087" s="27">
        <v>8587.18</v>
      </c>
    </row>
    <row r="3088" spans="1:9" ht="10.199999999999999" x14ac:dyDescent="0.2">
      <c r="A3088" s="21" t="s">
        <v>84</v>
      </c>
      <c r="B3088" s="22">
        <v>44470</v>
      </c>
      <c r="C3088" s="25">
        <v>319</v>
      </c>
      <c r="D3088" s="29">
        <v>560</v>
      </c>
      <c r="E3088" s="34">
        <v>44520</v>
      </c>
      <c r="F3088" s="24" t="s">
        <v>97</v>
      </c>
      <c r="G3088" s="23" t="s">
        <v>75</v>
      </c>
      <c r="H3088" s="26">
        <v>21232.5</v>
      </c>
      <c r="I3088" s="27">
        <v>8843.1</v>
      </c>
    </row>
    <row r="3089" spans="1:9" ht="10.199999999999999" x14ac:dyDescent="0.2">
      <c r="A3089" s="21" t="s">
        <v>84</v>
      </c>
      <c r="B3089" s="22">
        <v>44470</v>
      </c>
      <c r="C3089" s="25">
        <v>313</v>
      </c>
      <c r="D3089" s="29">
        <v>561</v>
      </c>
      <c r="E3089" s="34">
        <v>44480</v>
      </c>
      <c r="F3089" s="24" t="s">
        <v>97</v>
      </c>
      <c r="G3089" s="23" t="s">
        <v>76</v>
      </c>
      <c r="H3089" s="26">
        <v>22825.599999999999</v>
      </c>
      <c r="I3089" s="27">
        <v>8422.19</v>
      </c>
    </row>
    <row r="3090" spans="1:9" ht="10.199999999999999" x14ac:dyDescent="0.2">
      <c r="A3090" s="21" t="s">
        <v>84</v>
      </c>
      <c r="B3090" s="22">
        <v>44470</v>
      </c>
      <c r="C3090" s="25">
        <v>595</v>
      </c>
      <c r="D3090" s="29">
        <v>562</v>
      </c>
      <c r="E3090" s="34">
        <v>44905</v>
      </c>
      <c r="F3090" s="24" t="s">
        <v>97</v>
      </c>
      <c r="G3090" s="23" t="s">
        <v>72</v>
      </c>
      <c r="H3090" s="26">
        <v>42449.95</v>
      </c>
      <c r="I3090" s="27">
        <v>19137.09</v>
      </c>
    </row>
    <row r="3091" spans="1:9" ht="10.199999999999999" x14ac:dyDescent="0.2">
      <c r="A3091" s="21" t="s">
        <v>84</v>
      </c>
      <c r="B3091" s="22">
        <v>44470</v>
      </c>
      <c r="C3091" s="25">
        <v>312.3</v>
      </c>
      <c r="D3091" s="29">
        <v>563</v>
      </c>
      <c r="E3091" s="34">
        <v>44067</v>
      </c>
      <c r="F3091" s="24" t="s">
        <v>97</v>
      </c>
      <c r="G3091" s="23" t="s">
        <v>71</v>
      </c>
      <c r="H3091" s="26">
        <v>16148.55</v>
      </c>
      <c r="I3091" s="27">
        <v>6112.68</v>
      </c>
    </row>
    <row r="3092" spans="1:9" ht="10.199999999999999" x14ac:dyDescent="0.2">
      <c r="A3092" s="21" t="s">
        <v>84</v>
      </c>
      <c r="B3092" s="22">
        <v>44470</v>
      </c>
      <c r="C3092" s="25">
        <v>262.39999999999998</v>
      </c>
      <c r="D3092" s="29">
        <v>564</v>
      </c>
      <c r="E3092" s="34">
        <v>44534</v>
      </c>
      <c r="F3092" s="24" t="s">
        <v>97</v>
      </c>
      <c r="G3092" s="23" t="s">
        <v>77</v>
      </c>
      <c r="H3092" s="26">
        <v>19780.899999999998</v>
      </c>
      <c r="I3092" s="27">
        <v>1976.4500000000003</v>
      </c>
    </row>
    <row r="3093" spans="1:9" ht="10.199999999999999" x14ac:dyDescent="0.2">
      <c r="A3093" s="21" t="s">
        <v>84</v>
      </c>
      <c r="B3093" s="22">
        <v>44470</v>
      </c>
      <c r="C3093" s="25">
        <v>682</v>
      </c>
      <c r="D3093" s="29">
        <v>565</v>
      </c>
      <c r="E3093" s="34">
        <v>44919</v>
      </c>
      <c r="F3093" s="24" t="s">
        <v>97</v>
      </c>
      <c r="G3093" s="23" t="s">
        <v>73</v>
      </c>
      <c r="H3093" s="26">
        <v>33016.65</v>
      </c>
      <c r="I3093" s="27">
        <v>14441.279999999999</v>
      </c>
    </row>
    <row r="3094" spans="1:9" ht="10.199999999999999" x14ac:dyDescent="0.2">
      <c r="A3094" s="21" t="s">
        <v>84</v>
      </c>
      <c r="B3094" s="22">
        <v>44470</v>
      </c>
      <c r="C3094" s="25">
        <v>314.3</v>
      </c>
      <c r="D3094" s="29">
        <v>566</v>
      </c>
      <c r="E3094" s="34">
        <v>44627</v>
      </c>
      <c r="F3094" s="24" t="s">
        <v>97</v>
      </c>
      <c r="G3094" s="23" t="s">
        <v>71</v>
      </c>
      <c r="H3094" s="26">
        <v>16478.25</v>
      </c>
      <c r="I3094" s="27">
        <v>7217.1399999999994</v>
      </c>
    </row>
    <row r="3095" spans="1:9" ht="10.199999999999999" x14ac:dyDescent="0.2">
      <c r="A3095" s="21" t="s">
        <v>84</v>
      </c>
      <c r="B3095" s="22">
        <v>44470</v>
      </c>
      <c r="C3095" s="25">
        <v>298</v>
      </c>
      <c r="D3095" s="29">
        <v>567</v>
      </c>
      <c r="E3095" s="34">
        <v>42322</v>
      </c>
      <c r="F3095" s="24" t="s">
        <v>97</v>
      </c>
      <c r="G3095" s="23" t="s">
        <v>74</v>
      </c>
      <c r="H3095" s="26">
        <v>31584.35</v>
      </c>
      <c r="I3095" s="27">
        <v>14211.82</v>
      </c>
    </row>
    <row r="3096" spans="1:9" ht="10.199999999999999" x14ac:dyDescent="0.2">
      <c r="A3096" s="21" t="s">
        <v>84</v>
      </c>
      <c r="B3096" s="22">
        <v>44470</v>
      </c>
      <c r="C3096" s="25">
        <v>339</v>
      </c>
      <c r="D3096" s="29">
        <v>569</v>
      </c>
      <c r="E3096" s="34">
        <v>43091</v>
      </c>
      <c r="F3096" s="24" t="s">
        <v>97</v>
      </c>
      <c r="G3096" s="23" t="s">
        <v>77</v>
      </c>
      <c r="H3096" s="26">
        <v>34550.300000000003</v>
      </c>
      <c r="I3096" s="27">
        <v>13245.33</v>
      </c>
    </row>
    <row r="3097" spans="1:9" ht="10.199999999999999" x14ac:dyDescent="0.2">
      <c r="A3097" s="21" t="s">
        <v>84</v>
      </c>
      <c r="B3097" s="22">
        <v>44470</v>
      </c>
      <c r="C3097" s="25">
        <v>292.3</v>
      </c>
      <c r="D3097" s="29">
        <v>571</v>
      </c>
      <c r="E3097" s="34">
        <v>43218</v>
      </c>
      <c r="F3097" s="24" t="s">
        <v>97</v>
      </c>
      <c r="G3097" s="23" t="s">
        <v>74</v>
      </c>
      <c r="H3097" s="26">
        <v>29279.55</v>
      </c>
      <c r="I3097" s="27">
        <v>12576.06</v>
      </c>
    </row>
    <row r="3098" spans="1:9" ht="10.199999999999999" x14ac:dyDescent="0.2">
      <c r="A3098" s="21" t="s">
        <v>84</v>
      </c>
      <c r="B3098" s="22">
        <v>44470</v>
      </c>
      <c r="C3098" s="25">
        <v>299.89999999999998</v>
      </c>
      <c r="D3098" s="29">
        <v>572</v>
      </c>
      <c r="E3098" s="34">
        <v>44187</v>
      </c>
      <c r="F3098" s="24" t="s">
        <v>97</v>
      </c>
      <c r="G3098" s="23" t="s">
        <v>74</v>
      </c>
      <c r="H3098" s="26">
        <v>29440.75</v>
      </c>
      <c r="I3098" s="27">
        <v>12703.46</v>
      </c>
    </row>
    <row r="3099" spans="1:9" ht="10.199999999999999" x14ac:dyDescent="0.2">
      <c r="A3099" s="21" t="s">
        <v>84</v>
      </c>
      <c r="B3099" s="22">
        <v>44470</v>
      </c>
      <c r="C3099" s="25">
        <v>838.5</v>
      </c>
      <c r="D3099" s="29">
        <v>573</v>
      </c>
      <c r="E3099" s="34">
        <v>44923</v>
      </c>
      <c r="F3099" s="24" t="s">
        <v>97</v>
      </c>
      <c r="G3099" s="23" t="s">
        <v>76</v>
      </c>
      <c r="H3099" s="26">
        <v>33016.65</v>
      </c>
      <c r="I3099" s="27">
        <v>11301.5</v>
      </c>
    </row>
    <row r="3100" spans="1:9" ht="10.199999999999999" x14ac:dyDescent="0.2">
      <c r="A3100" s="21" t="s">
        <v>84</v>
      </c>
      <c r="B3100" s="22">
        <v>44470</v>
      </c>
      <c r="C3100" s="25">
        <v>195.9</v>
      </c>
      <c r="D3100" s="29">
        <v>574</v>
      </c>
      <c r="E3100" s="34">
        <v>42235</v>
      </c>
      <c r="F3100" s="24" t="s">
        <v>97</v>
      </c>
      <c r="G3100" s="23" t="s">
        <v>71</v>
      </c>
      <c r="H3100" s="26">
        <v>38906.550000000003</v>
      </c>
      <c r="I3100" s="27">
        <v>16841.16</v>
      </c>
    </row>
    <row r="3101" spans="1:9" ht="10.199999999999999" x14ac:dyDescent="0.2">
      <c r="A3101" s="21" t="s">
        <v>84</v>
      </c>
      <c r="B3101" s="22">
        <v>44470</v>
      </c>
      <c r="C3101" s="25">
        <v>320.2</v>
      </c>
      <c r="D3101" s="29">
        <v>575</v>
      </c>
      <c r="E3101" s="34">
        <v>43216</v>
      </c>
      <c r="F3101" s="24" t="s">
        <v>97</v>
      </c>
      <c r="G3101" s="23" t="s">
        <v>71</v>
      </c>
      <c r="H3101" s="26">
        <v>18388.900000000001</v>
      </c>
      <c r="I3101" s="27">
        <v>7288.54</v>
      </c>
    </row>
    <row r="3102" spans="1:9" ht="10.199999999999999" x14ac:dyDescent="0.2">
      <c r="A3102" s="21" t="s">
        <v>84</v>
      </c>
      <c r="B3102" s="22">
        <v>44470</v>
      </c>
      <c r="C3102" s="25">
        <v>354.8</v>
      </c>
      <c r="D3102" s="29">
        <v>576</v>
      </c>
      <c r="E3102" s="34">
        <v>43659</v>
      </c>
      <c r="F3102" s="24" t="s">
        <v>97</v>
      </c>
      <c r="G3102" s="23" t="s">
        <v>71</v>
      </c>
      <c r="H3102" s="26">
        <v>21187.350000000002</v>
      </c>
      <c r="I3102" s="27">
        <v>8305.01</v>
      </c>
    </row>
    <row r="3103" spans="1:9" ht="10.199999999999999" x14ac:dyDescent="0.2">
      <c r="A3103" s="21" t="s">
        <v>84</v>
      </c>
      <c r="B3103" s="22">
        <v>44470</v>
      </c>
      <c r="C3103" s="25">
        <v>289.10000000000002</v>
      </c>
      <c r="D3103" s="29">
        <v>577</v>
      </c>
      <c r="E3103" s="34">
        <v>44348</v>
      </c>
      <c r="F3103" s="24" t="s">
        <v>97</v>
      </c>
      <c r="G3103" s="23" t="s">
        <v>72</v>
      </c>
      <c r="H3103" s="26">
        <v>18717.8</v>
      </c>
      <c r="I3103" s="27">
        <v>7410.0599999999995</v>
      </c>
    </row>
    <row r="3104" spans="1:9" ht="10.199999999999999" x14ac:dyDescent="0.2">
      <c r="A3104" s="21" t="s">
        <v>84</v>
      </c>
      <c r="B3104" s="22">
        <v>44470</v>
      </c>
      <c r="C3104" s="25">
        <v>134.1</v>
      </c>
      <c r="D3104" s="29">
        <v>578</v>
      </c>
      <c r="E3104" s="34">
        <v>41195</v>
      </c>
      <c r="F3104" s="24" t="s">
        <v>97</v>
      </c>
      <c r="G3104" s="23" t="s">
        <v>71</v>
      </c>
      <c r="H3104" s="26">
        <v>7917.95</v>
      </c>
      <c r="I3104" s="27">
        <v>2913.47</v>
      </c>
    </row>
    <row r="3105" spans="1:9" ht="10.199999999999999" x14ac:dyDescent="0.2">
      <c r="A3105" s="21" t="s">
        <v>84</v>
      </c>
      <c r="B3105" s="22">
        <v>44470</v>
      </c>
      <c r="C3105" s="25">
        <v>676</v>
      </c>
      <c r="D3105" s="29">
        <v>579</v>
      </c>
      <c r="E3105" s="34">
        <v>44921</v>
      </c>
      <c r="F3105" s="24" t="s">
        <v>97</v>
      </c>
      <c r="G3105" s="23" t="s">
        <v>71</v>
      </c>
      <c r="H3105" s="26">
        <v>28300</v>
      </c>
      <c r="I3105" s="27">
        <v>12419.19</v>
      </c>
    </row>
    <row r="3106" spans="1:9" ht="10.199999999999999" x14ac:dyDescent="0.2">
      <c r="A3106" s="21" t="s">
        <v>84</v>
      </c>
      <c r="B3106" s="22">
        <v>44470</v>
      </c>
      <c r="C3106" s="25">
        <v>451</v>
      </c>
      <c r="D3106" s="29">
        <v>580</v>
      </c>
      <c r="E3106" s="34">
        <v>44912</v>
      </c>
      <c r="F3106" s="24" t="s">
        <v>97</v>
      </c>
      <c r="G3106" s="23" t="s">
        <v>71</v>
      </c>
      <c r="H3106" s="26">
        <v>16508.3</v>
      </c>
      <c r="I3106" s="27">
        <v>7593.8099999999995</v>
      </c>
    </row>
    <row r="3107" spans="1:9" ht="10.199999999999999" x14ac:dyDescent="0.2">
      <c r="A3107" s="21" t="s">
        <v>84</v>
      </c>
      <c r="B3107" s="22">
        <v>44470</v>
      </c>
      <c r="C3107" s="25">
        <v>187.4</v>
      </c>
      <c r="D3107" s="29">
        <v>581</v>
      </c>
      <c r="E3107" s="34">
        <v>42364</v>
      </c>
      <c r="F3107" s="24" t="s">
        <v>97</v>
      </c>
      <c r="G3107" s="23" t="s">
        <v>71</v>
      </c>
      <c r="H3107" s="26">
        <v>17233.95</v>
      </c>
      <c r="I3107" s="27">
        <v>7139.37</v>
      </c>
    </row>
    <row r="3108" spans="1:9" ht="10.199999999999999" x14ac:dyDescent="0.2">
      <c r="A3108" s="21" t="s">
        <v>84</v>
      </c>
      <c r="B3108" s="22">
        <v>44470</v>
      </c>
      <c r="C3108" s="25">
        <v>343</v>
      </c>
      <c r="D3108" s="29">
        <v>582</v>
      </c>
      <c r="E3108" s="34">
        <v>44335</v>
      </c>
      <c r="F3108" s="24" t="s">
        <v>97</v>
      </c>
      <c r="G3108" s="23" t="s">
        <v>75</v>
      </c>
      <c r="H3108" s="26">
        <v>15867.8</v>
      </c>
      <c r="I3108" s="27">
        <v>6067.5999999999995</v>
      </c>
    </row>
    <row r="3109" spans="1:9" ht="10.199999999999999" x14ac:dyDescent="0.2">
      <c r="A3109" s="21" t="s">
        <v>84</v>
      </c>
      <c r="B3109" s="22">
        <v>44470</v>
      </c>
      <c r="C3109" s="25">
        <v>998</v>
      </c>
      <c r="D3109" s="29">
        <v>584</v>
      </c>
      <c r="E3109" s="34">
        <v>44979</v>
      </c>
      <c r="F3109" s="24" t="s">
        <v>97</v>
      </c>
      <c r="G3109" s="23" t="s">
        <v>72</v>
      </c>
      <c r="H3109" s="26">
        <v>51883.3</v>
      </c>
      <c r="I3109" s="27">
        <v>24455.690000000002</v>
      </c>
    </row>
    <row r="3110" spans="1:9" ht="10.199999999999999" x14ac:dyDescent="0.2">
      <c r="A3110" s="21" t="s">
        <v>84</v>
      </c>
      <c r="B3110" s="22">
        <v>44470</v>
      </c>
      <c r="C3110" s="25">
        <v>300</v>
      </c>
      <c r="D3110" s="29">
        <v>585</v>
      </c>
      <c r="E3110" s="34">
        <v>44007</v>
      </c>
      <c r="F3110" s="24" t="s">
        <v>97</v>
      </c>
      <c r="G3110" s="23" t="s">
        <v>71</v>
      </c>
      <c r="H3110" s="26">
        <v>20704.25</v>
      </c>
      <c r="I3110" s="27">
        <v>9086.84</v>
      </c>
    </row>
    <row r="3111" spans="1:9" ht="10.199999999999999" x14ac:dyDescent="0.2">
      <c r="A3111" s="21" t="s">
        <v>84</v>
      </c>
      <c r="B3111" s="22">
        <v>44470</v>
      </c>
      <c r="C3111" s="25">
        <v>311.7</v>
      </c>
      <c r="D3111" s="29">
        <v>586</v>
      </c>
      <c r="E3111" s="34">
        <v>44157</v>
      </c>
      <c r="F3111" s="24" t="s">
        <v>97</v>
      </c>
      <c r="G3111" s="23" t="s">
        <v>77</v>
      </c>
      <c r="H3111" s="26">
        <v>19835.150000000001</v>
      </c>
      <c r="I3111" s="27">
        <v>8370.5299999999988</v>
      </c>
    </row>
    <row r="3112" spans="1:9" ht="10.199999999999999" x14ac:dyDescent="0.2">
      <c r="A3112" s="21" t="s">
        <v>84</v>
      </c>
      <c r="B3112" s="22">
        <v>44470</v>
      </c>
      <c r="C3112" s="25">
        <v>742</v>
      </c>
      <c r="D3112" s="29">
        <v>587</v>
      </c>
      <c r="E3112" s="34">
        <v>45010</v>
      </c>
      <c r="F3112" s="24" t="s">
        <v>97</v>
      </c>
      <c r="G3112" s="23" t="s">
        <v>77</v>
      </c>
      <c r="H3112" s="26">
        <v>31639.35</v>
      </c>
      <c r="I3112" s="27">
        <v>10390.66</v>
      </c>
    </row>
    <row r="3113" spans="1:9" ht="10.199999999999999" x14ac:dyDescent="0.2">
      <c r="A3113" s="21" t="s">
        <v>84</v>
      </c>
      <c r="B3113" s="22">
        <v>44470</v>
      </c>
      <c r="C3113" s="25">
        <v>410.85</v>
      </c>
      <c r="D3113" s="29">
        <v>589</v>
      </c>
      <c r="E3113" s="34">
        <v>43054</v>
      </c>
      <c r="F3113" s="24" t="s">
        <v>132</v>
      </c>
      <c r="G3113" s="23" t="s">
        <v>74</v>
      </c>
      <c r="H3113" s="26">
        <v>117112.29999999999</v>
      </c>
      <c r="I3113" s="27">
        <v>52080</v>
      </c>
    </row>
    <row r="3114" spans="1:9" ht="10.199999999999999" x14ac:dyDescent="0.2">
      <c r="A3114" s="21" t="s">
        <v>84</v>
      </c>
      <c r="B3114" s="22">
        <v>44470</v>
      </c>
      <c r="C3114" s="25">
        <v>311</v>
      </c>
      <c r="D3114" s="29">
        <v>592</v>
      </c>
      <c r="E3114" s="34">
        <v>44532</v>
      </c>
      <c r="F3114" s="24" t="s">
        <v>97</v>
      </c>
      <c r="G3114" s="23" t="s">
        <v>71</v>
      </c>
      <c r="H3114" s="26">
        <v>17528.349999999999</v>
      </c>
      <c r="I3114" s="27">
        <v>6766.41</v>
      </c>
    </row>
    <row r="3115" spans="1:9" ht="10.199999999999999" x14ac:dyDescent="0.2">
      <c r="A3115" s="21" t="s">
        <v>84</v>
      </c>
      <c r="B3115" s="22">
        <v>44470</v>
      </c>
      <c r="C3115" s="25">
        <v>388</v>
      </c>
      <c r="D3115" s="29">
        <v>593</v>
      </c>
      <c r="E3115" s="34">
        <v>44877</v>
      </c>
      <c r="F3115" s="24" t="s">
        <v>97</v>
      </c>
      <c r="G3115" s="23" t="s">
        <v>71</v>
      </c>
      <c r="H3115" s="26">
        <v>16508.3</v>
      </c>
      <c r="I3115" s="27">
        <v>7267.8899999999994</v>
      </c>
    </row>
    <row r="3116" spans="1:9" ht="10.199999999999999" x14ac:dyDescent="0.2">
      <c r="A3116" s="21" t="s">
        <v>84</v>
      </c>
      <c r="B3116" s="22">
        <v>44470</v>
      </c>
      <c r="C3116" s="25">
        <v>537.1</v>
      </c>
      <c r="D3116" s="29">
        <v>594</v>
      </c>
      <c r="E3116" s="34">
        <v>44897</v>
      </c>
      <c r="F3116" s="24" t="s">
        <v>97</v>
      </c>
      <c r="G3116" s="23" t="s">
        <v>71</v>
      </c>
      <c r="H3116" s="26">
        <v>30658.3</v>
      </c>
      <c r="I3116" s="27">
        <v>13512.24</v>
      </c>
    </row>
    <row r="3117" spans="1:9" ht="10.199999999999999" x14ac:dyDescent="0.2">
      <c r="A3117" s="21" t="s">
        <v>84</v>
      </c>
      <c r="B3117" s="22">
        <v>44470</v>
      </c>
      <c r="C3117" s="25">
        <v>270.66000000000003</v>
      </c>
      <c r="D3117" s="29">
        <v>595</v>
      </c>
      <c r="E3117" s="34">
        <v>44824</v>
      </c>
      <c r="F3117" s="24" t="s">
        <v>97</v>
      </c>
      <c r="G3117" s="23" t="s">
        <v>77</v>
      </c>
      <c r="H3117" s="26">
        <v>16449.7</v>
      </c>
      <c r="I3117" s="27">
        <v>7926.8700000000008</v>
      </c>
    </row>
    <row r="3118" spans="1:9" ht="10.199999999999999" x14ac:dyDescent="0.2">
      <c r="A3118" s="21" t="s">
        <v>84</v>
      </c>
      <c r="B3118" s="22">
        <v>44470</v>
      </c>
      <c r="C3118" s="25">
        <v>800</v>
      </c>
      <c r="D3118" s="29">
        <v>596</v>
      </c>
      <c r="E3118" s="34">
        <v>44923</v>
      </c>
      <c r="F3118" s="24" t="s">
        <v>97</v>
      </c>
      <c r="G3118" s="23" t="s">
        <v>72</v>
      </c>
      <c r="H3118" s="26">
        <v>70749.95</v>
      </c>
      <c r="I3118" s="27">
        <v>31439.100000000002</v>
      </c>
    </row>
    <row r="3119" spans="1:9" ht="10.199999999999999" x14ac:dyDescent="0.2">
      <c r="A3119" s="21" t="s">
        <v>84</v>
      </c>
      <c r="B3119" s="22">
        <v>44470</v>
      </c>
      <c r="C3119" s="25">
        <v>175.4</v>
      </c>
      <c r="D3119" s="29">
        <v>597</v>
      </c>
      <c r="E3119" s="34">
        <v>42894</v>
      </c>
      <c r="F3119" s="24" t="s">
        <v>97</v>
      </c>
      <c r="G3119" s="23" t="s">
        <v>71</v>
      </c>
      <c r="H3119" s="26">
        <v>9059</v>
      </c>
      <c r="I3119" s="27">
        <v>3103.1</v>
      </c>
    </row>
    <row r="3120" spans="1:9" ht="10.199999999999999" x14ac:dyDescent="0.2">
      <c r="A3120" s="21" t="s">
        <v>84</v>
      </c>
      <c r="B3120" s="22">
        <v>44470</v>
      </c>
      <c r="C3120" s="25">
        <v>288</v>
      </c>
      <c r="D3120" s="29">
        <v>598</v>
      </c>
      <c r="E3120" s="34">
        <v>43084</v>
      </c>
      <c r="F3120" s="24" t="s">
        <v>97</v>
      </c>
      <c r="G3120" s="23" t="s">
        <v>73</v>
      </c>
      <c r="H3120" s="26">
        <v>14397.3</v>
      </c>
      <c r="I3120" s="27">
        <v>5424.02</v>
      </c>
    </row>
    <row r="3121" spans="1:9" ht="10.199999999999999" x14ac:dyDescent="0.2">
      <c r="A3121" s="21" t="s">
        <v>84</v>
      </c>
      <c r="B3121" s="22">
        <v>44470</v>
      </c>
      <c r="C3121" s="25">
        <v>325.5</v>
      </c>
      <c r="D3121" s="29">
        <v>599</v>
      </c>
      <c r="E3121" s="34">
        <v>43536</v>
      </c>
      <c r="F3121" s="24" t="s">
        <v>97</v>
      </c>
      <c r="G3121" s="23" t="s">
        <v>73</v>
      </c>
      <c r="H3121" s="26">
        <v>16705.099999999999</v>
      </c>
      <c r="I3121" s="27">
        <v>7978.53</v>
      </c>
    </row>
    <row r="3122" spans="1:9" ht="10.199999999999999" x14ac:dyDescent="0.2">
      <c r="A3122" s="21" t="s">
        <v>84</v>
      </c>
      <c r="B3122" s="22">
        <v>44470</v>
      </c>
      <c r="C3122" s="25">
        <v>273.3</v>
      </c>
      <c r="D3122" s="29">
        <v>600</v>
      </c>
      <c r="E3122" s="34">
        <v>44646</v>
      </c>
      <c r="F3122" s="24" t="s">
        <v>97</v>
      </c>
      <c r="G3122" s="23" t="s">
        <v>71</v>
      </c>
      <c r="H3122" s="26">
        <v>11731.300000000001</v>
      </c>
      <c r="I3122" s="27">
        <v>3158.0499999999997</v>
      </c>
    </row>
    <row r="3123" spans="1:9" ht="10.199999999999999" x14ac:dyDescent="0.2">
      <c r="A3123" s="21" t="s">
        <v>84</v>
      </c>
      <c r="B3123" s="22">
        <v>44470</v>
      </c>
      <c r="C3123" s="25">
        <v>310</v>
      </c>
      <c r="D3123" s="29">
        <v>601</v>
      </c>
      <c r="E3123" s="34">
        <v>44165</v>
      </c>
      <c r="F3123" s="24" t="s">
        <v>97</v>
      </c>
      <c r="G3123" s="23" t="s">
        <v>72</v>
      </c>
      <c r="H3123" s="26">
        <v>9802.35</v>
      </c>
      <c r="I3123" s="27">
        <v>2009.49</v>
      </c>
    </row>
    <row r="3124" spans="1:9" ht="10.199999999999999" x14ac:dyDescent="0.2">
      <c r="A3124" s="21" t="s">
        <v>84</v>
      </c>
      <c r="B3124" s="22">
        <v>44470</v>
      </c>
      <c r="C3124" s="25">
        <v>586</v>
      </c>
      <c r="D3124" s="29">
        <v>603</v>
      </c>
      <c r="E3124" s="34">
        <v>45015</v>
      </c>
      <c r="F3124" s="24" t="s">
        <v>97</v>
      </c>
      <c r="G3124" s="23" t="s">
        <v>71</v>
      </c>
      <c r="H3124" s="26">
        <v>28300</v>
      </c>
      <c r="I3124" s="27">
        <v>12645.85</v>
      </c>
    </row>
    <row r="3125" spans="1:9" ht="10.199999999999999" x14ac:dyDescent="0.2">
      <c r="A3125" s="21" t="s">
        <v>84</v>
      </c>
      <c r="B3125" s="22">
        <v>44470</v>
      </c>
      <c r="C3125" s="25">
        <v>370.5</v>
      </c>
      <c r="D3125" s="29">
        <v>604</v>
      </c>
      <c r="E3125" s="34">
        <v>43616</v>
      </c>
      <c r="F3125" s="24" t="s">
        <v>97</v>
      </c>
      <c r="G3125" s="23" t="s">
        <v>71</v>
      </c>
      <c r="H3125" s="26">
        <v>16687.149999999998</v>
      </c>
      <c r="I3125" s="27">
        <v>6112.8899999999994</v>
      </c>
    </row>
    <row r="3126" spans="1:9" ht="10.199999999999999" x14ac:dyDescent="0.2">
      <c r="A3126" s="21" t="s">
        <v>84</v>
      </c>
      <c r="B3126" s="22">
        <v>44470</v>
      </c>
      <c r="C3126" s="25">
        <v>318.61</v>
      </c>
      <c r="D3126" s="29">
        <v>605</v>
      </c>
      <c r="E3126" s="34">
        <v>44350</v>
      </c>
      <c r="F3126" s="24" t="s">
        <v>97</v>
      </c>
      <c r="G3126" s="23" t="s">
        <v>71</v>
      </c>
      <c r="H3126" s="26">
        <v>42488.850000000006</v>
      </c>
      <c r="I3126" s="27">
        <v>19981.64</v>
      </c>
    </row>
    <row r="3127" spans="1:9" ht="10.199999999999999" x14ac:dyDescent="0.2">
      <c r="A3127" s="21" t="s">
        <v>84</v>
      </c>
      <c r="B3127" s="22">
        <v>44470</v>
      </c>
      <c r="C3127" s="25">
        <v>164.4</v>
      </c>
      <c r="D3127" s="29">
        <v>606</v>
      </c>
      <c r="E3127" s="34">
        <v>41935</v>
      </c>
      <c r="F3127" s="24" t="s">
        <v>105</v>
      </c>
      <c r="G3127" s="23" t="s">
        <v>74</v>
      </c>
      <c r="H3127" s="26">
        <v>15087.449999999999</v>
      </c>
      <c r="I3127" s="27">
        <v>6803.58</v>
      </c>
    </row>
    <row r="3128" spans="1:9" ht="10.199999999999999" x14ac:dyDescent="0.2">
      <c r="A3128" s="21" t="s">
        <v>84</v>
      </c>
      <c r="B3128" s="22">
        <v>44470</v>
      </c>
      <c r="C3128" s="25">
        <v>181.1</v>
      </c>
      <c r="D3128" s="29">
        <v>607</v>
      </c>
      <c r="E3128" s="34">
        <v>43244</v>
      </c>
      <c r="F3128" s="24" t="s">
        <v>97</v>
      </c>
      <c r="G3128" s="23" t="s">
        <v>71</v>
      </c>
      <c r="H3128" s="26">
        <v>17703.900000000001</v>
      </c>
      <c r="I3128" s="27">
        <v>6801.7599999999993</v>
      </c>
    </row>
    <row r="3129" spans="1:9" ht="10.199999999999999" x14ac:dyDescent="0.2">
      <c r="A3129" s="21" t="s">
        <v>84</v>
      </c>
      <c r="B3129" s="22">
        <v>44470</v>
      </c>
      <c r="C3129" s="25">
        <v>278.20999999999998</v>
      </c>
      <c r="D3129" s="29">
        <v>608</v>
      </c>
      <c r="E3129" s="34">
        <v>42320</v>
      </c>
      <c r="F3129" s="24" t="s">
        <v>97</v>
      </c>
      <c r="G3129" s="23" t="s">
        <v>73</v>
      </c>
      <c r="H3129" s="26">
        <v>14334.300000000001</v>
      </c>
      <c r="I3129" s="27">
        <v>4490.6399999999994</v>
      </c>
    </row>
    <row r="3130" spans="1:9" ht="10.199999999999999" x14ac:dyDescent="0.2">
      <c r="A3130" s="21" t="s">
        <v>84</v>
      </c>
      <c r="B3130" s="22">
        <v>44470</v>
      </c>
      <c r="C3130" s="25">
        <v>284.89999999999998</v>
      </c>
      <c r="D3130" s="29">
        <v>609</v>
      </c>
      <c r="E3130" s="34">
        <v>44620</v>
      </c>
      <c r="F3130" s="24" t="s">
        <v>97</v>
      </c>
      <c r="G3130" s="23" t="s">
        <v>72</v>
      </c>
      <c r="H3130" s="26">
        <v>12448.900000000001</v>
      </c>
      <c r="I3130" s="27">
        <v>3873.0299999999997</v>
      </c>
    </row>
    <row r="3131" spans="1:9" ht="10.199999999999999" x14ac:dyDescent="0.2">
      <c r="A3131" s="21" t="s">
        <v>84</v>
      </c>
      <c r="B3131" s="22">
        <v>44470</v>
      </c>
      <c r="C3131" s="25">
        <v>355</v>
      </c>
      <c r="D3131" s="29">
        <v>610</v>
      </c>
      <c r="E3131" s="34">
        <v>42837</v>
      </c>
      <c r="F3131" s="24" t="s">
        <v>97</v>
      </c>
      <c r="G3131" s="23" t="s">
        <v>74</v>
      </c>
      <c r="H3131" s="26">
        <v>45809.65</v>
      </c>
      <c r="I3131" s="27">
        <v>22216.880000000001</v>
      </c>
    </row>
    <row r="3132" spans="1:9" ht="10.199999999999999" x14ac:dyDescent="0.2">
      <c r="A3132" s="21" t="s">
        <v>84</v>
      </c>
      <c r="B3132" s="22">
        <v>44470</v>
      </c>
      <c r="C3132" s="25">
        <v>187.9</v>
      </c>
      <c r="D3132" s="29">
        <v>611</v>
      </c>
      <c r="E3132" s="34">
        <v>41690</v>
      </c>
      <c r="F3132" s="24" t="s">
        <v>97</v>
      </c>
      <c r="G3132" s="23" t="s">
        <v>74</v>
      </c>
      <c r="H3132" s="26">
        <v>13138.099999999999</v>
      </c>
      <c r="I3132" s="27">
        <v>4960.7599999999993</v>
      </c>
    </row>
    <row r="3133" spans="1:9" ht="10.199999999999999" x14ac:dyDescent="0.2">
      <c r="A3133" s="21" t="s">
        <v>84</v>
      </c>
      <c r="B3133" s="22">
        <v>44470</v>
      </c>
      <c r="C3133" s="25">
        <v>162.44999999999999</v>
      </c>
      <c r="D3133" s="29">
        <v>612</v>
      </c>
      <c r="E3133" s="34">
        <v>40313</v>
      </c>
      <c r="F3133" s="24" t="s">
        <v>97</v>
      </c>
      <c r="G3133" s="23" t="s">
        <v>71</v>
      </c>
      <c r="H3133" s="26">
        <v>12005.650000000001</v>
      </c>
      <c r="I3133" s="27">
        <v>4183.6899999999996</v>
      </c>
    </row>
    <row r="3134" spans="1:9" ht="10.199999999999999" x14ac:dyDescent="0.2">
      <c r="A3134" s="21" t="s">
        <v>84</v>
      </c>
      <c r="B3134" s="22">
        <v>44470</v>
      </c>
      <c r="C3134" s="25">
        <v>383.13</v>
      </c>
      <c r="D3134" s="29">
        <v>613</v>
      </c>
      <c r="E3134" s="34">
        <v>44490</v>
      </c>
      <c r="F3134" s="24" t="s">
        <v>97</v>
      </c>
      <c r="G3134" s="23" t="s">
        <v>71</v>
      </c>
      <c r="H3134" s="26">
        <v>25549.699999999997</v>
      </c>
      <c r="I3134" s="27">
        <v>12056.38</v>
      </c>
    </row>
    <row r="3135" spans="1:9" ht="10.199999999999999" x14ac:dyDescent="0.2">
      <c r="A3135" s="21" t="s">
        <v>84</v>
      </c>
      <c r="B3135" s="22">
        <v>44470</v>
      </c>
      <c r="C3135" s="25">
        <v>278.39999999999998</v>
      </c>
      <c r="D3135" s="29">
        <v>614</v>
      </c>
      <c r="E3135" s="34">
        <v>42560</v>
      </c>
      <c r="F3135" s="24" t="s">
        <v>97</v>
      </c>
      <c r="G3135" s="23" t="s">
        <v>75</v>
      </c>
      <c r="H3135" s="26">
        <v>20692.449999999997</v>
      </c>
      <c r="I3135" s="27">
        <v>8732.43</v>
      </c>
    </row>
    <row r="3136" spans="1:9" ht="10.199999999999999" x14ac:dyDescent="0.2">
      <c r="A3136" s="21" t="s">
        <v>84</v>
      </c>
      <c r="B3136" s="22">
        <v>44470</v>
      </c>
      <c r="C3136" s="25">
        <v>259.87</v>
      </c>
      <c r="D3136" s="29">
        <v>615</v>
      </c>
      <c r="E3136" s="34">
        <v>44178</v>
      </c>
      <c r="F3136" s="24" t="s">
        <v>97</v>
      </c>
      <c r="G3136" s="23" t="s">
        <v>77</v>
      </c>
      <c r="H3136" s="26">
        <v>19700.050000000003</v>
      </c>
      <c r="I3136" s="27">
        <v>8220.59</v>
      </c>
    </row>
    <row r="3137" spans="1:9" ht="10.199999999999999" x14ac:dyDescent="0.2">
      <c r="A3137" s="21" t="s">
        <v>84</v>
      </c>
      <c r="B3137" s="22">
        <v>44470</v>
      </c>
      <c r="C3137" s="25">
        <v>321</v>
      </c>
      <c r="D3137" s="29">
        <v>616</v>
      </c>
      <c r="E3137" s="34">
        <v>44007</v>
      </c>
      <c r="F3137" s="24" t="s">
        <v>97</v>
      </c>
      <c r="G3137" s="23" t="s">
        <v>71</v>
      </c>
      <c r="H3137" s="26">
        <v>11836.5</v>
      </c>
      <c r="I3137" s="27">
        <v>2586.9899999999998</v>
      </c>
    </row>
    <row r="3138" spans="1:9" ht="10.199999999999999" x14ac:dyDescent="0.2">
      <c r="A3138" s="21" t="s">
        <v>84</v>
      </c>
      <c r="B3138" s="22">
        <v>44470</v>
      </c>
      <c r="C3138" s="25">
        <v>240.77</v>
      </c>
      <c r="D3138" s="29">
        <v>617</v>
      </c>
      <c r="E3138" s="34">
        <v>43883</v>
      </c>
      <c r="F3138" s="24" t="s">
        <v>97</v>
      </c>
      <c r="G3138" s="23" t="s">
        <v>71</v>
      </c>
      <c r="H3138" s="26">
        <v>13023.900000000001</v>
      </c>
      <c r="I3138" s="27">
        <v>5648.93</v>
      </c>
    </row>
    <row r="3139" spans="1:9" ht="10.199999999999999" x14ac:dyDescent="0.2">
      <c r="A3139" s="21" t="s">
        <v>84</v>
      </c>
      <c r="B3139" s="22">
        <v>44470</v>
      </c>
      <c r="C3139" s="25">
        <v>312</v>
      </c>
      <c r="D3139" s="29">
        <v>618</v>
      </c>
      <c r="E3139" s="34">
        <v>44147</v>
      </c>
      <c r="F3139" s="24" t="s">
        <v>97</v>
      </c>
      <c r="G3139" s="23" t="s">
        <v>73</v>
      </c>
      <c r="H3139" s="26">
        <v>31590.25</v>
      </c>
      <c r="I3139" s="27">
        <v>13158.25</v>
      </c>
    </row>
    <row r="3140" spans="1:9" ht="10.199999999999999" x14ac:dyDescent="0.2">
      <c r="A3140" s="21" t="s">
        <v>84</v>
      </c>
      <c r="B3140" s="22">
        <v>44470</v>
      </c>
      <c r="C3140" s="25">
        <v>264.75</v>
      </c>
      <c r="D3140" s="29">
        <v>622</v>
      </c>
      <c r="E3140" s="34">
        <v>43567</v>
      </c>
      <c r="F3140" s="24" t="s">
        <v>97</v>
      </c>
      <c r="G3140" s="23" t="s">
        <v>77</v>
      </c>
      <c r="H3140" s="26">
        <v>20182.349999999999</v>
      </c>
      <c r="I3140" s="27">
        <v>8861.7900000000009</v>
      </c>
    </row>
    <row r="3141" spans="1:9" ht="10.199999999999999" x14ac:dyDescent="0.2">
      <c r="A3141" s="21" t="s">
        <v>84</v>
      </c>
      <c r="B3141" s="22">
        <v>44470</v>
      </c>
      <c r="C3141" s="25">
        <v>287</v>
      </c>
      <c r="D3141" s="29">
        <v>623</v>
      </c>
      <c r="E3141" s="34">
        <v>44315</v>
      </c>
      <c r="F3141" s="24" t="s">
        <v>97</v>
      </c>
      <c r="G3141" s="23" t="s">
        <v>71</v>
      </c>
      <c r="H3141" s="26">
        <v>21949.55</v>
      </c>
      <c r="I3141" s="27">
        <v>10623.06</v>
      </c>
    </row>
    <row r="3142" spans="1:9" ht="10.199999999999999" x14ac:dyDescent="0.2">
      <c r="A3142" s="21" t="s">
        <v>84</v>
      </c>
      <c r="B3142" s="22">
        <v>44470</v>
      </c>
      <c r="C3142" s="25">
        <v>288.39999999999998</v>
      </c>
      <c r="D3142" s="29">
        <v>624</v>
      </c>
      <c r="E3142" s="34">
        <v>43176</v>
      </c>
      <c r="F3142" s="24" t="s">
        <v>97</v>
      </c>
      <c r="G3142" s="23" t="s">
        <v>74</v>
      </c>
      <c r="H3142" s="26">
        <v>33906.699999999997</v>
      </c>
      <c r="I3142" s="27">
        <v>14810.460000000001</v>
      </c>
    </row>
    <row r="3143" spans="1:9" ht="10.199999999999999" x14ac:dyDescent="0.2">
      <c r="A3143" s="21" t="s">
        <v>84</v>
      </c>
      <c r="B3143" s="22">
        <v>44470</v>
      </c>
      <c r="C3143" s="25">
        <v>314.22000000000003</v>
      </c>
      <c r="D3143" s="29">
        <v>625</v>
      </c>
      <c r="E3143" s="34">
        <v>44618</v>
      </c>
      <c r="F3143" s="24" t="s">
        <v>97</v>
      </c>
      <c r="G3143" s="23" t="s">
        <v>71</v>
      </c>
      <c r="H3143" s="26">
        <v>8740.2000000000007</v>
      </c>
      <c r="I3143" s="27">
        <v>2584.19</v>
      </c>
    </row>
    <row r="3144" spans="1:9" ht="10.199999999999999" x14ac:dyDescent="0.2">
      <c r="A3144" s="21" t="s">
        <v>84</v>
      </c>
      <c r="B3144" s="22">
        <v>44501</v>
      </c>
      <c r="C3144" s="25">
        <v>254.96</v>
      </c>
      <c r="D3144" s="29">
        <v>547</v>
      </c>
      <c r="E3144" s="34">
        <v>44162</v>
      </c>
      <c r="F3144" s="24" t="s">
        <v>97</v>
      </c>
      <c r="G3144" s="23" t="s">
        <v>72</v>
      </c>
      <c r="H3144" s="26">
        <v>9176.65</v>
      </c>
      <c r="I3144" s="27">
        <v>730.80000000000007</v>
      </c>
    </row>
    <row r="3145" spans="1:9" ht="10.199999999999999" x14ac:dyDescent="0.2">
      <c r="A3145" s="21" t="s">
        <v>84</v>
      </c>
      <c r="B3145" s="22">
        <v>44501</v>
      </c>
      <c r="C3145" s="25">
        <v>295.39999999999998</v>
      </c>
      <c r="D3145" s="29">
        <v>548</v>
      </c>
      <c r="E3145" s="34">
        <v>44717</v>
      </c>
      <c r="F3145" s="24" t="s">
        <v>97</v>
      </c>
      <c r="G3145" s="23" t="s">
        <v>73</v>
      </c>
      <c r="H3145" s="26">
        <v>9006.2000000000007</v>
      </c>
      <c r="I3145" s="27">
        <v>2114.56</v>
      </c>
    </row>
    <row r="3146" spans="1:9" ht="10.199999999999999" x14ac:dyDescent="0.2">
      <c r="A3146" s="21" t="s">
        <v>84</v>
      </c>
      <c r="B3146" s="22">
        <v>44501</v>
      </c>
      <c r="C3146" s="25">
        <v>156.69999999999999</v>
      </c>
      <c r="D3146" s="29">
        <v>549</v>
      </c>
      <c r="E3146" s="34">
        <v>42051</v>
      </c>
      <c r="F3146" s="24" t="s">
        <v>97</v>
      </c>
      <c r="G3146" s="23" t="s">
        <v>74</v>
      </c>
      <c r="H3146" s="26">
        <v>10489.6</v>
      </c>
      <c r="I3146" s="27">
        <v>2625.98</v>
      </c>
    </row>
    <row r="3147" spans="1:9" ht="10.199999999999999" x14ac:dyDescent="0.2">
      <c r="A3147" s="21" t="s">
        <v>84</v>
      </c>
      <c r="B3147" s="22">
        <v>44501</v>
      </c>
      <c r="C3147" s="25">
        <v>278</v>
      </c>
      <c r="D3147" s="29">
        <v>550</v>
      </c>
      <c r="E3147" s="34">
        <v>44729</v>
      </c>
      <c r="F3147" s="24" t="s">
        <v>97</v>
      </c>
      <c r="G3147" s="23" t="s">
        <v>75</v>
      </c>
      <c r="H3147" s="26">
        <v>16583.5</v>
      </c>
      <c r="I3147" s="27">
        <v>5480.37</v>
      </c>
    </row>
    <row r="3148" spans="1:9" ht="10.199999999999999" x14ac:dyDescent="0.2">
      <c r="A3148" s="21" t="s">
        <v>84</v>
      </c>
      <c r="B3148" s="22">
        <v>44501</v>
      </c>
      <c r="C3148" s="25">
        <v>229.6</v>
      </c>
      <c r="D3148" s="29">
        <v>551</v>
      </c>
      <c r="E3148" s="34">
        <v>44348</v>
      </c>
      <c r="F3148" s="24" t="s">
        <v>97</v>
      </c>
      <c r="G3148" s="23" t="s">
        <v>71</v>
      </c>
      <c r="H3148" s="26">
        <v>16874.900000000001</v>
      </c>
      <c r="I3148" s="27">
        <v>3758.7200000000003</v>
      </c>
    </row>
    <row r="3149" spans="1:9" ht="10.199999999999999" x14ac:dyDescent="0.2">
      <c r="A3149" s="21" t="s">
        <v>84</v>
      </c>
      <c r="B3149" s="22">
        <v>44501</v>
      </c>
      <c r="C3149" s="25">
        <v>312.75</v>
      </c>
      <c r="D3149" s="29">
        <v>552</v>
      </c>
      <c r="E3149" s="34">
        <v>44184</v>
      </c>
      <c r="F3149" s="24" t="s">
        <v>97</v>
      </c>
      <c r="G3149" s="23" t="s">
        <v>73</v>
      </c>
      <c r="H3149" s="26">
        <v>13821.849999999999</v>
      </c>
      <c r="I3149" s="27">
        <v>2835.35</v>
      </c>
    </row>
    <row r="3150" spans="1:9" ht="10.199999999999999" x14ac:dyDescent="0.2">
      <c r="A3150" s="21" t="s">
        <v>84</v>
      </c>
      <c r="B3150" s="22">
        <v>44501</v>
      </c>
      <c r="C3150" s="25">
        <v>305.89999999999998</v>
      </c>
      <c r="D3150" s="29">
        <v>554</v>
      </c>
      <c r="E3150" s="34">
        <v>42808</v>
      </c>
      <c r="F3150" s="24" t="s">
        <v>97</v>
      </c>
      <c r="G3150" s="23" t="s">
        <v>73</v>
      </c>
      <c r="H3150" s="26">
        <v>10611.6</v>
      </c>
      <c r="I3150" s="27">
        <v>2071.7199999999998</v>
      </c>
    </row>
    <row r="3151" spans="1:9" ht="10.199999999999999" x14ac:dyDescent="0.2">
      <c r="A3151" s="21" t="s">
        <v>84</v>
      </c>
      <c r="B3151" s="22">
        <v>44501</v>
      </c>
      <c r="C3151" s="25">
        <v>256.3</v>
      </c>
      <c r="D3151" s="29">
        <v>555</v>
      </c>
      <c r="E3151" s="34">
        <v>42469</v>
      </c>
      <c r="F3151" s="24" t="s">
        <v>97</v>
      </c>
      <c r="G3151" s="23" t="s">
        <v>74</v>
      </c>
      <c r="H3151" s="26">
        <v>25240</v>
      </c>
      <c r="I3151" s="27">
        <v>7004.34</v>
      </c>
    </row>
    <row r="3152" spans="1:9" ht="10.199999999999999" x14ac:dyDescent="0.2">
      <c r="A3152" s="21" t="s">
        <v>84</v>
      </c>
      <c r="B3152" s="22">
        <v>44501</v>
      </c>
      <c r="C3152" s="25">
        <v>317.2</v>
      </c>
      <c r="D3152" s="29">
        <v>556</v>
      </c>
      <c r="E3152" s="34">
        <v>44689</v>
      </c>
      <c r="F3152" s="24" t="s">
        <v>97</v>
      </c>
      <c r="G3152" s="23" t="s">
        <v>73</v>
      </c>
      <c r="H3152" s="26">
        <v>17626.25</v>
      </c>
      <c r="I3152" s="27">
        <v>4226.1100000000006</v>
      </c>
    </row>
    <row r="3153" spans="1:9" ht="10.199999999999999" x14ac:dyDescent="0.2">
      <c r="A3153" s="21" t="s">
        <v>84</v>
      </c>
      <c r="B3153" s="22">
        <v>44501</v>
      </c>
      <c r="C3153" s="25">
        <v>376</v>
      </c>
      <c r="D3153" s="29">
        <v>557</v>
      </c>
      <c r="E3153" s="34">
        <v>44618</v>
      </c>
      <c r="F3153" s="24" t="s">
        <v>97</v>
      </c>
      <c r="G3153" s="23" t="s">
        <v>74</v>
      </c>
      <c r="H3153" s="26">
        <v>16275.4</v>
      </c>
      <c r="I3153" s="27">
        <v>4433.5200000000004</v>
      </c>
    </row>
    <row r="3154" spans="1:9" ht="10.199999999999999" x14ac:dyDescent="0.2">
      <c r="A3154" s="21" t="s">
        <v>84</v>
      </c>
      <c r="B3154" s="22">
        <v>44501</v>
      </c>
      <c r="C3154" s="25">
        <v>149.9</v>
      </c>
      <c r="D3154" s="29">
        <v>558</v>
      </c>
      <c r="E3154" s="34">
        <v>41605</v>
      </c>
      <c r="F3154" s="24" t="s">
        <v>97</v>
      </c>
      <c r="G3154" s="23" t="s">
        <v>71</v>
      </c>
      <c r="H3154" s="26">
        <v>6738.6</v>
      </c>
      <c r="I3154" s="27">
        <v>1138.1300000000001</v>
      </c>
    </row>
    <row r="3155" spans="1:9" ht="10.199999999999999" x14ac:dyDescent="0.2">
      <c r="A3155" s="21" t="s">
        <v>84</v>
      </c>
      <c r="B3155" s="22">
        <v>44501</v>
      </c>
      <c r="C3155" s="25">
        <v>369.35</v>
      </c>
      <c r="D3155" s="29">
        <v>559</v>
      </c>
      <c r="E3155" s="34">
        <v>44558</v>
      </c>
      <c r="F3155" s="24" t="s">
        <v>97</v>
      </c>
      <c r="G3155" s="23" t="s">
        <v>75</v>
      </c>
      <c r="H3155" s="26">
        <v>16543.2</v>
      </c>
      <c r="I3155" s="27">
        <v>5118.4000000000005</v>
      </c>
    </row>
    <row r="3156" spans="1:9" ht="10.199999999999999" x14ac:dyDescent="0.2">
      <c r="A3156" s="21" t="s">
        <v>84</v>
      </c>
      <c r="B3156" s="22">
        <v>44501</v>
      </c>
      <c r="C3156" s="25">
        <v>319</v>
      </c>
      <c r="D3156" s="29">
        <v>560</v>
      </c>
      <c r="E3156" s="34">
        <v>44520</v>
      </c>
      <c r="F3156" s="24" t="s">
        <v>97</v>
      </c>
      <c r="G3156" s="23" t="s">
        <v>75</v>
      </c>
      <c r="H3156" s="26">
        <v>18007.650000000001</v>
      </c>
      <c r="I3156" s="27">
        <v>4868.08</v>
      </c>
    </row>
    <row r="3157" spans="1:9" ht="10.199999999999999" x14ac:dyDescent="0.2">
      <c r="A3157" s="21" t="s">
        <v>84</v>
      </c>
      <c r="B3157" s="22">
        <v>44501</v>
      </c>
      <c r="C3157" s="25">
        <v>313</v>
      </c>
      <c r="D3157" s="29">
        <v>561</v>
      </c>
      <c r="E3157" s="34">
        <v>44480</v>
      </c>
      <c r="F3157" s="24" t="s">
        <v>97</v>
      </c>
      <c r="G3157" s="23" t="s">
        <v>76</v>
      </c>
      <c r="H3157" s="26">
        <v>19358.800000000003</v>
      </c>
      <c r="I3157" s="27">
        <v>4675.0200000000004</v>
      </c>
    </row>
    <row r="3158" spans="1:9" ht="10.199999999999999" x14ac:dyDescent="0.2">
      <c r="A3158" s="21" t="s">
        <v>84</v>
      </c>
      <c r="B3158" s="22">
        <v>44501</v>
      </c>
      <c r="C3158" s="25">
        <v>595</v>
      </c>
      <c r="D3158" s="29">
        <v>562</v>
      </c>
      <c r="E3158" s="34">
        <v>44905</v>
      </c>
      <c r="F3158" s="24" t="s">
        <v>97</v>
      </c>
      <c r="G3158" s="23" t="s">
        <v>72</v>
      </c>
      <c r="H3158" s="26">
        <v>30955.9</v>
      </c>
      <c r="I3158" s="27">
        <v>9837.7300000000014</v>
      </c>
    </row>
    <row r="3159" spans="1:9" ht="10.199999999999999" x14ac:dyDescent="0.2">
      <c r="A3159" s="21" t="s">
        <v>84</v>
      </c>
      <c r="B3159" s="22">
        <v>44501</v>
      </c>
      <c r="C3159" s="25">
        <v>312.3</v>
      </c>
      <c r="D3159" s="29">
        <v>563</v>
      </c>
      <c r="E3159" s="34">
        <v>44067</v>
      </c>
      <c r="F3159" s="24" t="s">
        <v>97</v>
      </c>
      <c r="G3159" s="23" t="s">
        <v>71</v>
      </c>
      <c r="H3159" s="26">
        <v>13695.9</v>
      </c>
      <c r="I3159" s="27">
        <v>3330.04</v>
      </c>
    </row>
    <row r="3160" spans="1:9" ht="10.199999999999999" x14ac:dyDescent="0.2">
      <c r="A3160" s="21" t="s">
        <v>84</v>
      </c>
      <c r="B3160" s="22">
        <v>44501</v>
      </c>
      <c r="C3160" s="25">
        <v>262.39999999999998</v>
      </c>
      <c r="D3160" s="29">
        <v>564</v>
      </c>
      <c r="E3160" s="34">
        <v>44534</v>
      </c>
      <c r="F3160" s="24" t="s">
        <v>97</v>
      </c>
      <c r="G3160" s="23" t="s">
        <v>77</v>
      </c>
      <c r="H3160" s="26">
        <v>16776.55</v>
      </c>
      <c r="I3160" s="27">
        <v>637.91</v>
      </c>
    </row>
    <row r="3161" spans="1:9" ht="10.199999999999999" x14ac:dyDescent="0.2">
      <c r="A3161" s="21" t="s">
        <v>84</v>
      </c>
      <c r="B3161" s="22">
        <v>44501</v>
      </c>
      <c r="C3161" s="25">
        <v>682</v>
      </c>
      <c r="D3161" s="29">
        <v>565</v>
      </c>
      <c r="E3161" s="34">
        <v>44919</v>
      </c>
      <c r="F3161" s="24" t="s">
        <v>97</v>
      </c>
      <c r="G3161" s="23" t="s">
        <v>73</v>
      </c>
      <c r="H3161" s="26">
        <v>24076.799999999999</v>
      </c>
      <c r="I3161" s="27">
        <v>7258.0199999999995</v>
      </c>
    </row>
    <row r="3162" spans="1:9" ht="10.199999999999999" x14ac:dyDescent="0.2">
      <c r="A3162" s="21" t="s">
        <v>84</v>
      </c>
      <c r="B3162" s="22">
        <v>44501</v>
      </c>
      <c r="C3162" s="25">
        <v>314.3</v>
      </c>
      <c r="D3162" s="29">
        <v>566</v>
      </c>
      <c r="E3162" s="34">
        <v>44627</v>
      </c>
      <c r="F3162" s="24" t="s">
        <v>97</v>
      </c>
      <c r="G3162" s="23" t="s">
        <v>71</v>
      </c>
      <c r="H3162" s="26">
        <v>13975.5</v>
      </c>
      <c r="I3162" s="27">
        <v>3987.5499999999997</v>
      </c>
    </row>
    <row r="3163" spans="1:9" ht="10.199999999999999" x14ac:dyDescent="0.2">
      <c r="A3163" s="21" t="s">
        <v>84</v>
      </c>
      <c r="B3163" s="22">
        <v>44501</v>
      </c>
      <c r="C3163" s="25">
        <v>298</v>
      </c>
      <c r="D3163" s="29">
        <v>567</v>
      </c>
      <c r="E3163" s="34">
        <v>42322</v>
      </c>
      <c r="F3163" s="24" t="s">
        <v>97</v>
      </c>
      <c r="G3163" s="23" t="s">
        <v>74</v>
      </c>
      <c r="H3163" s="26">
        <v>26787.25</v>
      </c>
      <c r="I3163" s="27">
        <v>8301.3700000000008</v>
      </c>
    </row>
    <row r="3164" spans="1:9" ht="10.199999999999999" x14ac:dyDescent="0.2">
      <c r="A3164" s="21" t="s">
        <v>84</v>
      </c>
      <c r="B3164" s="22">
        <v>44501</v>
      </c>
      <c r="C3164" s="25">
        <v>339</v>
      </c>
      <c r="D3164" s="29">
        <v>569</v>
      </c>
      <c r="E3164" s="34">
        <v>43091</v>
      </c>
      <c r="F3164" s="24" t="s">
        <v>97</v>
      </c>
      <c r="G3164" s="23" t="s">
        <v>77</v>
      </c>
      <c r="H3164" s="26">
        <v>29302.75</v>
      </c>
      <c r="I3164" s="27">
        <v>5934.04</v>
      </c>
    </row>
    <row r="3165" spans="1:9" ht="10.199999999999999" x14ac:dyDescent="0.2">
      <c r="A3165" s="21" t="s">
        <v>84</v>
      </c>
      <c r="B3165" s="22">
        <v>44501</v>
      </c>
      <c r="C3165" s="25">
        <v>292.3</v>
      </c>
      <c r="D3165" s="29">
        <v>571</v>
      </c>
      <c r="E3165" s="34">
        <v>43218</v>
      </c>
      <c r="F3165" s="24" t="s">
        <v>97</v>
      </c>
      <c r="G3165" s="23" t="s">
        <v>74</v>
      </c>
      <c r="H3165" s="26">
        <v>24832.550000000003</v>
      </c>
      <c r="I3165" s="27">
        <v>6992.6500000000005</v>
      </c>
    </row>
    <row r="3166" spans="1:9" ht="10.199999999999999" x14ac:dyDescent="0.2">
      <c r="A3166" s="21" t="s">
        <v>84</v>
      </c>
      <c r="B3166" s="22">
        <v>44501</v>
      </c>
      <c r="C3166" s="25">
        <v>299.89999999999998</v>
      </c>
      <c r="D3166" s="29">
        <v>572</v>
      </c>
      <c r="E3166" s="34">
        <v>44187</v>
      </c>
      <c r="F3166" s="24" t="s">
        <v>97</v>
      </c>
      <c r="G3166" s="23" t="s">
        <v>74</v>
      </c>
      <c r="H3166" s="26">
        <v>24969.25</v>
      </c>
      <c r="I3166" s="27">
        <v>7607.18</v>
      </c>
    </row>
    <row r="3167" spans="1:9" ht="10.199999999999999" x14ac:dyDescent="0.2">
      <c r="A3167" s="21" t="s">
        <v>84</v>
      </c>
      <c r="B3167" s="22">
        <v>44501</v>
      </c>
      <c r="C3167" s="25">
        <v>838.5</v>
      </c>
      <c r="D3167" s="29">
        <v>573</v>
      </c>
      <c r="E3167" s="34">
        <v>44923</v>
      </c>
      <c r="F3167" s="24" t="s">
        <v>97</v>
      </c>
      <c r="G3167" s="23" t="s">
        <v>76</v>
      </c>
      <c r="H3167" s="26">
        <v>24076.799999999999</v>
      </c>
      <c r="I3167" s="27">
        <v>2926.28</v>
      </c>
    </row>
    <row r="3168" spans="1:9" ht="10.199999999999999" x14ac:dyDescent="0.2">
      <c r="A3168" s="21" t="s">
        <v>84</v>
      </c>
      <c r="B3168" s="22">
        <v>44501</v>
      </c>
      <c r="C3168" s="25">
        <v>195.9</v>
      </c>
      <c r="D3168" s="29">
        <v>574</v>
      </c>
      <c r="E3168" s="34">
        <v>42235</v>
      </c>
      <c r="F3168" s="24" t="s">
        <v>97</v>
      </c>
      <c r="G3168" s="23" t="s">
        <v>71</v>
      </c>
      <c r="H3168" s="26">
        <v>32997.35</v>
      </c>
      <c r="I3168" s="27">
        <v>8482.39</v>
      </c>
    </row>
    <row r="3169" spans="1:9" ht="10.199999999999999" x14ac:dyDescent="0.2">
      <c r="A3169" s="21" t="s">
        <v>84</v>
      </c>
      <c r="B3169" s="22">
        <v>44501</v>
      </c>
      <c r="C3169" s="25">
        <v>320.2</v>
      </c>
      <c r="D3169" s="29">
        <v>575</v>
      </c>
      <c r="E3169" s="34">
        <v>43216</v>
      </c>
      <c r="F3169" s="24" t="s">
        <v>97</v>
      </c>
      <c r="G3169" s="23" t="s">
        <v>71</v>
      </c>
      <c r="H3169" s="26">
        <v>15595.95</v>
      </c>
      <c r="I3169" s="27">
        <v>3982.09</v>
      </c>
    </row>
    <row r="3170" spans="1:9" ht="10.199999999999999" x14ac:dyDescent="0.2">
      <c r="A3170" s="21" t="s">
        <v>84</v>
      </c>
      <c r="B3170" s="22">
        <v>44501</v>
      </c>
      <c r="C3170" s="25">
        <v>354.8</v>
      </c>
      <c r="D3170" s="29">
        <v>576</v>
      </c>
      <c r="E3170" s="34">
        <v>43659</v>
      </c>
      <c r="F3170" s="24" t="s">
        <v>97</v>
      </c>
      <c r="G3170" s="23" t="s">
        <v>71</v>
      </c>
      <c r="H3170" s="26">
        <v>17969.400000000001</v>
      </c>
      <c r="I3170" s="27">
        <v>3899.14</v>
      </c>
    </row>
    <row r="3171" spans="1:9" ht="10.199999999999999" x14ac:dyDescent="0.2">
      <c r="A3171" s="21" t="s">
        <v>84</v>
      </c>
      <c r="B3171" s="22">
        <v>44501</v>
      </c>
      <c r="C3171" s="25">
        <v>289.10000000000002</v>
      </c>
      <c r="D3171" s="29">
        <v>577</v>
      </c>
      <c r="E3171" s="34">
        <v>44348</v>
      </c>
      <c r="F3171" s="24" t="s">
        <v>97</v>
      </c>
      <c r="G3171" s="23" t="s">
        <v>72</v>
      </c>
      <c r="H3171" s="26">
        <v>15874.9</v>
      </c>
      <c r="I3171" s="27">
        <v>3676.61</v>
      </c>
    </row>
    <row r="3172" spans="1:9" ht="10.199999999999999" x14ac:dyDescent="0.2">
      <c r="A3172" s="21" t="s">
        <v>84</v>
      </c>
      <c r="B3172" s="22">
        <v>44501</v>
      </c>
      <c r="C3172" s="25">
        <v>134.1</v>
      </c>
      <c r="D3172" s="29">
        <v>578</v>
      </c>
      <c r="E3172" s="34">
        <v>41195</v>
      </c>
      <c r="F3172" s="24" t="s">
        <v>97</v>
      </c>
      <c r="G3172" s="23" t="s">
        <v>71</v>
      </c>
      <c r="H3172" s="26">
        <v>6715.4</v>
      </c>
      <c r="I3172" s="27">
        <v>1295.49</v>
      </c>
    </row>
    <row r="3173" spans="1:9" ht="10.199999999999999" x14ac:dyDescent="0.2">
      <c r="A3173" s="21" t="s">
        <v>84</v>
      </c>
      <c r="B3173" s="22">
        <v>44501</v>
      </c>
      <c r="C3173" s="25">
        <v>676</v>
      </c>
      <c r="D3173" s="29">
        <v>579</v>
      </c>
      <c r="E3173" s="34">
        <v>44921</v>
      </c>
      <c r="F3173" s="24" t="s">
        <v>97</v>
      </c>
      <c r="G3173" s="23" t="s">
        <v>71</v>
      </c>
      <c r="H3173" s="26">
        <v>20637.25</v>
      </c>
      <c r="I3173" s="27">
        <v>4771.83</v>
      </c>
    </row>
    <row r="3174" spans="1:9" ht="10.199999999999999" x14ac:dyDescent="0.2">
      <c r="A3174" s="21" t="s">
        <v>84</v>
      </c>
      <c r="B3174" s="22">
        <v>44501</v>
      </c>
      <c r="C3174" s="25">
        <v>451</v>
      </c>
      <c r="D3174" s="29">
        <v>580</v>
      </c>
      <c r="E3174" s="34">
        <v>44912</v>
      </c>
      <c r="F3174" s="24" t="s">
        <v>97</v>
      </c>
      <c r="G3174" s="23" t="s">
        <v>71</v>
      </c>
      <c r="H3174" s="26">
        <v>12038.4</v>
      </c>
      <c r="I3174" s="27">
        <v>3821.02</v>
      </c>
    </row>
    <row r="3175" spans="1:9" ht="10.199999999999999" x14ac:dyDescent="0.2">
      <c r="A3175" s="21" t="s">
        <v>84</v>
      </c>
      <c r="B3175" s="22">
        <v>44501</v>
      </c>
      <c r="C3175" s="25">
        <v>187.4</v>
      </c>
      <c r="D3175" s="29">
        <v>581</v>
      </c>
      <c r="E3175" s="34">
        <v>42364</v>
      </c>
      <c r="F3175" s="24" t="s">
        <v>97</v>
      </c>
      <c r="G3175" s="23" t="s">
        <v>71</v>
      </c>
      <c r="H3175" s="26">
        <v>14616.45</v>
      </c>
      <c r="I3175" s="27">
        <v>3857.0699999999997</v>
      </c>
    </row>
    <row r="3176" spans="1:9" ht="10.199999999999999" x14ac:dyDescent="0.2">
      <c r="A3176" s="21" t="s">
        <v>84</v>
      </c>
      <c r="B3176" s="22">
        <v>44501</v>
      </c>
      <c r="C3176" s="25">
        <v>343</v>
      </c>
      <c r="D3176" s="29">
        <v>582</v>
      </c>
      <c r="E3176" s="34">
        <v>44335</v>
      </c>
      <c r="F3176" s="24" t="s">
        <v>97</v>
      </c>
      <c r="G3176" s="23" t="s">
        <v>75</v>
      </c>
      <c r="H3176" s="26">
        <v>13457.8</v>
      </c>
      <c r="I3176" s="27">
        <v>3387.09</v>
      </c>
    </row>
    <row r="3177" spans="1:9" ht="10.199999999999999" x14ac:dyDescent="0.2">
      <c r="A3177" s="21" t="s">
        <v>84</v>
      </c>
      <c r="B3177" s="22">
        <v>44501</v>
      </c>
      <c r="C3177" s="25">
        <v>998</v>
      </c>
      <c r="D3177" s="29">
        <v>584</v>
      </c>
      <c r="E3177" s="34">
        <v>44979</v>
      </c>
      <c r="F3177" s="24" t="s">
        <v>97</v>
      </c>
      <c r="G3177" s="23" t="s">
        <v>72</v>
      </c>
      <c r="H3177" s="26">
        <v>37835</v>
      </c>
      <c r="I3177" s="27">
        <v>11775.33</v>
      </c>
    </row>
    <row r="3178" spans="1:9" ht="10.199999999999999" x14ac:dyDescent="0.2">
      <c r="A3178" s="21" t="s">
        <v>84</v>
      </c>
      <c r="B3178" s="22">
        <v>44501</v>
      </c>
      <c r="C3178" s="25">
        <v>300</v>
      </c>
      <c r="D3178" s="29">
        <v>585</v>
      </c>
      <c r="E3178" s="34">
        <v>44007</v>
      </c>
      <c r="F3178" s="24" t="s">
        <v>97</v>
      </c>
      <c r="G3178" s="23" t="s">
        <v>71</v>
      </c>
      <c r="H3178" s="26">
        <v>17559.649999999998</v>
      </c>
      <c r="I3178" s="27">
        <v>5288.78</v>
      </c>
    </row>
    <row r="3179" spans="1:9" ht="10.199999999999999" x14ac:dyDescent="0.2">
      <c r="A3179" s="21" t="s">
        <v>84</v>
      </c>
      <c r="B3179" s="22">
        <v>44501</v>
      </c>
      <c r="C3179" s="25">
        <v>311.7</v>
      </c>
      <c r="D3179" s="29">
        <v>586</v>
      </c>
      <c r="E3179" s="34">
        <v>44157</v>
      </c>
      <c r="F3179" s="24" t="s">
        <v>97</v>
      </c>
      <c r="G3179" s="23" t="s">
        <v>77</v>
      </c>
      <c r="H3179" s="26">
        <v>16822.550000000003</v>
      </c>
      <c r="I3179" s="27">
        <v>4862.55</v>
      </c>
    </row>
    <row r="3180" spans="1:9" ht="10.199999999999999" x14ac:dyDescent="0.2">
      <c r="A3180" s="21" t="s">
        <v>84</v>
      </c>
      <c r="B3180" s="22">
        <v>44501</v>
      </c>
      <c r="C3180" s="25">
        <v>742</v>
      </c>
      <c r="D3180" s="29">
        <v>587</v>
      </c>
      <c r="E3180" s="34">
        <v>45010</v>
      </c>
      <c r="F3180" s="24" t="s">
        <v>97</v>
      </c>
      <c r="G3180" s="23" t="s">
        <v>77</v>
      </c>
      <c r="H3180" s="26">
        <v>23072.449999999997</v>
      </c>
      <c r="I3180" s="27">
        <v>2123.17</v>
      </c>
    </row>
    <row r="3181" spans="1:9" ht="10.199999999999999" x14ac:dyDescent="0.2">
      <c r="A3181" s="21" t="s">
        <v>84</v>
      </c>
      <c r="B3181" s="22">
        <v>44501</v>
      </c>
      <c r="C3181" s="25">
        <v>410.85</v>
      </c>
      <c r="D3181" s="29">
        <v>589</v>
      </c>
      <c r="E3181" s="34">
        <v>43054</v>
      </c>
      <c r="F3181" s="24" t="s">
        <v>132</v>
      </c>
      <c r="G3181" s="23" t="s">
        <v>74</v>
      </c>
      <c r="H3181" s="26">
        <v>99325.1</v>
      </c>
      <c r="I3181" s="27">
        <v>31067.47</v>
      </c>
    </row>
    <row r="3182" spans="1:9" ht="10.199999999999999" x14ac:dyDescent="0.2">
      <c r="A3182" s="21" t="s">
        <v>84</v>
      </c>
      <c r="B3182" s="22">
        <v>44501</v>
      </c>
      <c r="C3182" s="25">
        <v>311</v>
      </c>
      <c r="D3182" s="29">
        <v>592</v>
      </c>
      <c r="E3182" s="34">
        <v>44532</v>
      </c>
      <c r="F3182" s="24" t="s">
        <v>97</v>
      </c>
      <c r="G3182" s="23" t="s">
        <v>71</v>
      </c>
      <c r="H3182" s="26">
        <v>14866.099999999999</v>
      </c>
      <c r="I3182" s="27">
        <v>3622.36</v>
      </c>
    </row>
    <row r="3183" spans="1:9" ht="10.199999999999999" x14ac:dyDescent="0.2">
      <c r="A3183" s="21" t="s">
        <v>84</v>
      </c>
      <c r="B3183" s="22">
        <v>44501</v>
      </c>
      <c r="C3183" s="25">
        <v>388</v>
      </c>
      <c r="D3183" s="29">
        <v>593</v>
      </c>
      <c r="E3183" s="34">
        <v>44877</v>
      </c>
      <c r="F3183" s="24" t="s">
        <v>97</v>
      </c>
      <c r="G3183" s="23" t="s">
        <v>71</v>
      </c>
      <c r="H3183" s="26">
        <v>12038.4</v>
      </c>
      <c r="I3183" s="27">
        <v>3560.5499999999997</v>
      </c>
    </row>
    <row r="3184" spans="1:9" ht="10.199999999999999" x14ac:dyDescent="0.2">
      <c r="A3184" s="21" t="s">
        <v>84</v>
      </c>
      <c r="B3184" s="22">
        <v>44501</v>
      </c>
      <c r="C3184" s="25">
        <v>537.1</v>
      </c>
      <c r="D3184" s="29">
        <v>594</v>
      </c>
      <c r="E3184" s="34">
        <v>44897</v>
      </c>
      <c r="F3184" s="24" t="s">
        <v>97</v>
      </c>
      <c r="G3184" s="23" t="s">
        <v>71</v>
      </c>
      <c r="H3184" s="26">
        <v>22357.05</v>
      </c>
      <c r="I3184" s="27">
        <v>5260.29</v>
      </c>
    </row>
    <row r="3185" spans="1:9" ht="10.199999999999999" x14ac:dyDescent="0.2">
      <c r="A3185" s="21" t="s">
        <v>84</v>
      </c>
      <c r="B3185" s="22">
        <v>44501</v>
      </c>
      <c r="C3185" s="25">
        <v>270.66000000000003</v>
      </c>
      <c r="D3185" s="29">
        <v>595</v>
      </c>
      <c r="E3185" s="34">
        <v>44824</v>
      </c>
      <c r="F3185" s="24" t="s">
        <v>97</v>
      </c>
      <c r="G3185" s="23" t="s">
        <v>77</v>
      </c>
      <c r="H3185" s="26">
        <v>11376.25</v>
      </c>
      <c r="I3185" s="27">
        <v>3353.0699999999997</v>
      </c>
    </row>
    <row r="3186" spans="1:9" ht="10.199999999999999" x14ac:dyDescent="0.2">
      <c r="A3186" s="21" t="s">
        <v>84</v>
      </c>
      <c r="B3186" s="22">
        <v>44501</v>
      </c>
      <c r="C3186" s="25">
        <v>800</v>
      </c>
      <c r="D3186" s="29">
        <v>596</v>
      </c>
      <c r="E3186" s="34">
        <v>44923</v>
      </c>
      <c r="F3186" s="24" t="s">
        <v>97</v>
      </c>
      <c r="G3186" s="23" t="s">
        <v>72</v>
      </c>
      <c r="H3186" s="26">
        <v>51593.149999999994</v>
      </c>
      <c r="I3186" s="27">
        <v>12910.31</v>
      </c>
    </row>
    <row r="3187" spans="1:9" ht="10.199999999999999" x14ac:dyDescent="0.2">
      <c r="A3187" s="21" t="s">
        <v>84</v>
      </c>
      <c r="B3187" s="22">
        <v>44501</v>
      </c>
      <c r="C3187" s="25">
        <v>175.4</v>
      </c>
      <c r="D3187" s="29">
        <v>597</v>
      </c>
      <c r="E3187" s="34">
        <v>42894</v>
      </c>
      <c r="F3187" s="24" t="s">
        <v>97</v>
      </c>
      <c r="G3187" s="23" t="s">
        <v>71</v>
      </c>
      <c r="H3187" s="26">
        <v>7683.0999999999995</v>
      </c>
      <c r="I3187" s="27">
        <v>1429.26</v>
      </c>
    </row>
    <row r="3188" spans="1:9" ht="10.199999999999999" x14ac:dyDescent="0.2">
      <c r="A3188" s="21" t="s">
        <v>84</v>
      </c>
      <c r="B3188" s="22">
        <v>44501</v>
      </c>
      <c r="C3188" s="25">
        <v>288</v>
      </c>
      <c r="D3188" s="29">
        <v>598</v>
      </c>
      <c r="E3188" s="34">
        <v>43084</v>
      </c>
      <c r="F3188" s="24" t="s">
        <v>97</v>
      </c>
      <c r="G3188" s="23" t="s">
        <v>73</v>
      </c>
      <c r="H3188" s="26">
        <v>12210.599999999999</v>
      </c>
      <c r="I3188" s="27">
        <v>2849.42</v>
      </c>
    </row>
    <row r="3189" spans="1:9" ht="10.199999999999999" x14ac:dyDescent="0.2">
      <c r="A3189" s="21" t="s">
        <v>84</v>
      </c>
      <c r="B3189" s="22">
        <v>44501</v>
      </c>
      <c r="C3189" s="25">
        <v>325.5</v>
      </c>
      <c r="D3189" s="29">
        <v>599</v>
      </c>
      <c r="E3189" s="34">
        <v>43536</v>
      </c>
      <c r="F3189" s="24" t="s">
        <v>97</v>
      </c>
      <c r="G3189" s="23" t="s">
        <v>73</v>
      </c>
      <c r="H3189" s="26">
        <v>14167.9</v>
      </c>
      <c r="I3189" s="27">
        <v>4678.03</v>
      </c>
    </row>
    <row r="3190" spans="1:9" ht="10.199999999999999" x14ac:dyDescent="0.2">
      <c r="A3190" s="21" t="s">
        <v>84</v>
      </c>
      <c r="B3190" s="22">
        <v>44501</v>
      </c>
      <c r="C3190" s="25">
        <v>273.3</v>
      </c>
      <c r="D3190" s="29">
        <v>600</v>
      </c>
      <c r="E3190" s="34">
        <v>44646</v>
      </c>
      <c r="F3190" s="24" t="s">
        <v>97</v>
      </c>
      <c r="G3190" s="23" t="s">
        <v>71</v>
      </c>
      <c r="H3190" s="26">
        <v>9949.5500000000011</v>
      </c>
      <c r="I3190" s="27">
        <v>860.79</v>
      </c>
    </row>
    <row r="3191" spans="1:9" ht="10.199999999999999" x14ac:dyDescent="0.2">
      <c r="A3191" s="21" t="s">
        <v>84</v>
      </c>
      <c r="B3191" s="22">
        <v>44501</v>
      </c>
      <c r="C3191" s="25">
        <v>310</v>
      </c>
      <c r="D3191" s="29">
        <v>601</v>
      </c>
      <c r="E3191" s="34">
        <v>44165</v>
      </c>
      <c r="F3191" s="24" t="s">
        <v>97</v>
      </c>
      <c r="G3191" s="23" t="s">
        <v>72</v>
      </c>
      <c r="H3191" s="26">
        <v>8313.5499999999993</v>
      </c>
      <c r="I3191" s="27">
        <v>123.62</v>
      </c>
    </row>
    <row r="3192" spans="1:9" ht="10.199999999999999" x14ac:dyDescent="0.2">
      <c r="A3192" s="21" t="s">
        <v>84</v>
      </c>
      <c r="B3192" s="22">
        <v>44501</v>
      </c>
      <c r="C3192" s="25">
        <v>586</v>
      </c>
      <c r="D3192" s="29">
        <v>603</v>
      </c>
      <c r="E3192" s="34">
        <v>45015</v>
      </c>
      <c r="F3192" s="24" t="s">
        <v>97</v>
      </c>
      <c r="G3192" s="23" t="s">
        <v>71</v>
      </c>
      <c r="H3192" s="26">
        <v>20637.25</v>
      </c>
      <c r="I3192" s="27">
        <v>5568.9900000000007</v>
      </c>
    </row>
    <row r="3193" spans="1:9" ht="10.199999999999999" x14ac:dyDescent="0.2">
      <c r="A3193" s="21" t="s">
        <v>84</v>
      </c>
      <c r="B3193" s="22">
        <v>44501</v>
      </c>
      <c r="C3193" s="25">
        <v>370.5</v>
      </c>
      <c r="D3193" s="29">
        <v>604</v>
      </c>
      <c r="E3193" s="34">
        <v>43616</v>
      </c>
      <c r="F3193" s="24" t="s">
        <v>97</v>
      </c>
      <c r="G3193" s="23" t="s">
        <v>71</v>
      </c>
      <c r="H3193" s="26">
        <v>14152.7</v>
      </c>
      <c r="I3193" s="27">
        <v>3259.97</v>
      </c>
    </row>
    <row r="3194" spans="1:9" ht="10.199999999999999" x14ac:dyDescent="0.2">
      <c r="A3194" s="21" t="s">
        <v>84</v>
      </c>
      <c r="B3194" s="22">
        <v>44501</v>
      </c>
      <c r="C3194" s="25">
        <v>318.61</v>
      </c>
      <c r="D3194" s="29">
        <v>605</v>
      </c>
      <c r="E3194" s="34">
        <v>44350</v>
      </c>
      <c r="F3194" s="24" t="s">
        <v>97</v>
      </c>
      <c r="G3194" s="23" t="s">
        <v>71</v>
      </c>
      <c r="H3194" s="26">
        <v>36035.599999999999</v>
      </c>
      <c r="I3194" s="27">
        <v>12074.16</v>
      </c>
    </row>
    <row r="3195" spans="1:9" ht="10.199999999999999" x14ac:dyDescent="0.2">
      <c r="A3195" s="21" t="s">
        <v>84</v>
      </c>
      <c r="B3195" s="22">
        <v>44501</v>
      </c>
      <c r="C3195" s="25">
        <v>181.1</v>
      </c>
      <c r="D3195" s="29">
        <v>607</v>
      </c>
      <c r="E3195" s="34">
        <v>43244</v>
      </c>
      <c r="F3195" s="24" t="s">
        <v>97</v>
      </c>
      <c r="G3195" s="23" t="s">
        <v>71</v>
      </c>
      <c r="H3195" s="26">
        <v>15015</v>
      </c>
      <c r="I3195" s="27">
        <v>3059.21</v>
      </c>
    </row>
    <row r="3196" spans="1:9" ht="10.199999999999999" x14ac:dyDescent="0.2">
      <c r="A3196" s="21" t="s">
        <v>84</v>
      </c>
      <c r="B3196" s="22">
        <v>44501</v>
      </c>
      <c r="C3196" s="25">
        <v>278.20999999999998</v>
      </c>
      <c r="D3196" s="29">
        <v>608</v>
      </c>
      <c r="E3196" s="34">
        <v>42320</v>
      </c>
      <c r="F3196" s="24" t="s">
        <v>97</v>
      </c>
      <c r="G3196" s="23" t="s">
        <v>73</v>
      </c>
      <c r="H3196" s="26">
        <v>12157.2</v>
      </c>
      <c r="I3196" s="27">
        <v>1655.22</v>
      </c>
    </row>
    <row r="3197" spans="1:9" ht="10.199999999999999" x14ac:dyDescent="0.2">
      <c r="A3197" s="21" t="s">
        <v>84</v>
      </c>
      <c r="B3197" s="22">
        <v>44501</v>
      </c>
      <c r="C3197" s="25">
        <v>284.89999999999998</v>
      </c>
      <c r="D3197" s="29">
        <v>609</v>
      </c>
      <c r="E3197" s="34">
        <v>44620</v>
      </c>
      <c r="F3197" s="24" t="s">
        <v>97</v>
      </c>
      <c r="G3197" s="23" t="s">
        <v>72</v>
      </c>
      <c r="H3197" s="26">
        <v>10558.099999999999</v>
      </c>
      <c r="I3197" s="27">
        <v>1549.9399999999998</v>
      </c>
    </row>
    <row r="3198" spans="1:9" ht="10.199999999999999" x14ac:dyDescent="0.2">
      <c r="A3198" s="21" t="s">
        <v>84</v>
      </c>
      <c r="B3198" s="22">
        <v>44501</v>
      </c>
      <c r="C3198" s="25">
        <v>355</v>
      </c>
      <c r="D3198" s="29">
        <v>610</v>
      </c>
      <c r="E3198" s="34">
        <v>42837</v>
      </c>
      <c r="F3198" s="24" t="s">
        <v>97</v>
      </c>
      <c r="G3198" s="23" t="s">
        <v>74</v>
      </c>
      <c r="H3198" s="26">
        <v>38852</v>
      </c>
      <c r="I3198" s="27">
        <v>13301.470000000001</v>
      </c>
    </row>
    <row r="3199" spans="1:9" ht="10.199999999999999" x14ac:dyDescent="0.2">
      <c r="A3199" s="21" t="s">
        <v>84</v>
      </c>
      <c r="B3199" s="22">
        <v>44501</v>
      </c>
      <c r="C3199" s="25">
        <v>187.9</v>
      </c>
      <c r="D3199" s="29">
        <v>611</v>
      </c>
      <c r="E3199" s="34">
        <v>41690</v>
      </c>
      <c r="F3199" s="24" t="s">
        <v>97</v>
      </c>
      <c r="G3199" s="23" t="s">
        <v>74</v>
      </c>
      <c r="H3199" s="26">
        <v>11142.650000000001</v>
      </c>
      <c r="I3199" s="27">
        <v>2630.1800000000003</v>
      </c>
    </row>
    <row r="3200" spans="1:9" ht="10.199999999999999" x14ac:dyDescent="0.2">
      <c r="A3200" s="21" t="s">
        <v>84</v>
      </c>
      <c r="B3200" s="22">
        <v>44501</v>
      </c>
      <c r="C3200" s="25">
        <v>162.44999999999999</v>
      </c>
      <c r="D3200" s="29">
        <v>612</v>
      </c>
      <c r="E3200" s="34">
        <v>40313</v>
      </c>
      <c r="F3200" s="24" t="s">
        <v>97</v>
      </c>
      <c r="G3200" s="23" t="s">
        <v>71</v>
      </c>
      <c r="H3200" s="26">
        <v>10182.200000000001</v>
      </c>
      <c r="I3200" s="27">
        <v>2025.1000000000001</v>
      </c>
    </row>
    <row r="3201" spans="1:9" ht="10.199999999999999" x14ac:dyDescent="0.2">
      <c r="A3201" s="21" t="s">
        <v>84</v>
      </c>
      <c r="B3201" s="22">
        <v>44501</v>
      </c>
      <c r="C3201" s="25">
        <v>383.13</v>
      </c>
      <c r="D3201" s="29">
        <v>613</v>
      </c>
      <c r="E3201" s="34">
        <v>44490</v>
      </c>
      <c r="F3201" s="24" t="s">
        <v>97</v>
      </c>
      <c r="G3201" s="23" t="s">
        <v>71</v>
      </c>
      <c r="H3201" s="26">
        <v>21669.15</v>
      </c>
      <c r="I3201" s="27">
        <v>7236.53</v>
      </c>
    </row>
    <row r="3202" spans="1:9" ht="10.199999999999999" x14ac:dyDescent="0.2">
      <c r="A3202" s="21" t="s">
        <v>84</v>
      </c>
      <c r="B3202" s="22">
        <v>44501</v>
      </c>
      <c r="C3202" s="25">
        <v>278.39999999999998</v>
      </c>
      <c r="D3202" s="29">
        <v>614</v>
      </c>
      <c r="E3202" s="34">
        <v>42560</v>
      </c>
      <c r="F3202" s="24" t="s">
        <v>97</v>
      </c>
      <c r="G3202" s="23" t="s">
        <v>75</v>
      </c>
      <c r="H3202" s="26">
        <v>17549.649999999998</v>
      </c>
      <c r="I3202" s="27">
        <v>5126.17</v>
      </c>
    </row>
    <row r="3203" spans="1:9" ht="10.199999999999999" x14ac:dyDescent="0.2">
      <c r="A3203" s="21" t="s">
        <v>84</v>
      </c>
      <c r="B3203" s="22">
        <v>44501</v>
      </c>
      <c r="C3203" s="25">
        <v>259.87</v>
      </c>
      <c r="D3203" s="29">
        <v>615</v>
      </c>
      <c r="E3203" s="34">
        <v>44178</v>
      </c>
      <c r="F3203" s="24" t="s">
        <v>97</v>
      </c>
      <c r="G3203" s="23" t="s">
        <v>77</v>
      </c>
      <c r="H3203" s="26">
        <v>16707.95</v>
      </c>
      <c r="I3203" s="27">
        <v>4789.8899999999994</v>
      </c>
    </row>
    <row r="3204" spans="1:9" ht="10.199999999999999" x14ac:dyDescent="0.2">
      <c r="A3204" s="21" t="s">
        <v>84</v>
      </c>
      <c r="B3204" s="22">
        <v>44501</v>
      </c>
      <c r="C3204" s="25">
        <v>321</v>
      </c>
      <c r="D3204" s="29">
        <v>616</v>
      </c>
      <c r="E3204" s="34">
        <v>44007</v>
      </c>
      <c r="F3204" s="24" t="s">
        <v>97</v>
      </c>
      <c r="G3204" s="23" t="s">
        <v>71</v>
      </c>
      <c r="H3204" s="26">
        <v>10038.75</v>
      </c>
      <c r="I3204" s="27">
        <v>681.66</v>
      </c>
    </row>
    <row r="3205" spans="1:9" ht="10.199999999999999" x14ac:dyDescent="0.2">
      <c r="A3205" s="21" t="s">
        <v>84</v>
      </c>
      <c r="B3205" s="22">
        <v>44501</v>
      </c>
      <c r="C3205" s="25">
        <v>240.77</v>
      </c>
      <c r="D3205" s="29">
        <v>617</v>
      </c>
      <c r="E3205" s="34">
        <v>43883</v>
      </c>
      <c r="F3205" s="24" t="s">
        <v>97</v>
      </c>
      <c r="G3205" s="23" t="s">
        <v>71</v>
      </c>
      <c r="H3205" s="26">
        <v>11045.85</v>
      </c>
      <c r="I3205" s="27">
        <v>2985.22</v>
      </c>
    </row>
    <row r="3206" spans="1:9" ht="10.199999999999999" x14ac:dyDescent="0.2">
      <c r="A3206" s="21" t="s">
        <v>84</v>
      </c>
      <c r="B3206" s="22">
        <v>44501</v>
      </c>
      <c r="C3206" s="25">
        <v>312</v>
      </c>
      <c r="D3206" s="29">
        <v>618</v>
      </c>
      <c r="E3206" s="34">
        <v>44147</v>
      </c>
      <c r="F3206" s="24" t="s">
        <v>97</v>
      </c>
      <c r="G3206" s="23" t="s">
        <v>73</v>
      </c>
      <c r="H3206" s="26">
        <v>26792.3</v>
      </c>
      <c r="I3206" s="27">
        <v>7697.83</v>
      </c>
    </row>
    <row r="3207" spans="1:9" ht="10.199999999999999" x14ac:dyDescent="0.2">
      <c r="A3207" s="21" t="s">
        <v>84</v>
      </c>
      <c r="B3207" s="22">
        <v>44501</v>
      </c>
      <c r="C3207" s="25">
        <v>264.75</v>
      </c>
      <c r="D3207" s="29">
        <v>622</v>
      </c>
      <c r="E3207" s="34">
        <v>43567</v>
      </c>
      <c r="F3207" s="24" t="s">
        <v>97</v>
      </c>
      <c r="G3207" s="23" t="s">
        <v>77</v>
      </c>
      <c r="H3207" s="26">
        <v>17117.05</v>
      </c>
      <c r="I3207" s="27">
        <v>5052.46</v>
      </c>
    </row>
    <row r="3208" spans="1:9" ht="10.199999999999999" x14ac:dyDescent="0.2">
      <c r="A3208" s="21" t="s">
        <v>84</v>
      </c>
      <c r="B3208" s="22">
        <v>44501</v>
      </c>
      <c r="C3208" s="25">
        <v>287</v>
      </c>
      <c r="D3208" s="29">
        <v>623</v>
      </c>
      <c r="E3208" s="34">
        <v>44315</v>
      </c>
      <c r="F3208" s="24" t="s">
        <v>97</v>
      </c>
      <c r="G3208" s="23" t="s">
        <v>71</v>
      </c>
      <c r="H3208" s="26">
        <v>18615.8</v>
      </c>
      <c r="I3208" s="27">
        <v>6406.12</v>
      </c>
    </row>
    <row r="3209" spans="1:9" ht="10.199999999999999" x14ac:dyDescent="0.2">
      <c r="A3209" s="21" t="s">
        <v>84</v>
      </c>
      <c r="B3209" s="22">
        <v>44501</v>
      </c>
      <c r="C3209" s="25">
        <v>288.39999999999998</v>
      </c>
      <c r="D3209" s="29">
        <v>624</v>
      </c>
      <c r="E3209" s="34">
        <v>43176</v>
      </c>
      <c r="F3209" s="24" t="s">
        <v>97</v>
      </c>
      <c r="G3209" s="23" t="s">
        <v>74</v>
      </c>
      <c r="H3209" s="26">
        <v>28756.9</v>
      </c>
      <c r="I3209" s="27">
        <v>8047.5500000000011</v>
      </c>
    </row>
    <row r="3210" spans="1:9" ht="10.199999999999999" x14ac:dyDescent="0.2">
      <c r="A3210" s="21" t="s">
        <v>84</v>
      </c>
      <c r="B3210" s="22">
        <v>44501</v>
      </c>
      <c r="C3210" s="25">
        <v>314.22000000000003</v>
      </c>
      <c r="D3210" s="29">
        <v>625</v>
      </c>
      <c r="E3210" s="34">
        <v>44618</v>
      </c>
      <c r="F3210" s="24" t="s">
        <v>97</v>
      </c>
      <c r="G3210" s="23" t="s">
        <v>71</v>
      </c>
      <c r="H3210" s="26">
        <v>7412.75</v>
      </c>
      <c r="I3210" s="27">
        <v>973.06999999999994</v>
      </c>
    </row>
    <row r="3211" spans="1:9" ht="10.199999999999999" x14ac:dyDescent="0.2">
      <c r="A3211" s="21" t="s">
        <v>84</v>
      </c>
      <c r="B3211" s="22">
        <v>44531</v>
      </c>
      <c r="C3211" s="25">
        <v>254.96</v>
      </c>
      <c r="D3211" s="29">
        <v>547</v>
      </c>
      <c r="E3211" s="34">
        <v>44162</v>
      </c>
      <c r="F3211" s="24" t="s">
        <v>97</v>
      </c>
      <c r="G3211" s="23" t="s">
        <v>72</v>
      </c>
      <c r="H3211" s="26">
        <v>9724.5500000000011</v>
      </c>
      <c r="I3211" s="27">
        <v>1013.8100000000001</v>
      </c>
    </row>
    <row r="3212" spans="1:9" ht="10.199999999999999" x14ac:dyDescent="0.2">
      <c r="A3212" s="21" t="s">
        <v>84</v>
      </c>
      <c r="B3212" s="22">
        <v>44531</v>
      </c>
      <c r="C3212" s="25">
        <v>295.39999999999998</v>
      </c>
      <c r="D3212" s="29">
        <v>548</v>
      </c>
      <c r="E3212" s="34">
        <v>44717</v>
      </c>
      <c r="F3212" s="24" t="s">
        <v>97</v>
      </c>
      <c r="G3212" s="23" t="s">
        <v>73</v>
      </c>
      <c r="H3212" s="26">
        <v>9543.9</v>
      </c>
      <c r="I3212" s="27">
        <v>2506</v>
      </c>
    </row>
    <row r="3213" spans="1:9" ht="10.199999999999999" x14ac:dyDescent="0.2">
      <c r="A3213" s="21" t="s">
        <v>84</v>
      </c>
      <c r="B3213" s="22">
        <v>44531</v>
      </c>
      <c r="C3213" s="25">
        <v>156.69999999999999</v>
      </c>
      <c r="D3213" s="29">
        <v>549</v>
      </c>
      <c r="E3213" s="34">
        <v>42051</v>
      </c>
      <c r="F3213" s="24" t="s">
        <v>97</v>
      </c>
      <c r="G3213" s="23" t="s">
        <v>74</v>
      </c>
      <c r="H3213" s="26">
        <v>11115.9</v>
      </c>
      <c r="I3213" s="27">
        <v>2730.98</v>
      </c>
    </row>
    <row r="3214" spans="1:9" ht="10.199999999999999" x14ac:dyDescent="0.2">
      <c r="A3214" s="21" t="s">
        <v>84</v>
      </c>
      <c r="B3214" s="22">
        <v>44531</v>
      </c>
      <c r="C3214" s="25">
        <v>278</v>
      </c>
      <c r="D3214" s="29">
        <v>550</v>
      </c>
      <c r="E3214" s="34">
        <v>44729</v>
      </c>
      <c r="F3214" s="24" t="s">
        <v>97</v>
      </c>
      <c r="G3214" s="23" t="s">
        <v>75</v>
      </c>
      <c r="H3214" s="26">
        <v>17573.599999999999</v>
      </c>
      <c r="I3214" s="27">
        <v>5832.8899999999994</v>
      </c>
    </row>
    <row r="3215" spans="1:9" ht="10.199999999999999" x14ac:dyDescent="0.2">
      <c r="A3215" s="21" t="s">
        <v>84</v>
      </c>
      <c r="B3215" s="22">
        <v>44531</v>
      </c>
      <c r="C3215" s="25">
        <v>229.6</v>
      </c>
      <c r="D3215" s="29">
        <v>551</v>
      </c>
      <c r="E3215" s="34">
        <v>44348</v>
      </c>
      <c r="F3215" s="24" t="s">
        <v>97</v>
      </c>
      <c r="G3215" s="23" t="s">
        <v>71</v>
      </c>
      <c r="H3215" s="26">
        <v>17882.449999999997</v>
      </c>
      <c r="I3215" s="27">
        <v>3913.5600000000004</v>
      </c>
    </row>
    <row r="3216" spans="1:9" ht="10.199999999999999" x14ac:dyDescent="0.2">
      <c r="A3216" s="21" t="s">
        <v>84</v>
      </c>
      <c r="B3216" s="22">
        <v>44531</v>
      </c>
      <c r="C3216" s="25">
        <v>312.75</v>
      </c>
      <c r="D3216" s="29">
        <v>552</v>
      </c>
      <c r="E3216" s="34">
        <v>44184</v>
      </c>
      <c r="F3216" s="24" t="s">
        <v>97</v>
      </c>
      <c r="G3216" s="23" t="s">
        <v>73</v>
      </c>
      <c r="H3216" s="26">
        <v>14647.1</v>
      </c>
      <c r="I3216" s="27">
        <v>3127.25</v>
      </c>
    </row>
    <row r="3217" spans="1:9" ht="10.199999999999999" x14ac:dyDescent="0.2">
      <c r="A3217" s="21" t="s">
        <v>84</v>
      </c>
      <c r="B3217" s="22">
        <v>44531</v>
      </c>
      <c r="C3217" s="25">
        <v>305.89999999999998</v>
      </c>
      <c r="D3217" s="29">
        <v>554</v>
      </c>
      <c r="E3217" s="34">
        <v>42808</v>
      </c>
      <c r="F3217" s="24" t="s">
        <v>97</v>
      </c>
      <c r="G3217" s="23" t="s">
        <v>73</v>
      </c>
      <c r="H3217" s="26">
        <v>11245.150000000001</v>
      </c>
      <c r="I3217" s="27">
        <v>2295.58</v>
      </c>
    </row>
    <row r="3218" spans="1:9" ht="10.199999999999999" x14ac:dyDescent="0.2">
      <c r="A3218" s="21" t="s">
        <v>84</v>
      </c>
      <c r="B3218" s="22">
        <v>44531</v>
      </c>
      <c r="C3218" s="25">
        <v>256.3</v>
      </c>
      <c r="D3218" s="29">
        <v>555</v>
      </c>
      <c r="E3218" s="34">
        <v>42469</v>
      </c>
      <c r="F3218" s="24" t="s">
        <v>97</v>
      </c>
      <c r="G3218" s="23" t="s">
        <v>74</v>
      </c>
      <c r="H3218" s="26">
        <v>26746.95</v>
      </c>
      <c r="I3218" s="27">
        <v>7328.4400000000005</v>
      </c>
    </row>
    <row r="3219" spans="1:9" ht="10.199999999999999" x14ac:dyDescent="0.2">
      <c r="A3219" s="21" t="s">
        <v>84</v>
      </c>
      <c r="B3219" s="22">
        <v>44531</v>
      </c>
      <c r="C3219" s="25">
        <v>317.2</v>
      </c>
      <c r="D3219" s="29">
        <v>556</v>
      </c>
      <c r="E3219" s="34">
        <v>44689</v>
      </c>
      <c r="F3219" s="24" t="s">
        <v>97</v>
      </c>
      <c r="G3219" s="23" t="s">
        <v>73</v>
      </c>
      <c r="H3219" s="26">
        <v>18678.599999999999</v>
      </c>
      <c r="I3219" s="27">
        <v>4809.42</v>
      </c>
    </row>
    <row r="3220" spans="1:9" ht="10.199999999999999" x14ac:dyDescent="0.2">
      <c r="A3220" s="21" t="s">
        <v>84</v>
      </c>
      <c r="B3220" s="22">
        <v>44531</v>
      </c>
      <c r="C3220" s="25">
        <v>376</v>
      </c>
      <c r="D3220" s="29">
        <v>557</v>
      </c>
      <c r="E3220" s="34">
        <v>44618</v>
      </c>
      <c r="F3220" s="24" t="s">
        <v>97</v>
      </c>
      <c r="G3220" s="23" t="s">
        <v>74</v>
      </c>
      <c r="H3220" s="26">
        <v>17247.099999999999</v>
      </c>
      <c r="I3220" s="27">
        <v>5006.05</v>
      </c>
    </row>
    <row r="3221" spans="1:9" ht="10.199999999999999" x14ac:dyDescent="0.2">
      <c r="A3221" s="21" t="s">
        <v>84</v>
      </c>
      <c r="B3221" s="22">
        <v>44531</v>
      </c>
      <c r="C3221" s="25">
        <v>149.9</v>
      </c>
      <c r="D3221" s="29">
        <v>558</v>
      </c>
      <c r="E3221" s="34">
        <v>41605</v>
      </c>
      <c r="F3221" s="24" t="s">
        <v>97</v>
      </c>
      <c r="G3221" s="23" t="s">
        <v>71</v>
      </c>
      <c r="H3221" s="26">
        <v>7140.9500000000007</v>
      </c>
      <c r="I3221" s="27">
        <v>1213.3800000000001</v>
      </c>
    </row>
    <row r="3222" spans="1:9" ht="10.199999999999999" x14ac:dyDescent="0.2">
      <c r="A3222" s="21" t="s">
        <v>84</v>
      </c>
      <c r="B3222" s="22">
        <v>44531</v>
      </c>
      <c r="C3222" s="25">
        <v>369.35</v>
      </c>
      <c r="D3222" s="29">
        <v>559</v>
      </c>
      <c r="E3222" s="34">
        <v>44558</v>
      </c>
      <c r="F3222" s="24" t="s">
        <v>97</v>
      </c>
      <c r="G3222" s="23" t="s">
        <v>75</v>
      </c>
      <c r="H3222" s="26">
        <v>17530.899999999998</v>
      </c>
      <c r="I3222" s="27">
        <v>5099.3600000000006</v>
      </c>
    </row>
    <row r="3223" spans="1:9" ht="10.199999999999999" x14ac:dyDescent="0.2">
      <c r="A3223" s="21" t="s">
        <v>84</v>
      </c>
      <c r="B3223" s="22">
        <v>44531</v>
      </c>
      <c r="C3223" s="25">
        <v>319</v>
      </c>
      <c r="D3223" s="29">
        <v>560</v>
      </c>
      <c r="E3223" s="34">
        <v>44520</v>
      </c>
      <c r="F3223" s="24" t="s">
        <v>97</v>
      </c>
      <c r="G3223" s="23" t="s">
        <v>75</v>
      </c>
      <c r="H3223" s="26">
        <v>19082.8</v>
      </c>
      <c r="I3223" s="27">
        <v>5296.06</v>
      </c>
    </row>
    <row r="3224" spans="1:9" ht="10.199999999999999" x14ac:dyDescent="0.2">
      <c r="A3224" s="21" t="s">
        <v>84</v>
      </c>
      <c r="B3224" s="22">
        <v>44531</v>
      </c>
      <c r="C3224" s="25">
        <v>313</v>
      </c>
      <c r="D3224" s="29">
        <v>561</v>
      </c>
      <c r="E3224" s="34">
        <v>44480</v>
      </c>
      <c r="F3224" s="24" t="s">
        <v>97</v>
      </c>
      <c r="G3224" s="23" t="s">
        <v>76</v>
      </c>
      <c r="H3224" s="26">
        <v>20514.650000000001</v>
      </c>
      <c r="I3224" s="27">
        <v>5339.7400000000007</v>
      </c>
    </row>
    <row r="3225" spans="1:9" ht="10.199999999999999" x14ac:dyDescent="0.2">
      <c r="A3225" s="21" t="s">
        <v>84</v>
      </c>
      <c r="B3225" s="22">
        <v>44531</v>
      </c>
      <c r="C3225" s="25">
        <v>595</v>
      </c>
      <c r="D3225" s="29">
        <v>562</v>
      </c>
      <c r="E3225" s="34">
        <v>44905</v>
      </c>
      <c r="F3225" s="24" t="s">
        <v>97</v>
      </c>
      <c r="G3225" s="23" t="s">
        <v>72</v>
      </c>
      <c r="H3225" s="26">
        <v>34018.550000000003</v>
      </c>
      <c r="I3225" s="27">
        <v>10912.44</v>
      </c>
    </row>
    <row r="3226" spans="1:9" ht="10.199999999999999" x14ac:dyDescent="0.2">
      <c r="A3226" s="21" t="s">
        <v>84</v>
      </c>
      <c r="B3226" s="22">
        <v>44531</v>
      </c>
      <c r="C3226" s="25">
        <v>312.3</v>
      </c>
      <c r="D3226" s="29">
        <v>563</v>
      </c>
      <c r="E3226" s="34">
        <v>44067</v>
      </c>
      <c r="F3226" s="24" t="s">
        <v>97</v>
      </c>
      <c r="G3226" s="23" t="s">
        <v>71</v>
      </c>
      <c r="H3226" s="26">
        <v>14513.599999999999</v>
      </c>
      <c r="I3226" s="27">
        <v>3565.94</v>
      </c>
    </row>
    <row r="3227" spans="1:9" ht="10.199999999999999" x14ac:dyDescent="0.2">
      <c r="A3227" s="21" t="s">
        <v>84</v>
      </c>
      <c r="B3227" s="22">
        <v>44531</v>
      </c>
      <c r="C3227" s="25">
        <v>262.39999999999998</v>
      </c>
      <c r="D3227" s="29">
        <v>564</v>
      </c>
      <c r="E3227" s="34">
        <v>44534</v>
      </c>
      <c r="F3227" s="24" t="s">
        <v>97</v>
      </c>
      <c r="G3227" s="23" t="s">
        <v>77</v>
      </c>
      <c r="H3227" s="26">
        <v>17778.2</v>
      </c>
      <c r="I3227" s="27">
        <v>752.78000000000009</v>
      </c>
    </row>
    <row r="3228" spans="1:9" ht="10.199999999999999" x14ac:dyDescent="0.2">
      <c r="A3228" s="21" t="s">
        <v>84</v>
      </c>
      <c r="B3228" s="22">
        <v>44531</v>
      </c>
      <c r="C3228" s="25">
        <v>682</v>
      </c>
      <c r="D3228" s="29">
        <v>565</v>
      </c>
      <c r="E3228" s="34">
        <v>44919</v>
      </c>
      <c r="F3228" s="24" t="s">
        <v>97</v>
      </c>
      <c r="G3228" s="23" t="s">
        <v>73</v>
      </c>
      <c r="H3228" s="26">
        <v>26458.850000000002</v>
      </c>
      <c r="I3228" s="27">
        <v>8137.08</v>
      </c>
    </row>
    <row r="3229" spans="1:9" ht="10.199999999999999" x14ac:dyDescent="0.2">
      <c r="A3229" s="21" t="s">
        <v>84</v>
      </c>
      <c r="B3229" s="22">
        <v>44531</v>
      </c>
      <c r="C3229" s="25">
        <v>314.3</v>
      </c>
      <c r="D3229" s="29">
        <v>566</v>
      </c>
      <c r="E3229" s="34">
        <v>44627</v>
      </c>
      <c r="F3229" s="24" t="s">
        <v>97</v>
      </c>
      <c r="G3229" s="23" t="s">
        <v>71</v>
      </c>
      <c r="H3229" s="26">
        <v>14809.949999999999</v>
      </c>
      <c r="I3229" s="27">
        <v>4363.66</v>
      </c>
    </row>
    <row r="3230" spans="1:9" ht="10.199999999999999" x14ac:dyDescent="0.2">
      <c r="A3230" s="21" t="s">
        <v>84</v>
      </c>
      <c r="B3230" s="22">
        <v>44531</v>
      </c>
      <c r="C3230" s="25">
        <v>298</v>
      </c>
      <c r="D3230" s="29">
        <v>567</v>
      </c>
      <c r="E3230" s="34">
        <v>42322</v>
      </c>
      <c r="F3230" s="24" t="s">
        <v>97</v>
      </c>
      <c r="G3230" s="23" t="s">
        <v>74</v>
      </c>
      <c r="H3230" s="26">
        <v>28386.6</v>
      </c>
      <c r="I3230" s="27">
        <v>8846.81</v>
      </c>
    </row>
    <row r="3231" spans="1:9" ht="10.199999999999999" x14ac:dyDescent="0.2">
      <c r="A3231" s="21" t="s">
        <v>84</v>
      </c>
      <c r="B3231" s="22">
        <v>44531</v>
      </c>
      <c r="C3231" s="25">
        <v>339</v>
      </c>
      <c r="D3231" s="29">
        <v>569</v>
      </c>
      <c r="E3231" s="34">
        <v>43091</v>
      </c>
      <c r="F3231" s="24" t="s">
        <v>97</v>
      </c>
      <c r="G3231" s="23" t="s">
        <v>77</v>
      </c>
      <c r="H3231" s="26">
        <v>31052.25</v>
      </c>
      <c r="I3231" s="27">
        <v>7020.16</v>
      </c>
    </row>
    <row r="3232" spans="1:9" ht="10.199999999999999" x14ac:dyDescent="0.2">
      <c r="A3232" s="21" t="s">
        <v>84</v>
      </c>
      <c r="B3232" s="22">
        <v>44531</v>
      </c>
      <c r="C3232" s="25">
        <v>292.3</v>
      </c>
      <c r="D3232" s="29">
        <v>571</v>
      </c>
      <c r="E3232" s="34">
        <v>43218</v>
      </c>
      <c r="F3232" s="24" t="s">
        <v>97</v>
      </c>
      <c r="G3232" s="23" t="s">
        <v>74</v>
      </c>
      <c r="H3232" s="26">
        <v>26315.149999999998</v>
      </c>
      <c r="I3232" s="27">
        <v>7653.9400000000005</v>
      </c>
    </row>
    <row r="3233" spans="1:9" ht="10.199999999999999" x14ac:dyDescent="0.2">
      <c r="A3233" s="21" t="s">
        <v>84</v>
      </c>
      <c r="B3233" s="22">
        <v>44531</v>
      </c>
      <c r="C3233" s="25">
        <v>299.89999999999998</v>
      </c>
      <c r="D3233" s="29">
        <v>572</v>
      </c>
      <c r="E3233" s="34">
        <v>44187</v>
      </c>
      <c r="F3233" s="24" t="s">
        <v>97</v>
      </c>
      <c r="G3233" s="23" t="s">
        <v>74</v>
      </c>
      <c r="H3233" s="26">
        <v>26460</v>
      </c>
      <c r="I3233" s="27">
        <v>8037.1200000000008</v>
      </c>
    </row>
    <row r="3234" spans="1:9" ht="10.199999999999999" x14ac:dyDescent="0.2">
      <c r="A3234" s="21" t="s">
        <v>84</v>
      </c>
      <c r="B3234" s="22">
        <v>44531</v>
      </c>
      <c r="C3234" s="25">
        <v>838.5</v>
      </c>
      <c r="D3234" s="29">
        <v>573</v>
      </c>
      <c r="E3234" s="34">
        <v>44923</v>
      </c>
      <c r="F3234" s="24" t="s">
        <v>97</v>
      </c>
      <c r="G3234" s="23" t="s">
        <v>76</v>
      </c>
      <c r="H3234" s="26">
        <v>3904.15</v>
      </c>
      <c r="I3234" s="27">
        <v>6715.31</v>
      </c>
    </row>
    <row r="3235" spans="1:9" ht="10.199999999999999" x14ac:dyDescent="0.2">
      <c r="A3235" s="21" t="s">
        <v>84</v>
      </c>
      <c r="B3235" s="22">
        <v>44531</v>
      </c>
      <c r="C3235" s="25">
        <v>195.9</v>
      </c>
      <c r="D3235" s="29">
        <v>574</v>
      </c>
      <c r="E3235" s="34">
        <v>42235</v>
      </c>
      <c r="F3235" s="24" t="s">
        <v>97</v>
      </c>
      <c r="G3235" s="23" t="s">
        <v>71</v>
      </c>
      <c r="H3235" s="26">
        <v>34967.5</v>
      </c>
      <c r="I3235" s="27">
        <v>9323.51</v>
      </c>
    </row>
    <row r="3236" spans="1:9" ht="10.199999999999999" x14ac:dyDescent="0.2">
      <c r="A3236" s="21" t="s">
        <v>84</v>
      </c>
      <c r="B3236" s="22">
        <v>44531</v>
      </c>
      <c r="C3236" s="25">
        <v>320.2</v>
      </c>
      <c r="D3236" s="29">
        <v>575</v>
      </c>
      <c r="E3236" s="34">
        <v>43216</v>
      </c>
      <c r="F3236" s="24" t="s">
        <v>97</v>
      </c>
      <c r="G3236" s="23" t="s">
        <v>71</v>
      </c>
      <c r="H3236" s="26">
        <v>16527.099999999999</v>
      </c>
      <c r="I3236" s="27">
        <v>4246.4799999999996</v>
      </c>
    </row>
    <row r="3237" spans="1:9" ht="10.199999999999999" x14ac:dyDescent="0.2">
      <c r="A3237" s="21" t="s">
        <v>84</v>
      </c>
      <c r="B3237" s="22">
        <v>44531</v>
      </c>
      <c r="C3237" s="25">
        <v>354.8</v>
      </c>
      <c r="D3237" s="29">
        <v>576</v>
      </c>
      <c r="E3237" s="34">
        <v>43659</v>
      </c>
      <c r="F3237" s="24" t="s">
        <v>97</v>
      </c>
      <c r="G3237" s="23" t="s">
        <v>71</v>
      </c>
      <c r="H3237" s="26">
        <v>19042.25</v>
      </c>
      <c r="I3237" s="27">
        <v>4371.5</v>
      </c>
    </row>
    <row r="3238" spans="1:9" ht="10.199999999999999" x14ac:dyDescent="0.2">
      <c r="A3238" s="21" t="s">
        <v>84</v>
      </c>
      <c r="B3238" s="22">
        <v>44531</v>
      </c>
      <c r="C3238" s="25">
        <v>289.10000000000002</v>
      </c>
      <c r="D3238" s="29">
        <v>577</v>
      </c>
      <c r="E3238" s="34">
        <v>44348</v>
      </c>
      <c r="F3238" s="24" t="s">
        <v>97</v>
      </c>
      <c r="G3238" s="23" t="s">
        <v>72</v>
      </c>
      <c r="H3238" s="26">
        <v>16822.7</v>
      </c>
      <c r="I3238" s="27">
        <v>4217.9900000000007</v>
      </c>
    </row>
    <row r="3239" spans="1:9" ht="10.199999999999999" x14ac:dyDescent="0.2">
      <c r="A3239" s="21" t="s">
        <v>84</v>
      </c>
      <c r="B3239" s="22">
        <v>44531</v>
      </c>
      <c r="C3239" s="25">
        <v>134.1</v>
      </c>
      <c r="D3239" s="29">
        <v>578</v>
      </c>
      <c r="E3239" s="34">
        <v>41195</v>
      </c>
      <c r="F3239" s="24" t="s">
        <v>97</v>
      </c>
      <c r="G3239" s="23" t="s">
        <v>71</v>
      </c>
      <c r="H3239" s="26">
        <v>7116.3</v>
      </c>
      <c r="I3239" s="27">
        <v>1429.3999999999999</v>
      </c>
    </row>
    <row r="3240" spans="1:9" ht="10.199999999999999" x14ac:dyDescent="0.2">
      <c r="A3240" s="21" t="s">
        <v>84</v>
      </c>
      <c r="B3240" s="22">
        <v>44531</v>
      </c>
      <c r="C3240" s="25">
        <v>676</v>
      </c>
      <c r="D3240" s="29">
        <v>579</v>
      </c>
      <c r="E3240" s="34">
        <v>44921</v>
      </c>
      <c r="F3240" s="24" t="s">
        <v>97</v>
      </c>
      <c r="G3240" s="23" t="s">
        <v>71</v>
      </c>
      <c r="H3240" s="26">
        <v>22679.050000000003</v>
      </c>
      <c r="I3240" s="27">
        <v>5623.03</v>
      </c>
    </row>
    <row r="3241" spans="1:9" ht="10.199999999999999" x14ac:dyDescent="0.2">
      <c r="A3241" s="21" t="s">
        <v>84</v>
      </c>
      <c r="B3241" s="22">
        <v>44531</v>
      </c>
      <c r="C3241" s="25">
        <v>451</v>
      </c>
      <c r="D3241" s="29">
        <v>580</v>
      </c>
      <c r="E3241" s="34">
        <v>44912</v>
      </c>
      <c r="F3241" s="24" t="s">
        <v>97</v>
      </c>
      <c r="G3241" s="23" t="s">
        <v>71</v>
      </c>
      <c r="H3241" s="26">
        <v>13229.449999999999</v>
      </c>
      <c r="I3241" s="27">
        <v>4327.6100000000006</v>
      </c>
    </row>
    <row r="3242" spans="1:9" ht="10.199999999999999" x14ac:dyDescent="0.2">
      <c r="A3242" s="21" t="s">
        <v>84</v>
      </c>
      <c r="B3242" s="22">
        <v>44531</v>
      </c>
      <c r="C3242" s="25">
        <v>187.4</v>
      </c>
      <c r="D3242" s="29">
        <v>581</v>
      </c>
      <c r="E3242" s="34">
        <v>42364</v>
      </c>
      <c r="F3242" s="24" t="s">
        <v>97</v>
      </c>
      <c r="G3242" s="23" t="s">
        <v>71</v>
      </c>
      <c r="H3242" s="26">
        <v>15489.1</v>
      </c>
      <c r="I3242" s="27">
        <v>4192.93</v>
      </c>
    </row>
    <row r="3243" spans="1:9" ht="10.199999999999999" x14ac:dyDescent="0.2">
      <c r="A3243" s="21" t="s">
        <v>84</v>
      </c>
      <c r="B3243" s="22">
        <v>44531</v>
      </c>
      <c r="C3243" s="25">
        <v>343</v>
      </c>
      <c r="D3243" s="29">
        <v>582</v>
      </c>
      <c r="E3243" s="34">
        <v>44335</v>
      </c>
      <c r="F3243" s="24" t="s">
        <v>97</v>
      </c>
      <c r="G3243" s="23" t="s">
        <v>75</v>
      </c>
      <c r="H3243" s="26">
        <v>14261.300000000001</v>
      </c>
      <c r="I3243" s="27">
        <v>3726.4500000000003</v>
      </c>
    </row>
    <row r="3244" spans="1:9" ht="10.199999999999999" x14ac:dyDescent="0.2">
      <c r="A3244" s="21" t="s">
        <v>84</v>
      </c>
      <c r="B3244" s="22">
        <v>44531</v>
      </c>
      <c r="C3244" s="25">
        <v>998</v>
      </c>
      <c r="D3244" s="29">
        <v>584</v>
      </c>
      <c r="E3244" s="34">
        <v>44979</v>
      </c>
      <c r="F3244" s="24" t="s">
        <v>97</v>
      </c>
      <c r="G3244" s="23" t="s">
        <v>72</v>
      </c>
      <c r="H3244" s="26">
        <v>41578.25</v>
      </c>
      <c r="I3244" s="27">
        <v>13776.91</v>
      </c>
    </row>
    <row r="3245" spans="1:9" ht="10.199999999999999" x14ac:dyDescent="0.2">
      <c r="A3245" s="21" t="s">
        <v>84</v>
      </c>
      <c r="B3245" s="22">
        <v>44531</v>
      </c>
      <c r="C3245" s="25">
        <v>300</v>
      </c>
      <c r="D3245" s="29">
        <v>585</v>
      </c>
      <c r="E3245" s="34">
        <v>44007</v>
      </c>
      <c r="F3245" s="24" t="s">
        <v>97</v>
      </c>
      <c r="G3245" s="23" t="s">
        <v>71</v>
      </c>
      <c r="H3245" s="26">
        <v>18608.05</v>
      </c>
      <c r="I3245" s="27">
        <v>5572.7</v>
      </c>
    </row>
    <row r="3246" spans="1:9" ht="10.199999999999999" x14ac:dyDescent="0.2">
      <c r="A3246" s="21" t="s">
        <v>84</v>
      </c>
      <c r="B3246" s="22">
        <v>44531</v>
      </c>
      <c r="C3246" s="25">
        <v>311.7</v>
      </c>
      <c r="D3246" s="29">
        <v>586</v>
      </c>
      <c r="E3246" s="34">
        <v>44157</v>
      </c>
      <c r="F3246" s="24" t="s">
        <v>97</v>
      </c>
      <c r="G3246" s="23" t="s">
        <v>77</v>
      </c>
      <c r="H3246" s="26">
        <v>17826.95</v>
      </c>
      <c r="I3246" s="27">
        <v>5305.72</v>
      </c>
    </row>
    <row r="3247" spans="1:9" ht="10.199999999999999" x14ac:dyDescent="0.2">
      <c r="A3247" s="21" t="s">
        <v>84</v>
      </c>
      <c r="B3247" s="22">
        <v>44531</v>
      </c>
      <c r="C3247" s="25">
        <v>742</v>
      </c>
      <c r="D3247" s="29">
        <v>587</v>
      </c>
      <c r="E3247" s="34">
        <v>45010</v>
      </c>
      <c r="F3247" s="24" t="s">
        <v>97</v>
      </c>
      <c r="G3247" s="23" t="s">
        <v>77</v>
      </c>
      <c r="H3247" s="26">
        <v>25355.149999999998</v>
      </c>
      <c r="I3247" s="27">
        <v>3400.9500000000003</v>
      </c>
    </row>
    <row r="3248" spans="1:9" ht="10.199999999999999" x14ac:dyDescent="0.2">
      <c r="A3248" s="21" t="s">
        <v>84</v>
      </c>
      <c r="B3248" s="22">
        <v>44531</v>
      </c>
      <c r="C3248" s="25">
        <v>410.85</v>
      </c>
      <c r="D3248" s="29">
        <v>589</v>
      </c>
      <c r="E3248" s="34">
        <v>43054</v>
      </c>
      <c r="F3248" s="24" t="s">
        <v>132</v>
      </c>
      <c r="G3248" s="23" t="s">
        <v>74</v>
      </c>
      <c r="H3248" s="26">
        <v>28722.75</v>
      </c>
      <c r="I3248" s="27">
        <v>7977.6900000000005</v>
      </c>
    </row>
    <row r="3249" spans="1:9" ht="10.199999999999999" x14ac:dyDescent="0.2">
      <c r="A3249" s="21" t="s">
        <v>84</v>
      </c>
      <c r="B3249" s="22">
        <v>44531</v>
      </c>
      <c r="C3249" s="25">
        <v>311</v>
      </c>
      <c r="D3249" s="29">
        <v>592</v>
      </c>
      <c r="E3249" s="34">
        <v>44532</v>
      </c>
      <c r="F3249" s="24" t="s">
        <v>97</v>
      </c>
      <c r="G3249" s="23" t="s">
        <v>71</v>
      </c>
      <c r="H3249" s="26">
        <v>15753.699999999999</v>
      </c>
      <c r="I3249" s="27">
        <v>3822.4900000000002</v>
      </c>
    </row>
    <row r="3250" spans="1:9" ht="10.199999999999999" x14ac:dyDescent="0.2">
      <c r="A3250" s="21" t="s">
        <v>84</v>
      </c>
      <c r="B3250" s="22">
        <v>44531</v>
      </c>
      <c r="C3250" s="25">
        <v>388</v>
      </c>
      <c r="D3250" s="29">
        <v>593</v>
      </c>
      <c r="E3250" s="34">
        <v>44877</v>
      </c>
      <c r="F3250" s="24" t="s">
        <v>97</v>
      </c>
      <c r="G3250" s="23" t="s">
        <v>71</v>
      </c>
      <c r="H3250" s="26">
        <v>15128.65</v>
      </c>
      <c r="I3250" s="27">
        <v>4658.22</v>
      </c>
    </row>
    <row r="3251" spans="1:9" ht="10.199999999999999" x14ac:dyDescent="0.2">
      <c r="A3251" s="21" t="s">
        <v>84</v>
      </c>
      <c r="B3251" s="22">
        <v>44531</v>
      </c>
      <c r="C3251" s="25">
        <v>537.1</v>
      </c>
      <c r="D3251" s="29">
        <v>594</v>
      </c>
      <c r="E3251" s="34">
        <v>44897</v>
      </c>
      <c r="F3251" s="24" t="s">
        <v>97</v>
      </c>
      <c r="G3251" s="23" t="s">
        <v>71</v>
      </c>
      <c r="H3251" s="26">
        <v>27189.75</v>
      </c>
      <c r="I3251" s="27">
        <v>7446.8099999999995</v>
      </c>
    </row>
    <row r="3252" spans="1:9" ht="10.199999999999999" x14ac:dyDescent="0.2">
      <c r="A3252" s="21" t="s">
        <v>84</v>
      </c>
      <c r="B3252" s="22">
        <v>44531</v>
      </c>
      <c r="C3252" s="25">
        <v>270.66000000000003</v>
      </c>
      <c r="D3252" s="29">
        <v>595</v>
      </c>
      <c r="E3252" s="34">
        <v>44824</v>
      </c>
      <c r="F3252" s="24" t="s">
        <v>97</v>
      </c>
      <c r="G3252" s="23" t="s">
        <v>77</v>
      </c>
      <c r="H3252" s="26">
        <v>12967.4</v>
      </c>
      <c r="I3252" s="27">
        <v>4178.37</v>
      </c>
    </row>
    <row r="3253" spans="1:9" ht="10.199999999999999" x14ac:dyDescent="0.2">
      <c r="A3253" s="21" t="s">
        <v>84</v>
      </c>
      <c r="B3253" s="22">
        <v>44531</v>
      </c>
      <c r="C3253" s="25">
        <v>800</v>
      </c>
      <c r="D3253" s="29">
        <v>596</v>
      </c>
      <c r="E3253" s="34">
        <v>44923</v>
      </c>
      <c r="F3253" s="24" t="s">
        <v>97</v>
      </c>
      <c r="G3253" s="23" t="s">
        <v>72</v>
      </c>
      <c r="H3253" s="26">
        <v>56697.600000000006</v>
      </c>
      <c r="I3253" s="27">
        <v>15391.320000000002</v>
      </c>
    </row>
    <row r="3254" spans="1:9" ht="10.199999999999999" x14ac:dyDescent="0.2">
      <c r="A3254" s="21" t="s">
        <v>84</v>
      </c>
      <c r="B3254" s="22">
        <v>44531</v>
      </c>
      <c r="C3254" s="25">
        <v>175.4</v>
      </c>
      <c r="D3254" s="29">
        <v>597</v>
      </c>
      <c r="E3254" s="34">
        <v>42894</v>
      </c>
      <c r="F3254" s="24" t="s">
        <v>97</v>
      </c>
      <c r="G3254" s="23" t="s">
        <v>71</v>
      </c>
      <c r="H3254" s="26">
        <v>8141.7999999999993</v>
      </c>
      <c r="I3254" s="27">
        <v>1493.6599999999999</v>
      </c>
    </row>
    <row r="3255" spans="1:9" ht="10.199999999999999" x14ac:dyDescent="0.2">
      <c r="A3255" s="21" t="s">
        <v>84</v>
      </c>
      <c r="B3255" s="22">
        <v>44531</v>
      </c>
      <c r="C3255" s="25">
        <v>288</v>
      </c>
      <c r="D3255" s="29">
        <v>598</v>
      </c>
      <c r="E3255" s="34">
        <v>43084</v>
      </c>
      <c r="F3255" s="24" t="s">
        <v>97</v>
      </c>
      <c r="G3255" s="23" t="s">
        <v>73</v>
      </c>
      <c r="H3255" s="26">
        <v>12939.65</v>
      </c>
      <c r="I3255" s="27">
        <v>3089.4500000000003</v>
      </c>
    </row>
    <row r="3256" spans="1:9" ht="10.199999999999999" x14ac:dyDescent="0.2">
      <c r="A3256" s="21" t="s">
        <v>84</v>
      </c>
      <c r="B3256" s="22">
        <v>44531</v>
      </c>
      <c r="C3256" s="25">
        <v>325.5</v>
      </c>
      <c r="D3256" s="29">
        <v>599</v>
      </c>
      <c r="E3256" s="34">
        <v>43536</v>
      </c>
      <c r="F3256" s="24" t="s">
        <v>97</v>
      </c>
      <c r="G3256" s="23" t="s">
        <v>73</v>
      </c>
      <c r="H3256" s="26">
        <v>15013.800000000001</v>
      </c>
      <c r="I3256" s="27">
        <v>5145.07</v>
      </c>
    </row>
    <row r="3257" spans="1:9" ht="10.199999999999999" x14ac:dyDescent="0.2">
      <c r="A3257" s="21" t="s">
        <v>84</v>
      </c>
      <c r="B3257" s="22">
        <v>44531</v>
      </c>
      <c r="C3257" s="25">
        <v>273.3</v>
      </c>
      <c r="D3257" s="29">
        <v>600</v>
      </c>
      <c r="E3257" s="34">
        <v>44646</v>
      </c>
      <c r="F3257" s="24" t="s">
        <v>97</v>
      </c>
      <c r="G3257" s="23" t="s">
        <v>71</v>
      </c>
      <c r="H3257" s="26">
        <v>10543.599999999999</v>
      </c>
      <c r="I3257" s="27">
        <v>1143.03</v>
      </c>
    </row>
    <row r="3258" spans="1:9" ht="10.199999999999999" x14ac:dyDescent="0.2">
      <c r="A3258" s="21" t="s">
        <v>84</v>
      </c>
      <c r="B3258" s="22">
        <v>44531</v>
      </c>
      <c r="C3258" s="25">
        <v>310</v>
      </c>
      <c r="D3258" s="29">
        <v>601</v>
      </c>
      <c r="E3258" s="34">
        <v>44165</v>
      </c>
      <c r="F3258" s="24" t="s">
        <v>97</v>
      </c>
      <c r="G3258" s="23" t="s">
        <v>72</v>
      </c>
      <c r="H3258" s="26">
        <v>8809.9500000000007</v>
      </c>
      <c r="I3258" s="27">
        <v>131.81</v>
      </c>
    </row>
    <row r="3259" spans="1:9" ht="10.199999999999999" x14ac:dyDescent="0.2">
      <c r="A3259" s="21" t="s">
        <v>84</v>
      </c>
      <c r="B3259" s="22">
        <v>44531</v>
      </c>
      <c r="C3259" s="25">
        <v>586</v>
      </c>
      <c r="D3259" s="29">
        <v>603</v>
      </c>
      <c r="E3259" s="34">
        <v>45015</v>
      </c>
      <c r="F3259" s="24" t="s">
        <v>97</v>
      </c>
      <c r="G3259" s="23" t="s">
        <v>71</v>
      </c>
      <c r="H3259" s="26">
        <v>22679.050000000003</v>
      </c>
      <c r="I3259" s="27">
        <v>6631.0999999999995</v>
      </c>
    </row>
    <row r="3260" spans="1:9" ht="10.199999999999999" x14ac:dyDescent="0.2">
      <c r="A3260" s="21" t="s">
        <v>84</v>
      </c>
      <c r="B3260" s="22">
        <v>44531</v>
      </c>
      <c r="C3260" s="25">
        <v>370.5</v>
      </c>
      <c r="D3260" s="29">
        <v>604</v>
      </c>
      <c r="E3260" s="34">
        <v>43616</v>
      </c>
      <c r="F3260" s="24" t="s">
        <v>97</v>
      </c>
      <c r="G3260" s="23" t="s">
        <v>71</v>
      </c>
      <c r="H3260" s="26">
        <v>14997.650000000001</v>
      </c>
      <c r="I3260" s="27">
        <v>3537.52</v>
      </c>
    </row>
    <row r="3261" spans="1:9" ht="10.199999999999999" x14ac:dyDescent="0.2">
      <c r="A3261" s="21" t="s">
        <v>84</v>
      </c>
      <c r="B3261" s="22">
        <v>44531</v>
      </c>
      <c r="C3261" s="25">
        <v>318.61</v>
      </c>
      <c r="D3261" s="29">
        <v>605</v>
      </c>
      <c r="E3261" s="34">
        <v>44350</v>
      </c>
      <c r="F3261" s="24" t="s">
        <v>97</v>
      </c>
      <c r="G3261" s="23" t="s">
        <v>71</v>
      </c>
      <c r="H3261" s="26">
        <v>38187.1</v>
      </c>
      <c r="I3261" s="27">
        <v>12673.36</v>
      </c>
    </row>
    <row r="3262" spans="1:9" ht="10.199999999999999" x14ac:dyDescent="0.2">
      <c r="A3262" s="21" t="s">
        <v>84</v>
      </c>
      <c r="B3262" s="22">
        <v>44531</v>
      </c>
      <c r="C3262" s="25">
        <v>181.1</v>
      </c>
      <c r="D3262" s="29">
        <v>607</v>
      </c>
      <c r="E3262" s="34">
        <v>43244</v>
      </c>
      <c r="F3262" s="24" t="s">
        <v>97</v>
      </c>
      <c r="G3262" s="23" t="s">
        <v>71</v>
      </c>
      <c r="H3262" s="26">
        <v>15911.45</v>
      </c>
      <c r="I3262" s="27">
        <v>3442.53</v>
      </c>
    </row>
    <row r="3263" spans="1:9" ht="10.199999999999999" x14ac:dyDescent="0.2">
      <c r="A3263" s="21" t="s">
        <v>84</v>
      </c>
      <c r="B3263" s="22">
        <v>44531</v>
      </c>
      <c r="C3263" s="25">
        <v>278.20999999999998</v>
      </c>
      <c r="D3263" s="29">
        <v>608</v>
      </c>
      <c r="E3263" s="34">
        <v>42320</v>
      </c>
      <c r="F3263" s="24" t="s">
        <v>97</v>
      </c>
      <c r="G3263" s="23" t="s">
        <v>73</v>
      </c>
      <c r="H3263" s="26">
        <v>12883.050000000001</v>
      </c>
      <c r="I3263" s="27">
        <v>1974.1399999999999</v>
      </c>
    </row>
    <row r="3264" spans="1:9" ht="10.199999999999999" x14ac:dyDescent="0.2">
      <c r="A3264" s="21" t="s">
        <v>84</v>
      </c>
      <c r="B3264" s="22">
        <v>44531</v>
      </c>
      <c r="C3264" s="25">
        <v>284.89999999999998</v>
      </c>
      <c r="D3264" s="29">
        <v>609</v>
      </c>
      <c r="E3264" s="34">
        <v>44620</v>
      </c>
      <c r="F3264" s="24" t="s">
        <v>97</v>
      </c>
      <c r="G3264" s="23" t="s">
        <v>72</v>
      </c>
      <c r="H3264" s="26">
        <v>11188.5</v>
      </c>
      <c r="I3264" s="27">
        <v>1994.8600000000001</v>
      </c>
    </row>
    <row r="3265" spans="1:9" ht="10.199999999999999" x14ac:dyDescent="0.2">
      <c r="A3265" s="21" t="s">
        <v>84</v>
      </c>
      <c r="B3265" s="22">
        <v>44531</v>
      </c>
      <c r="C3265" s="25">
        <v>355</v>
      </c>
      <c r="D3265" s="29">
        <v>610</v>
      </c>
      <c r="E3265" s="34">
        <v>42837</v>
      </c>
      <c r="F3265" s="24" t="s">
        <v>97</v>
      </c>
      <c r="G3265" s="23" t="s">
        <v>74</v>
      </c>
      <c r="H3265" s="26">
        <v>41171.65</v>
      </c>
      <c r="I3265" s="27">
        <v>14122.85</v>
      </c>
    </row>
    <row r="3266" spans="1:9" ht="10.199999999999999" x14ac:dyDescent="0.2">
      <c r="A3266" s="21" t="s">
        <v>84</v>
      </c>
      <c r="B3266" s="22">
        <v>44531</v>
      </c>
      <c r="C3266" s="25">
        <v>187.9</v>
      </c>
      <c r="D3266" s="29">
        <v>611</v>
      </c>
      <c r="E3266" s="34">
        <v>41690</v>
      </c>
      <c r="F3266" s="24" t="s">
        <v>97</v>
      </c>
      <c r="G3266" s="23" t="s">
        <v>74</v>
      </c>
      <c r="H3266" s="26">
        <v>11807.95</v>
      </c>
      <c r="I3266" s="27">
        <v>2748.06</v>
      </c>
    </row>
    <row r="3267" spans="1:9" ht="10.199999999999999" x14ac:dyDescent="0.2">
      <c r="A3267" s="21" t="s">
        <v>84</v>
      </c>
      <c r="B3267" s="22">
        <v>44531</v>
      </c>
      <c r="C3267" s="25">
        <v>162.44999999999999</v>
      </c>
      <c r="D3267" s="29">
        <v>612</v>
      </c>
      <c r="E3267" s="34">
        <v>40313</v>
      </c>
      <c r="F3267" s="24" t="s">
        <v>97</v>
      </c>
      <c r="G3267" s="23" t="s">
        <v>71</v>
      </c>
      <c r="H3267" s="26">
        <v>10790.1</v>
      </c>
      <c r="I3267" s="27">
        <v>2087.1200000000003</v>
      </c>
    </row>
    <row r="3268" spans="1:9" ht="10.199999999999999" x14ac:dyDescent="0.2">
      <c r="A3268" s="21" t="s">
        <v>84</v>
      </c>
      <c r="B3268" s="22">
        <v>44531</v>
      </c>
      <c r="C3268" s="25">
        <v>383.13</v>
      </c>
      <c r="D3268" s="29">
        <v>613</v>
      </c>
      <c r="E3268" s="34">
        <v>44490</v>
      </c>
      <c r="F3268" s="24" t="s">
        <v>97</v>
      </c>
      <c r="G3268" s="23" t="s">
        <v>71</v>
      </c>
      <c r="H3268" s="26">
        <v>22962.9</v>
      </c>
      <c r="I3268" s="27">
        <v>7692.72</v>
      </c>
    </row>
    <row r="3269" spans="1:9" ht="10.199999999999999" x14ac:dyDescent="0.2">
      <c r="A3269" s="21" t="s">
        <v>84</v>
      </c>
      <c r="B3269" s="22">
        <v>44531</v>
      </c>
      <c r="C3269" s="25">
        <v>278.39999999999998</v>
      </c>
      <c r="D3269" s="29">
        <v>614</v>
      </c>
      <c r="E3269" s="34">
        <v>42560</v>
      </c>
      <c r="F3269" s="24" t="s">
        <v>97</v>
      </c>
      <c r="G3269" s="23" t="s">
        <v>75</v>
      </c>
      <c r="H3269" s="26">
        <v>18597.449999999997</v>
      </c>
      <c r="I3269" s="27">
        <v>5470.0099999999993</v>
      </c>
    </row>
    <row r="3270" spans="1:9" ht="10.199999999999999" x14ac:dyDescent="0.2">
      <c r="A3270" s="21" t="s">
        <v>84</v>
      </c>
      <c r="B3270" s="22">
        <v>44531</v>
      </c>
      <c r="C3270" s="25">
        <v>259.87</v>
      </c>
      <c r="D3270" s="29">
        <v>615</v>
      </c>
      <c r="E3270" s="34">
        <v>44178</v>
      </c>
      <c r="F3270" s="24" t="s">
        <v>97</v>
      </c>
      <c r="G3270" s="23" t="s">
        <v>77</v>
      </c>
      <c r="H3270" s="26">
        <v>17705.5</v>
      </c>
      <c r="I3270" s="27">
        <v>5195.4000000000005</v>
      </c>
    </row>
    <row r="3271" spans="1:9" ht="10.199999999999999" x14ac:dyDescent="0.2">
      <c r="A3271" s="21" t="s">
        <v>84</v>
      </c>
      <c r="B3271" s="22">
        <v>44531</v>
      </c>
      <c r="C3271" s="25">
        <v>321</v>
      </c>
      <c r="D3271" s="29">
        <v>616</v>
      </c>
      <c r="E3271" s="34">
        <v>44007</v>
      </c>
      <c r="F3271" s="24" t="s">
        <v>97</v>
      </c>
      <c r="G3271" s="23" t="s">
        <v>71</v>
      </c>
      <c r="H3271" s="26">
        <v>10638.099999999999</v>
      </c>
      <c r="I3271" s="27">
        <v>818.79</v>
      </c>
    </row>
    <row r="3272" spans="1:9" ht="10.199999999999999" x14ac:dyDescent="0.2">
      <c r="A3272" s="21" t="s">
        <v>84</v>
      </c>
      <c r="B3272" s="22">
        <v>44531</v>
      </c>
      <c r="C3272" s="25">
        <v>240.77</v>
      </c>
      <c r="D3272" s="29">
        <v>617</v>
      </c>
      <c r="E3272" s="34">
        <v>43883</v>
      </c>
      <c r="F3272" s="24" t="s">
        <v>97</v>
      </c>
      <c r="G3272" s="23" t="s">
        <v>71</v>
      </c>
      <c r="H3272" s="26">
        <v>11705.3</v>
      </c>
      <c r="I3272" s="27">
        <v>3309.6</v>
      </c>
    </row>
    <row r="3273" spans="1:9" ht="10.199999999999999" x14ac:dyDescent="0.2">
      <c r="A3273" s="21" t="s">
        <v>84</v>
      </c>
      <c r="B3273" s="22">
        <v>44531</v>
      </c>
      <c r="C3273" s="25">
        <v>312</v>
      </c>
      <c r="D3273" s="29">
        <v>618</v>
      </c>
      <c r="E3273" s="34">
        <v>44147</v>
      </c>
      <c r="F3273" s="24" t="s">
        <v>97</v>
      </c>
      <c r="G3273" s="23" t="s">
        <v>73</v>
      </c>
      <c r="H3273" s="26">
        <v>28391.9</v>
      </c>
      <c r="I3273" s="27">
        <v>8141.42</v>
      </c>
    </row>
    <row r="3274" spans="1:9" ht="10.199999999999999" x14ac:dyDescent="0.2">
      <c r="A3274" s="21" t="s">
        <v>84</v>
      </c>
      <c r="B3274" s="22">
        <v>44531</v>
      </c>
      <c r="C3274" s="25">
        <v>264.75</v>
      </c>
      <c r="D3274" s="29">
        <v>622</v>
      </c>
      <c r="E3274" s="34">
        <v>43567</v>
      </c>
      <c r="F3274" s="24" t="s">
        <v>97</v>
      </c>
      <c r="G3274" s="23" t="s">
        <v>77</v>
      </c>
      <c r="H3274" s="26">
        <v>18139</v>
      </c>
      <c r="I3274" s="27">
        <v>5734.12</v>
      </c>
    </row>
    <row r="3275" spans="1:9" ht="10.199999999999999" x14ac:dyDescent="0.2">
      <c r="A3275" s="21" t="s">
        <v>84</v>
      </c>
      <c r="B3275" s="22">
        <v>44531</v>
      </c>
      <c r="C3275" s="25">
        <v>287</v>
      </c>
      <c r="D3275" s="29">
        <v>623</v>
      </c>
      <c r="E3275" s="34">
        <v>44315</v>
      </c>
      <c r="F3275" s="24" t="s">
        <v>97</v>
      </c>
      <c r="G3275" s="23" t="s">
        <v>71</v>
      </c>
      <c r="H3275" s="26">
        <v>19727.3</v>
      </c>
      <c r="I3275" s="27">
        <v>6828.9900000000007</v>
      </c>
    </row>
    <row r="3276" spans="1:9" ht="10.199999999999999" x14ac:dyDescent="0.2">
      <c r="A3276" s="21" t="s">
        <v>84</v>
      </c>
      <c r="B3276" s="22">
        <v>44531</v>
      </c>
      <c r="C3276" s="25">
        <v>288.39999999999998</v>
      </c>
      <c r="D3276" s="29">
        <v>624</v>
      </c>
      <c r="E3276" s="34">
        <v>43176</v>
      </c>
      <c r="F3276" s="24" t="s">
        <v>97</v>
      </c>
      <c r="G3276" s="23" t="s">
        <v>74</v>
      </c>
      <c r="H3276" s="26">
        <v>30473.800000000003</v>
      </c>
      <c r="I3276" s="27">
        <v>8803.69</v>
      </c>
    </row>
    <row r="3277" spans="1:9" ht="10.199999999999999" x14ac:dyDescent="0.2">
      <c r="A3277" s="21" t="s">
        <v>84</v>
      </c>
      <c r="B3277" s="22">
        <v>44531</v>
      </c>
      <c r="C3277" s="25">
        <v>314.22000000000003</v>
      </c>
      <c r="D3277" s="29">
        <v>625</v>
      </c>
      <c r="E3277" s="34">
        <v>44618</v>
      </c>
      <c r="F3277" s="24" t="s">
        <v>97</v>
      </c>
      <c r="G3277" s="23" t="s">
        <v>71</v>
      </c>
      <c r="H3277" s="26">
        <v>7855.2999999999993</v>
      </c>
      <c r="I3277" s="27">
        <v>1283.5900000000001</v>
      </c>
    </row>
  </sheetData>
  <sheetProtection algorithmName="SHA-512" hashValue="DEdbbbyiHCMm4Qcb5I1E1NL5E7E2lt7nom72f3hmCHi3qhM6eHFieEQFq/fYCKqp6dVR5OscerMMxuzgBwwN9Q==" saltValue="tunIKzdRvchHJLK9eNFvBg==" spinCount="100000" sheet="1" autoFilter="0"/>
  <autoFilter ref="A2:J3277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AFBB2-0FC8-4BA5-AB90-2AE6CFE50FC1}">
  <dimension ref="A3:F42"/>
  <sheetViews>
    <sheetView workbookViewId="0">
      <selection activeCell="B7" sqref="B7"/>
    </sheetView>
  </sheetViews>
  <sheetFormatPr defaultRowHeight="14.4" x14ac:dyDescent="0.3"/>
  <cols>
    <col min="1" max="1" width="39.21875" bestFit="1" customWidth="1"/>
    <col min="2" max="2" width="20.33203125" bestFit="1" customWidth="1"/>
    <col min="3" max="3" width="10" bestFit="1" customWidth="1"/>
    <col min="4" max="5" width="11" bestFit="1" customWidth="1"/>
    <col min="6" max="6" width="11.33203125" bestFit="1" customWidth="1"/>
    <col min="7" max="7" width="39.6640625" bestFit="1" customWidth="1"/>
    <col min="8" max="8" width="23.6640625" bestFit="1" customWidth="1"/>
    <col min="9" max="9" width="39.6640625" bestFit="1" customWidth="1"/>
    <col min="10" max="10" width="28.109375" bestFit="1" customWidth="1"/>
    <col min="11" max="11" width="44.109375" bestFit="1" customWidth="1"/>
  </cols>
  <sheetData>
    <row r="3" spans="1:6" x14ac:dyDescent="0.3">
      <c r="B3" s="63" t="s">
        <v>172</v>
      </c>
    </row>
    <row r="4" spans="1:6" x14ac:dyDescent="0.3">
      <c r="A4" s="63" t="s">
        <v>158</v>
      </c>
      <c r="B4" t="s">
        <v>83</v>
      </c>
      <c r="C4" t="s">
        <v>84</v>
      </c>
      <c r="D4" t="s">
        <v>85</v>
      </c>
      <c r="E4" t="s">
        <v>86</v>
      </c>
      <c r="F4" t="s">
        <v>159</v>
      </c>
    </row>
    <row r="5" spans="1:6" x14ac:dyDescent="0.3">
      <c r="A5" s="66" t="s">
        <v>160</v>
      </c>
      <c r="B5" s="65"/>
      <c r="C5" s="65"/>
      <c r="D5" s="65"/>
      <c r="E5" s="65"/>
      <c r="F5" s="65"/>
    </row>
    <row r="6" spans="1:6" x14ac:dyDescent="0.3">
      <c r="A6" s="64" t="s">
        <v>176</v>
      </c>
      <c r="B6" s="65">
        <v>172612.58000000005</v>
      </c>
      <c r="C6" s="65">
        <v>80947.159999999989</v>
      </c>
      <c r="D6" s="65">
        <v>86497.950000000012</v>
      </c>
      <c r="E6" s="65">
        <v>243633.6</v>
      </c>
      <c r="F6" s="65">
        <v>583691.29</v>
      </c>
    </row>
    <row r="7" spans="1:6" x14ac:dyDescent="0.3">
      <c r="A7" s="64" t="s">
        <v>174</v>
      </c>
      <c r="B7" s="67">
        <v>9.6178490256522392E-2</v>
      </c>
      <c r="C7" s="67">
        <v>7.4587247151187766E-2</v>
      </c>
      <c r="D7" s="67">
        <v>8.8713644235702049E-2</v>
      </c>
      <c r="E7" s="67">
        <v>0.44740555714556046</v>
      </c>
      <c r="F7" s="67">
        <v>0.13267065884705009</v>
      </c>
    </row>
    <row r="8" spans="1:6" x14ac:dyDescent="0.3">
      <c r="A8" s="66" t="s">
        <v>161</v>
      </c>
      <c r="B8" s="65"/>
      <c r="C8" s="65"/>
      <c r="D8" s="65"/>
      <c r="E8" s="65"/>
      <c r="F8" s="65"/>
    </row>
    <row r="9" spans="1:6" x14ac:dyDescent="0.3">
      <c r="A9" s="64" t="s">
        <v>176</v>
      </c>
      <c r="B9" s="65">
        <v>204731.03000000003</v>
      </c>
      <c r="C9" s="65">
        <v>117653.61999999997</v>
      </c>
      <c r="D9" s="65">
        <v>86077.88</v>
      </c>
      <c r="E9" s="65">
        <v>165331.25000000003</v>
      </c>
      <c r="F9" s="65">
        <v>573793.78</v>
      </c>
    </row>
    <row r="10" spans="1:6" x14ac:dyDescent="0.3">
      <c r="A10" s="64" t="s">
        <v>174</v>
      </c>
      <c r="B10" s="67">
        <v>0.12592608379661202</v>
      </c>
      <c r="C10" s="67">
        <v>0.14722376309878898</v>
      </c>
      <c r="D10" s="67">
        <v>0.11382156866063836</v>
      </c>
      <c r="E10" s="67">
        <v>0.32207102982957525</v>
      </c>
      <c r="F10" s="67">
        <v>0.1553084947210577</v>
      </c>
    </row>
    <row r="11" spans="1:6" x14ac:dyDescent="0.3">
      <c r="A11" s="66" t="s">
        <v>162</v>
      </c>
      <c r="B11" s="65"/>
      <c r="C11" s="65"/>
      <c r="D11" s="65"/>
      <c r="E11" s="65"/>
      <c r="F11" s="65"/>
    </row>
    <row r="12" spans="1:6" x14ac:dyDescent="0.3">
      <c r="A12" s="64" t="s">
        <v>176</v>
      </c>
      <c r="B12" s="65">
        <v>495051.34</v>
      </c>
      <c r="C12" s="65">
        <v>387138.57</v>
      </c>
      <c r="D12" s="65">
        <v>223104.13999999998</v>
      </c>
      <c r="E12" s="65">
        <v>70381.010000000024</v>
      </c>
      <c r="F12" s="65">
        <v>1175675.06</v>
      </c>
    </row>
    <row r="13" spans="1:6" x14ac:dyDescent="0.3">
      <c r="A13" s="64" t="s">
        <v>174</v>
      </c>
      <c r="B13" s="67">
        <v>0.19272617828351496</v>
      </c>
      <c r="C13" s="67">
        <v>0.27384947814978827</v>
      </c>
      <c r="D13" s="67">
        <v>0.2195236543171733</v>
      </c>
      <c r="E13" s="67">
        <v>9.1524959764967134E-2</v>
      </c>
      <c r="F13" s="67">
        <v>0.20383917037830315</v>
      </c>
    </row>
    <row r="14" spans="1:6" x14ac:dyDescent="0.3">
      <c r="A14" s="66" t="s">
        <v>163</v>
      </c>
      <c r="B14" s="65"/>
      <c r="C14" s="65"/>
      <c r="D14" s="65"/>
      <c r="E14" s="65"/>
      <c r="F14" s="65"/>
    </row>
    <row r="15" spans="1:6" x14ac:dyDescent="0.3">
      <c r="A15" s="64" t="s">
        <v>176</v>
      </c>
      <c r="B15" s="65">
        <v>979307.48999999987</v>
      </c>
      <c r="C15" s="65">
        <v>621727.82000000007</v>
      </c>
      <c r="D15" s="65">
        <v>257535.38999999998</v>
      </c>
      <c r="E15" s="65">
        <v>211652.97999999992</v>
      </c>
      <c r="F15" s="65">
        <v>2070223.68</v>
      </c>
    </row>
    <row r="16" spans="1:6" x14ac:dyDescent="0.3">
      <c r="A16" s="64" t="s">
        <v>174</v>
      </c>
      <c r="B16" s="67">
        <v>0.33689427479856393</v>
      </c>
      <c r="C16" s="67">
        <v>0.38252960795576751</v>
      </c>
      <c r="D16" s="67">
        <v>0.24233152240112932</v>
      </c>
      <c r="E16" s="67">
        <v>0.22446170778540794</v>
      </c>
      <c r="F16" s="67">
        <v>0.31665201060216885</v>
      </c>
    </row>
    <row r="17" spans="1:6" x14ac:dyDescent="0.3">
      <c r="A17" s="66" t="s">
        <v>164</v>
      </c>
      <c r="B17" s="65"/>
      <c r="C17" s="65"/>
      <c r="D17" s="65"/>
      <c r="E17" s="65"/>
      <c r="F17" s="65"/>
    </row>
    <row r="18" spans="1:6" x14ac:dyDescent="0.3">
      <c r="A18" s="64" t="s">
        <v>176</v>
      </c>
      <c r="B18" s="65">
        <v>1308255.9700000002</v>
      </c>
      <c r="C18" s="65">
        <v>803571.36999999976</v>
      </c>
      <c r="D18" s="65">
        <v>268503.05999999994</v>
      </c>
      <c r="E18" s="65">
        <v>279523.16000000003</v>
      </c>
      <c r="F18" s="65">
        <v>2659853.56</v>
      </c>
    </row>
    <row r="19" spans="1:6" x14ac:dyDescent="0.3">
      <c r="A19" s="64" t="s">
        <v>174</v>
      </c>
      <c r="B19" s="67">
        <v>0.3928535866963403</v>
      </c>
      <c r="C19" s="67">
        <v>0.43577151646325718</v>
      </c>
      <c r="D19" s="67">
        <v>0.24165845472294684</v>
      </c>
      <c r="E19" s="67">
        <v>0.25177683647764842</v>
      </c>
      <c r="F19" s="67">
        <v>0.35966114620190137</v>
      </c>
    </row>
    <row r="20" spans="1:6" x14ac:dyDescent="0.3">
      <c r="A20" s="66" t="s">
        <v>165</v>
      </c>
      <c r="B20" s="65"/>
      <c r="C20" s="65"/>
      <c r="D20" s="65"/>
      <c r="E20" s="65"/>
      <c r="F20" s="65"/>
    </row>
    <row r="21" spans="1:6" x14ac:dyDescent="0.3">
      <c r="A21" s="64" t="s">
        <v>176</v>
      </c>
      <c r="B21" s="65">
        <v>1366527.4699999993</v>
      </c>
      <c r="C21" s="65">
        <v>711491.13000000012</v>
      </c>
      <c r="D21" s="65">
        <v>293468.21000000008</v>
      </c>
      <c r="E21" s="65">
        <v>281905.46999999991</v>
      </c>
      <c r="F21" s="65">
        <v>2653392.2799999993</v>
      </c>
    </row>
    <row r="22" spans="1:6" x14ac:dyDescent="0.3">
      <c r="A22" s="64" t="s">
        <v>174</v>
      </c>
      <c r="B22" s="67">
        <v>0.37489152163311007</v>
      </c>
      <c r="C22" s="67">
        <v>0.39307600281416116</v>
      </c>
      <c r="D22" s="67">
        <v>0.25298010955785677</v>
      </c>
      <c r="E22" s="67">
        <v>0.25276619164012881</v>
      </c>
      <c r="F22" s="67">
        <v>0.34323621283749611</v>
      </c>
    </row>
    <row r="23" spans="1:6" x14ac:dyDescent="0.3">
      <c r="A23" s="66" t="s">
        <v>166</v>
      </c>
      <c r="B23" s="65"/>
      <c r="C23" s="65"/>
      <c r="D23" s="65"/>
      <c r="E23" s="65"/>
      <c r="F23" s="65"/>
    </row>
    <row r="24" spans="1:6" x14ac:dyDescent="0.3">
      <c r="A24" s="64" t="s">
        <v>176</v>
      </c>
      <c r="B24" s="65">
        <v>817382.22999999986</v>
      </c>
      <c r="C24" s="65">
        <v>367744.02000000008</v>
      </c>
      <c r="D24" s="65">
        <v>338491.72000000009</v>
      </c>
      <c r="E24" s="65">
        <v>95689.44</v>
      </c>
      <c r="F24" s="65">
        <v>1619307.4100000001</v>
      </c>
    </row>
    <row r="25" spans="1:6" x14ac:dyDescent="0.3">
      <c r="A25" s="64" t="s">
        <v>174</v>
      </c>
      <c r="B25" s="67">
        <v>0.26189155528277169</v>
      </c>
      <c r="C25" s="67">
        <v>0.20890007761949911</v>
      </c>
      <c r="D25" s="67">
        <v>0.29971120326189399</v>
      </c>
      <c r="E25" s="67">
        <v>9.1604703812755761E-2</v>
      </c>
      <c r="F25" s="67">
        <v>0.22951197385687305</v>
      </c>
    </row>
    <row r="26" spans="1:6" x14ac:dyDescent="0.3">
      <c r="A26" s="66" t="s">
        <v>167</v>
      </c>
      <c r="B26" s="65"/>
      <c r="C26" s="65"/>
      <c r="D26" s="65"/>
      <c r="E26" s="65"/>
      <c r="F26" s="65"/>
    </row>
    <row r="27" spans="1:6" x14ac:dyDescent="0.3">
      <c r="A27" s="64" t="s">
        <v>176</v>
      </c>
      <c r="B27" s="65">
        <v>1749348.7199999988</v>
      </c>
      <c r="C27" s="65">
        <v>799580.52999999968</v>
      </c>
      <c r="D27" s="65">
        <v>450020.06000000011</v>
      </c>
      <c r="E27" s="65">
        <v>623636.99999999988</v>
      </c>
      <c r="F27" s="65">
        <v>3622586.3099999987</v>
      </c>
    </row>
    <row r="28" spans="1:6" x14ac:dyDescent="0.3">
      <c r="A28" s="64" t="s">
        <v>174</v>
      </c>
      <c r="B28" s="67">
        <v>0.44102316895427524</v>
      </c>
      <c r="C28" s="67">
        <v>0.39071351150371703</v>
      </c>
      <c r="D28" s="67">
        <v>0.38405052923857569</v>
      </c>
      <c r="E28" s="67">
        <v>0.38245792399854056</v>
      </c>
      <c r="F28" s="67">
        <v>0.41093805973556174</v>
      </c>
    </row>
    <row r="29" spans="1:6" x14ac:dyDescent="0.3">
      <c r="A29" s="66" t="s">
        <v>168</v>
      </c>
      <c r="B29" s="65"/>
      <c r="C29" s="65"/>
      <c r="D29" s="65"/>
      <c r="E29" s="65"/>
      <c r="F29" s="65"/>
    </row>
    <row r="30" spans="1:6" x14ac:dyDescent="0.3">
      <c r="A30" s="64" t="s">
        <v>176</v>
      </c>
      <c r="B30" s="65">
        <v>1138974.2699999998</v>
      </c>
      <c r="C30" s="65">
        <v>743827.63</v>
      </c>
      <c r="D30" s="65">
        <v>394729.02</v>
      </c>
      <c r="E30" s="65">
        <v>410848.13</v>
      </c>
      <c r="F30" s="65">
        <v>2688379.05</v>
      </c>
    </row>
    <row r="31" spans="1:6" x14ac:dyDescent="0.3">
      <c r="A31" s="64" t="s">
        <v>174</v>
      </c>
      <c r="B31" s="67">
        <v>0.36832854937363319</v>
      </c>
      <c r="C31" s="67">
        <v>0.40236683852271071</v>
      </c>
      <c r="D31" s="67">
        <v>0.37174147511937916</v>
      </c>
      <c r="E31" s="67">
        <v>0.34642613669564537</v>
      </c>
      <c r="F31" s="67">
        <v>0.37397250829937112</v>
      </c>
    </row>
    <row r="32" spans="1:6" x14ac:dyDescent="0.3">
      <c r="A32" s="66" t="s">
        <v>169</v>
      </c>
      <c r="B32" s="65"/>
      <c r="C32" s="65"/>
      <c r="D32" s="65"/>
      <c r="E32" s="65"/>
      <c r="F32" s="65"/>
    </row>
    <row r="33" spans="1:6" x14ac:dyDescent="0.3">
      <c r="A33" s="64" t="s">
        <v>176</v>
      </c>
      <c r="B33" s="65">
        <v>854169.96000000031</v>
      </c>
      <c r="C33" s="65">
        <v>656492.48</v>
      </c>
      <c r="D33" s="65">
        <v>425982.41000000009</v>
      </c>
      <c r="E33" s="65">
        <v>268189.11</v>
      </c>
      <c r="F33" s="65">
        <v>2204833.9600000004</v>
      </c>
    </row>
    <row r="34" spans="1:6" x14ac:dyDescent="0.3">
      <c r="A34" s="64" t="s">
        <v>174</v>
      </c>
      <c r="B34" s="67">
        <v>0.32478718932220962</v>
      </c>
      <c r="C34" s="67">
        <v>0.41236384613683824</v>
      </c>
      <c r="D34" s="67">
        <v>0.39780313021423197</v>
      </c>
      <c r="E34" s="67">
        <v>0.26649159849134985</v>
      </c>
      <c r="F34" s="67">
        <v>0.35001993319164121</v>
      </c>
    </row>
    <row r="35" spans="1:6" x14ac:dyDescent="0.3">
      <c r="A35" s="66" t="s">
        <v>170</v>
      </c>
      <c r="B35" s="65"/>
      <c r="C35" s="65"/>
      <c r="D35" s="65"/>
      <c r="E35" s="65"/>
      <c r="F35" s="65"/>
    </row>
    <row r="36" spans="1:6" x14ac:dyDescent="0.3">
      <c r="A36" s="64" t="s">
        <v>176</v>
      </c>
      <c r="B36" s="65">
        <v>710853.42999999982</v>
      </c>
      <c r="C36" s="65">
        <v>332952.33999999991</v>
      </c>
      <c r="D36" s="65">
        <v>314134.37999999989</v>
      </c>
      <c r="E36" s="65">
        <v>182816.97000000006</v>
      </c>
      <c r="F36" s="65">
        <v>1540757.1199999996</v>
      </c>
    </row>
    <row r="37" spans="1:6" x14ac:dyDescent="0.3">
      <c r="A37" s="64" t="s">
        <v>174</v>
      </c>
      <c r="B37" s="67">
        <v>0.25634929531691186</v>
      </c>
      <c r="C37" s="67">
        <v>0.25823959626331983</v>
      </c>
      <c r="D37" s="67">
        <v>0.30562546152566383</v>
      </c>
      <c r="E37" s="67">
        <v>0.19171250701027981</v>
      </c>
      <c r="F37" s="67">
        <v>0.25493421929190435</v>
      </c>
    </row>
    <row r="38" spans="1:6" x14ac:dyDescent="0.3">
      <c r="A38" s="66" t="s">
        <v>171</v>
      </c>
      <c r="B38" s="65"/>
      <c r="C38" s="65"/>
      <c r="D38" s="65"/>
      <c r="E38" s="65"/>
      <c r="F38" s="65"/>
    </row>
    <row r="39" spans="1:6" x14ac:dyDescent="0.3">
      <c r="A39" s="64" t="s">
        <v>176</v>
      </c>
      <c r="B39" s="65">
        <v>530605.73999999987</v>
      </c>
      <c r="C39" s="65">
        <v>348000.73</v>
      </c>
      <c r="D39" s="65">
        <v>372691.1999999999</v>
      </c>
      <c r="E39" s="65">
        <v>120750.62999999999</v>
      </c>
      <c r="F39" s="65">
        <v>1372048.2999999996</v>
      </c>
    </row>
    <row r="40" spans="1:6" x14ac:dyDescent="0.3">
      <c r="A40" s="64" t="s">
        <v>174</v>
      </c>
      <c r="B40" s="67">
        <v>0.21419445570148504</v>
      </c>
      <c r="C40" s="67">
        <v>0.27111375126183507</v>
      </c>
      <c r="D40" s="67">
        <v>0.33482486795015615</v>
      </c>
      <c r="E40" s="67">
        <v>0.1449552591774507</v>
      </c>
      <c r="F40" s="67">
        <v>0.24041814954351598</v>
      </c>
    </row>
    <row r="41" spans="1:6" x14ac:dyDescent="0.3">
      <c r="A41" s="66" t="s">
        <v>177</v>
      </c>
      <c r="B41" s="65">
        <v>10327820.229999997</v>
      </c>
      <c r="C41" s="65">
        <v>5971127.4000000004</v>
      </c>
      <c r="D41" s="65">
        <v>3511235.42</v>
      </c>
      <c r="E41" s="65">
        <v>2954358.7499999995</v>
      </c>
      <c r="F41" s="65">
        <v>22764541.800000001</v>
      </c>
    </row>
    <row r="42" spans="1:6" x14ac:dyDescent="0.3">
      <c r="A42" s="66" t="s">
        <v>175</v>
      </c>
      <c r="B42" s="67">
        <v>0.30437369567463846</v>
      </c>
      <c r="C42" s="67">
        <v>0.32455476538130318</v>
      </c>
      <c r="D42" s="67">
        <v>0.27743135558279736</v>
      </c>
      <c r="E42" s="67">
        <v>0.25360540452474517</v>
      </c>
      <c r="F42" s="67">
        <v>0.29705169915168322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задание_1</vt:lpstr>
      <vt:lpstr>задание_2</vt:lpstr>
      <vt:lpstr>данные</vt:lpstr>
      <vt:lpstr>Задание Д</vt:lpstr>
      <vt:lpstr>задание_1!Область_печати</vt:lpstr>
    </vt:vector>
  </TitlesOfParts>
  <Manager/>
  <Company>MFG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Малахова Виктория Витальевна</dc:creator>
  <cp:keywords/>
  <dc:description/>
  <cp:lastModifiedBy>Elizabeth Kostrygina</cp:lastModifiedBy>
  <cp:revision/>
  <dcterms:created xsi:type="dcterms:W3CDTF">2021-02-04T09:02:43Z</dcterms:created>
  <dcterms:modified xsi:type="dcterms:W3CDTF">2025-10-01T09:33:23Z</dcterms:modified>
  <cp:category/>
  <cp:contentStatus/>
</cp:coreProperties>
</file>