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rozcol2/Documents/DAB WORKBOOK/HomeWork/"/>
    </mc:Choice>
  </mc:AlternateContent>
  <xr:revisionPtr revIDLastSave="0" documentId="13_ncr:1_{E86811AE-7D95-2849-B2B5-0684178ABBA7}" xr6:coauthVersionLast="45" xr6:coauthVersionMax="45" xr10:uidLastSave="{00000000-0000-0000-0000-000000000000}"/>
  <bookViews>
    <workbookView xWindow="0" yWindow="460" windowWidth="28800" windowHeight="16800" activeTab="5" xr2:uid="{00000000-000D-0000-FFFF-FFFF00000000}"/>
  </bookViews>
  <sheets>
    <sheet name="Sheet2" sheetId="5" r:id="rId1"/>
    <sheet name="Sheet3" sheetId="6" r:id="rId2"/>
    <sheet name="Sheet4" sheetId="7" r:id="rId3"/>
    <sheet name="Sheet1" sheetId="1" r:id="rId4"/>
    <sheet name="Bonus" sheetId="8" r:id="rId5"/>
    <sheet name="Bonus Statistical Analysis" sheetId="9" r:id="rId6"/>
  </sheets>
  <definedNames>
    <definedName name="_xlnm._FilterDatabase" localSheetId="5" hidden="1">'Bonus Statistical Analysis'!$A$1:$E$4115</definedName>
    <definedName name="_xlnm._FilterDatabase" localSheetId="3" hidden="1">Sheet1!$A$1:$R$4115</definedName>
  </definedNames>
  <calcPr calcId="191029"/>
  <pivotCaches>
    <pivotCache cacheId="18" r:id="rId7"/>
    <pivotCache cacheId="1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9" i="9" l="1"/>
  <c r="H9" i="9"/>
  <c r="K8" i="9"/>
  <c r="H8" i="9"/>
  <c r="K7" i="9" l="1"/>
  <c r="K6" i="9"/>
  <c r="K5" i="9"/>
  <c r="K4" i="9"/>
  <c r="K3" i="9"/>
  <c r="H7" i="9"/>
  <c r="H6" i="9"/>
  <c r="H3" i="9"/>
  <c r="H5" i="9"/>
  <c r="H4" i="9"/>
  <c r="D13" i="8" l="1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B5" i="8"/>
  <c r="D5" i="8"/>
  <c r="C5" i="8"/>
  <c r="D4" i="8"/>
  <c r="C4" i="8"/>
  <c r="B4" i="8"/>
  <c r="D3" i="8"/>
  <c r="C3" i="8"/>
  <c r="B3" i="8"/>
  <c r="D2" i="8"/>
  <c r="C2" i="8"/>
  <c r="B2" i="8"/>
  <c r="E2" i="8" l="1"/>
  <c r="F2" i="8" s="1"/>
  <c r="E6" i="8"/>
  <c r="F6" i="8" s="1"/>
  <c r="E10" i="8"/>
  <c r="F10" i="8" s="1"/>
  <c r="G2" i="8"/>
  <c r="H10" i="8"/>
  <c r="E3" i="8"/>
  <c r="G3" i="8" s="1"/>
  <c r="F3" i="8"/>
  <c r="E5" i="8"/>
  <c r="G5" i="8" s="1"/>
  <c r="E7" i="8"/>
  <c r="H7" i="8" s="1"/>
  <c r="E11" i="8"/>
  <c r="F11" i="8" s="1"/>
  <c r="E12" i="8"/>
  <c r="F12" i="8" s="1"/>
  <c r="E9" i="8"/>
  <c r="G9" i="8" s="1"/>
  <c r="E13" i="8"/>
  <c r="F13" i="8" s="1"/>
  <c r="E4" i="8"/>
  <c r="G4" i="8" s="1"/>
  <c r="E8" i="8"/>
  <c r="H8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2" i="8" l="1"/>
  <c r="G12" i="8"/>
  <c r="G10" i="8"/>
  <c r="F8" i="8"/>
  <c r="F9" i="8"/>
  <c r="H4" i="8"/>
  <c r="H9" i="8"/>
  <c r="H6" i="8"/>
  <c r="G6" i="8"/>
  <c r="G8" i="8"/>
  <c r="H3" i="8"/>
  <c r="H5" i="8"/>
  <c r="H11" i="8"/>
  <c r="H12" i="8"/>
  <c r="H13" i="8"/>
  <c r="F5" i="8"/>
  <c r="F4" i="8"/>
  <c r="G11" i="8"/>
  <c r="G7" i="8"/>
  <c r="G13" i="8"/>
  <c r="F7" i="8"/>
</calcChain>
</file>

<file path=xl/sharedStrings.xml><?xml version="1.0" encoding="utf-8"?>
<sst xmlns="http://schemas.openxmlformats.org/spreadsheetml/2006/main" count="28554" uniqueCount="8409">
  <si>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</si>
  <si>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</si>
  <si>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</si>
  <si>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</si>
  <si>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</si>
  <si>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</si>
  <si>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</si>
  <si>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</si>
  <si>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</si>
  <si>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</si>
  <si>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</si>
  <si>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</si>
  <si>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</si>
  <si>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</si>
  <si>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</si>
  <si>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</si>
  <si>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</si>
  <si>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</si>
  <si>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</si>
  <si>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</si>
  <si>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</si>
  <si>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</si>
  <si>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</si>
  <si>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</si>
  <si>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</si>
  <si>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</si>
  <si>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</si>
  <si>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</si>
  <si>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</si>
  <si>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</si>
  <si>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</si>
  <si>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</si>
  <si>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</si>
  <si>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</si>
  <si>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</si>
  <si>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</si>
  <si>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</si>
  <si>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</si>
  <si>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</si>
  <si>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</si>
  <si>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</si>
  <si>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</si>
  <si>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</si>
  <si>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</si>
  <si>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</si>
  <si>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</si>
  <si>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</si>
  <si>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</si>
  <si>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</si>
  <si>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</si>
  <si>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</si>
  <si>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</si>
  <si>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</si>
  <si>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</si>
  <si>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</si>
  <si>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</si>
  <si>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</si>
  <si>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</si>
  <si>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</si>
  <si>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</si>
  <si>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</si>
  <si>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</si>
  <si>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</si>
  <si>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</si>
  <si>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</si>
  <si>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</si>
  <si>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</si>
  <si>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</si>
  <si>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</si>
  <si>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</si>
  <si>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</si>
  <si>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</si>
  <si>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</si>
  <si>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</si>
  <si>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</si>
  <si>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</si>
  <si>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</si>
  <si>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</si>
  <si>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</si>
  <si>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</si>
  <si>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</si>
  <si>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</si>
  <si>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</si>
  <si>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</si>
  <si>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</si>
  <si>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</si>
  <si>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</si>
  <si>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</si>
  <si>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</si>
  <si>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</si>
  <si>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</si>
  <si>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</si>
  <si>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</si>
  <si>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</si>
  <si>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</si>
  <si>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</si>
  <si>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</si>
  <si>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</si>
  <si>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</si>
  <si>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</si>
  <si>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</si>
  <si>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</si>
  <si>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</si>
  <si>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</si>
  <si>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</si>
  <si>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</si>
  <si>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</si>
  <si>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</si>
  <si>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</si>
  <si>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</si>
  <si>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</si>
  <si>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</si>
  <si>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</si>
  <si>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</si>
  <si>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</si>
  <si>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</si>
  <si>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</si>
  <si>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</si>
  <si>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</si>
  <si>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</si>
  <si>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</si>
  <si>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</si>
  <si>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</si>
  <si>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</si>
  <si>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</si>
  <si>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</si>
  <si>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</si>
  <si>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</si>
  <si>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</si>
  <si>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</si>
  <si>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</si>
  <si>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</si>
  <si>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</si>
  <si>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</si>
  <si>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</si>
  <si>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</si>
  <si>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</si>
  <si>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</si>
  <si>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</si>
  <si>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</si>
  <si>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</si>
  <si>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</si>
  <si>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</si>
  <si>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</si>
  <si>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</si>
  <si>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</si>
  <si>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</si>
  <si>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</si>
  <si>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</si>
  <si>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</si>
  <si>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</si>
  <si>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</si>
  <si>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</si>
  <si>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</si>
  <si>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</si>
  <si>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</si>
  <si>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</si>
  <si>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</si>
  <si>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</si>
  <si>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</si>
  <si>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</si>
  <si>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</si>
  <si>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</si>
  <si>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</si>
  <si>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</si>
  <si>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</si>
  <si>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</si>
  <si>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</si>
  <si>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</si>
  <si>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</si>
  <si>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</si>
  <si>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</si>
  <si>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</si>
  <si>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</si>
  <si>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</si>
  <si>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</si>
  <si>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</si>
  <si>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</si>
  <si>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</si>
  <si>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</si>
  <si>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</si>
  <si>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</si>
  <si>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</si>
  <si>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</si>
  <si>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</si>
  <si>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</si>
  <si>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</si>
  <si>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</si>
  <si>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</si>
  <si>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</si>
  <si>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</si>
  <si>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</si>
  <si>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</si>
  <si>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</si>
  <si>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</si>
  <si>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</si>
  <si>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</si>
  <si>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</si>
  <si>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</si>
  <si>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</si>
  <si>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</si>
  <si>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</si>
  <si>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</si>
  <si>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</si>
  <si>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</si>
  <si>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</si>
  <si>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</si>
  <si>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</si>
  <si>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</si>
  <si>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</si>
  <si>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</si>
  <si>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</si>
  <si>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</si>
  <si>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</si>
  <si>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</si>
  <si>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</si>
  <si>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</si>
  <si>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</si>
  <si>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</si>
  <si>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</si>
  <si>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</si>
  <si>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</si>
  <si>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</si>
  <si>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</si>
  <si>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</si>
  <si>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</si>
  <si>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</si>
  <si>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</si>
  <si>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</si>
  <si>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</si>
  <si>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</si>
  <si>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</si>
  <si>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</si>
  <si>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</si>
  <si>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</si>
  <si>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</si>
  <si>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</si>
  <si>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</si>
  <si>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</si>
  <si>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</si>
  <si>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</si>
  <si>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</si>
  <si>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</si>
  <si>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</si>
  <si>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</si>
  <si>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</si>
  <si>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</si>
  <si>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</si>
  <si>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</si>
  <si>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</si>
  <si>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</si>
  <si>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</si>
  <si>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</si>
  <si>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</si>
  <si>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</si>
  <si>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</si>
  <si>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</si>
  <si>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</si>
  <si>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</si>
  <si>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</si>
  <si>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</si>
  <si>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</si>
  <si>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</si>
  <si>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</si>
  <si>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</si>
  <si>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</si>
  <si>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</si>
  <si>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</si>
  <si>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</si>
  <si>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</si>
  <si>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</si>
  <si>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</si>
  <si>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</si>
  <si>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</si>
  <si>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</si>
  <si>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</si>
  <si>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</si>
  <si>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</si>
  <si>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</si>
  <si>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</si>
  <si>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</si>
  <si>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</si>
  <si>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</si>
  <si>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</si>
  <si>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</si>
  <si>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</si>
  <si>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</si>
  <si>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</si>
  <si>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</si>
  <si>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</si>
  <si>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</si>
  <si>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</si>
  <si>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</si>
  <si>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</si>
  <si>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</si>
  <si>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</si>
  <si>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</si>
  <si>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</si>
  <si>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</si>
  <si>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</si>
  <si>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</si>
  <si>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</si>
  <si>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</si>
  <si>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</si>
  <si>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</si>
  <si>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</si>
  <si>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</si>
  <si>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</si>
  <si>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</si>
  <si>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</si>
  <si>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</si>
  <si>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</si>
  <si>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</si>
  <si>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</si>
  <si>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</si>
  <si>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</si>
  <si>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</si>
  <si>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</si>
  <si>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</si>
  <si>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</si>
  <si>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</si>
  <si>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</si>
  <si>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</si>
  <si>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</si>
  <si>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</si>
  <si>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</si>
  <si>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</si>
  <si>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</si>
  <si>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</si>
  <si>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</si>
  <si>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</si>
  <si>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</si>
  <si>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</si>
  <si>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</si>
  <si>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</si>
  <si>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</si>
  <si>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</si>
  <si>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</si>
  <si>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</si>
  <si>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</si>
  <si>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</si>
  <si>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</si>
  <si>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</si>
  <si>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</si>
  <si>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</si>
  <si>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</si>
  <si>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</si>
  <si>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</si>
  <si>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</si>
  <si>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</si>
  <si>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</si>
  <si>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</si>
  <si>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</si>
  <si>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</si>
  <si>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</si>
  <si>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</si>
  <si>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</si>
  <si>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</si>
  <si>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</si>
  <si>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</si>
  <si>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</si>
  <si>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</si>
  <si>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</si>
  <si>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</si>
  <si>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</si>
  <si>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</si>
  <si>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</si>
  <si>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</si>
  <si>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</si>
  <si>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</si>
  <si>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</si>
  <si>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</si>
  <si>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</si>
  <si>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</si>
  <si>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</si>
  <si>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</si>
  <si>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</si>
  <si>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</si>
  <si>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</si>
  <si>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</si>
  <si>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</si>
  <si>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</si>
  <si>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</si>
  <si>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</si>
  <si>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</si>
  <si>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</si>
  <si>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</si>
  <si>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</si>
  <si>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</si>
  <si>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</si>
  <si>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</si>
  <si>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</si>
  <si>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</si>
  <si>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</si>
  <si>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</si>
  <si>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</si>
  <si>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</si>
  <si>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</si>
  <si>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</si>
  <si>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</si>
  <si>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</si>
  <si>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</si>
  <si>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</si>
  <si>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</si>
  <si>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</si>
  <si>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</si>
  <si>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</si>
  <si>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</si>
  <si>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</si>
  <si>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</si>
  <si>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</si>
  <si>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</si>
  <si>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</si>
  <si>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</si>
  <si>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</si>
  <si>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</si>
  <si>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</si>
  <si>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</si>
  <si>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</si>
  <si>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</si>
  <si>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</si>
  <si>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</si>
  <si>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</si>
  <si>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</si>
  <si>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</si>
  <si>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</si>
  <si>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</si>
  <si>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</si>
  <si>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</si>
  <si>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</si>
  <si>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</si>
  <si>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</si>
  <si>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</si>
  <si>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</si>
  <si>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</si>
  <si>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</si>
  <si>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</si>
  <si>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</si>
  <si>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</si>
  <si>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</si>
  <si>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</si>
  <si>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</si>
  <si>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</si>
  <si>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</si>
  <si>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</si>
  <si>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</si>
  <si>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</si>
  <si>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</si>
  <si>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</si>
  <si>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</si>
  <si>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</si>
  <si>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</si>
  <si>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</si>
  <si>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</si>
  <si>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</si>
  <si>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</si>
  <si>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</si>
  <si>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</si>
  <si>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</si>
  <si>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</si>
  <si>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</si>
  <si>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</si>
  <si>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</si>
  <si>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</si>
  <si>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</si>
  <si>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</si>
  <si>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</si>
  <si>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</si>
  <si>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</si>
  <si>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</si>
  <si>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</si>
  <si>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</si>
  <si>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</si>
  <si>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</si>
  <si>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</si>
  <si>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</si>
  <si>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</si>
  <si>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</si>
  <si>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</si>
  <si>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</si>
  <si>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</si>
  <si>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</si>
  <si>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</si>
  <si>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</si>
  <si>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</si>
  <si>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</si>
  <si>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</si>
  <si>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</si>
  <si>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</si>
  <si>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</si>
  <si>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</si>
  <si>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</si>
  <si>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</si>
  <si>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</si>
  <si>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</si>
  <si>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</si>
  <si>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</si>
  <si>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</si>
  <si>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</si>
  <si>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</si>
  <si>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</si>
  <si>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</si>
  <si>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</si>
  <si>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</si>
  <si>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</si>
  <si>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</si>
  <si>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</si>
  <si>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</si>
  <si>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</si>
  <si>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</si>
  <si>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</si>
  <si>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</si>
  <si>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</si>
  <si>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</si>
  <si>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</si>
  <si>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</si>
  <si>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</si>
  <si>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</si>
  <si>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</si>
  <si>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</si>
  <si>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</si>
  <si>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</si>
  <si>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</si>
  <si>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</si>
  <si>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</si>
  <si>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</si>
  <si>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</si>
  <si>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</si>
  <si>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</si>
  <si>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</si>
  <si>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</si>
  <si>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</si>
  <si>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</si>
  <si>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</si>
  <si>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</si>
  <si>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</si>
  <si>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</si>
  <si>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</si>
  <si>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</si>
  <si>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</si>
  <si>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</si>
  <si>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</si>
  <si>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</si>
  <si>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</si>
  <si>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</si>
  <si>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</si>
  <si>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</si>
  <si>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</si>
  <si>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</si>
  <si>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</si>
  <si>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</si>
  <si>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</si>
  <si>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</si>
  <si>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</si>
  <si>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</si>
  <si>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</si>
  <si>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</si>
  <si>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</si>
  <si>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</si>
  <si>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</si>
  <si>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</si>
  <si>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</si>
  <si>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</si>
  <si>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</si>
  <si>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</si>
  <si>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</si>
  <si>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</si>
  <si>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</si>
  <si>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</si>
  <si>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</si>
  <si>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</si>
  <si>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</si>
  <si>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</si>
  <si>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</si>
  <si>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</si>
  <si>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</si>
  <si>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</si>
  <si>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</si>
  <si>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</si>
  <si>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</si>
  <si>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</si>
  <si>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</si>
  <si>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</si>
  <si>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</si>
  <si>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</si>
  <si>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</si>
  <si>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</si>
  <si>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</si>
  <si>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</si>
  <si>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</si>
  <si>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</si>
  <si>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</si>
  <si>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</si>
  <si>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</si>
  <si>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</si>
  <si>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</si>
  <si>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</si>
  <si>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</si>
  <si>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</si>
  <si>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</si>
  <si>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</si>
  <si>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</si>
  <si>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</si>
  <si>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</si>
  <si>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</si>
  <si>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</si>
  <si>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</si>
  <si>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</si>
  <si>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</si>
  <si>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</si>
  <si>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</si>
  <si>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</si>
  <si>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</si>
  <si>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</si>
  <si>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</si>
  <si>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</si>
  <si>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</si>
  <si>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</si>
  <si>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</si>
  <si>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</si>
  <si>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</si>
  <si>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</si>
  <si>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</si>
  <si>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</si>
  <si>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</si>
  <si>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</si>
  <si>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</si>
  <si>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</si>
  <si>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</si>
  <si>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</si>
  <si>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</si>
  <si>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</si>
  <si>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</si>
  <si>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</si>
  <si>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</si>
  <si>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</si>
  <si>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</si>
  <si>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</si>
  <si>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</si>
  <si>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</si>
  <si>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</si>
  <si>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</si>
  <si>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</si>
  <si>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</si>
  <si>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</si>
  <si>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</si>
  <si>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</si>
  <si>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</si>
  <si>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</si>
  <si>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</si>
  <si>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</si>
  <si>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</si>
  <si>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</si>
  <si>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</si>
  <si>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</si>
  <si>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</si>
  <si>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</si>
  <si>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</si>
  <si>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</si>
  <si>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</si>
  <si>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</si>
  <si>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</si>
  <si>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</si>
  <si>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</si>
  <si>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</si>
  <si>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</si>
  <si>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</si>
  <si>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</si>
  <si>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</si>
  <si>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</si>
  <si>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</si>
  <si>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</si>
  <si>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</si>
  <si>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</si>
  <si>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</si>
  <si>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</si>
  <si>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</si>
  <si>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</si>
  <si>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</si>
  <si>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</si>
  <si>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</si>
  <si>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</si>
  <si>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</si>
  <si>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</si>
  <si>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</si>
  <si>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</si>
  <si>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</si>
  <si>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</si>
  <si>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</si>
  <si>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</si>
  <si>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</si>
  <si>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</si>
  <si>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</si>
  <si>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</si>
  <si>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</si>
  <si>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</si>
  <si>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</si>
  <si>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</si>
  <si>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</si>
  <si>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</si>
  <si>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</si>
  <si>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</si>
  <si>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</si>
  <si>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</si>
  <si>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</si>
  <si>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</si>
  <si>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</si>
  <si>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</si>
  <si>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</si>
  <si>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</si>
  <si>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</si>
  <si>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</si>
  <si>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</si>
  <si>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</si>
  <si>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</si>
  <si>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</si>
  <si>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</si>
  <si>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</si>
  <si>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</si>
  <si>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</si>
  <si>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</si>
  <si>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</si>
  <si>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</si>
  <si>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</si>
  <si>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</si>
  <si>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</si>
  <si>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</si>
  <si>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</si>
  <si>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</si>
  <si>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</si>
  <si>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</si>
  <si>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</si>
  <si>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</si>
  <si>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</si>
  <si>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</si>
  <si>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</si>
  <si>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</si>
  <si>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</si>
  <si>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</si>
  <si>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</si>
  <si>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</si>
  <si>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</si>
  <si>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</si>
  <si>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</si>
  <si>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</si>
  <si>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</si>
  <si>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</si>
  <si>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</si>
  <si>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</si>
  <si>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</si>
  <si>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</si>
  <si>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</si>
  <si>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</si>
  <si>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</si>
  <si>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</si>
  <si>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</si>
  <si>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</si>
  <si>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</si>
  <si>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</si>
  <si>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</si>
  <si>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</si>
  <si>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</si>
  <si>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</si>
  <si>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</si>
  <si>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</si>
  <si>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</si>
  <si>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</si>
  <si>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</si>
  <si>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</si>
  <si>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</si>
  <si>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</si>
  <si>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</si>
  <si>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</si>
  <si>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</si>
  <si>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</si>
  <si>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</si>
  <si>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</si>
  <si>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</si>
  <si>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</si>
  <si>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</si>
  <si>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</si>
  <si>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</si>
  <si>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</si>
  <si>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</si>
  <si>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</si>
  <si>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</si>
  <si>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</si>
  <si>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</si>
  <si>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</si>
  <si>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</si>
  <si>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</si>
  <si>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</si>
  <si>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</si>
  <si>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</si>
  <si>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</si>
  <si>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</si>
  <si>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</si>
  <si>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</si>
  <si>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</si>
  <si>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</si>
  <si>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</si>
  <si>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</si>
  <si>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</si>
  <si>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</si>
  <si>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</si>
  <si>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</si>
  <si>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</si>
  <si>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</si>
  <si>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</si>
  <si>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</si>
  <si>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</si>
  <si>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</si>
  <si>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</si>
  <si>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</si>
  <si>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</si>
  <si>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</si>
  <si>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</si>
  <si>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</si>
  <si>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</si>
  <si>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</si>
  <si>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</si>
  <si>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</si>
  <si>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</si>
  <si>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</si>
  <si>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</si>
  <si>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</si>
  <si>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</si>
  <si>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</si>
  <si>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</si>
  <si>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</si>
  <si>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</si>
  <si>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</si>
  <si>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</si>
  <si>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</si>
  <si>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</si>
  <si>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</si>
  <si>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</si>
  <si>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</si>
  <si>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</si>
  <si>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</si>
  <si>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</si>
  <si>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</si>
  <si>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</si>
  <si>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</si>
  <si>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</si>
  <si>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</si>
  <si>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</si>
  <si>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</si>
  <si>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</si>
  <si>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</si>
  <si>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</si>
  <si>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</si>
  <si>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</si>
  <si>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</si>
  <si>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</si>
  <si>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</si>
  <si>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</si>
  <si>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</si>
  <si>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</si>
  <si>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</si>
  <si>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</si>
  <si>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</si>
  <si>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</si>
  <si>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</si>
  <si>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</si>
  <si>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</si>
  <si>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</si>
  <si>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</si>
  <si>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</si>
  <si>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</si>
  <si>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</si>
  <si>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</si>
  <si>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</si>
  <si>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</si>
  <si>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</si>
  <si>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</si>
  <si>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</si>
  <si>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</si>
  <si>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</si>
  <si>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</si>
  <si>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</si>
  <si>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</si>
  <si>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</si>
  <si>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</si>
  <si>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</si>
  <si>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</si>
  <si>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</si>
  <si>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</si>
  <si>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</si>
  <si>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</si>
  <si>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</si>
  <si>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</si>
  <si>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</si>
  <si>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</si>
  <si>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</si>
  <si>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</si>
  <si>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</si>
  <si>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</si>
  <si>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</si>
  <si>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</si>
  <si>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</si>
  <si>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</si>
  <si>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</si>
  <si>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</si>
  <si>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</si>
  <si>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</si>
  <si>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</si>
  <si>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</si>
  <si>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</si>
  <si>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</si>
  <si>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</si>
  <si>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</si>
  <si>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</si>
  <si>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</si>
  <si>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</si>
  <si>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</si>
  <si>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</si>
  <si>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</si>
  <si>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</si>
  <si>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</si>
  <si>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</si>
  <si>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</si>
  <si>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</si>
  <si>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</si>
  <si>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</si>
  <si>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</si>
  <si>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</si>
  <si>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</si>
  <si>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</si>
  <si>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</si>
  <si>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</si>
  <si>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</si>
  <si>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</si>
  <si>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</si>
  <si>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</si>
  <si>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</si>
  <si>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</si>
  <si>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</si>
  <si>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</si>
  <si>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</si>
  <si>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</si>
  <si>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</si>
  <si>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</si>
  <si>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</si>
  <si>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</si>
  <si>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</si>
  <si>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</si>
  <si>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</si>
  <si>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</si>
  <si>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</si>
  <si>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</si>
  <si>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</si>
  <si>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</si>
  <si>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</si>
  <si>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</si>
  <si>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</si>
  <si>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</si>
  <si>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</si>
  <si>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</si>
  <si>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</si>
  <si>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</si>
  <si>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</si>
  <si>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</si>
  <si>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</si>
  <si>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</si>
  <si>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</si>
  <si>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</si>
  <si>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</si>
  <si>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</si>
  <si>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</si>
  <si>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</si>
  <si>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</si>
  <si>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</si>
  <si>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</si>
  <si>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</si>
  <si>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</si>
  <si>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</si>
  <si>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</si>
  <si>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</si>
  <si>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</si>
  <si>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</si>
  <si>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</si>
  <si>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</si>
  <si>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</si>
  <si>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</si>
  <si>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</si>
  <si>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</si>
  <si>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</si>
  <si>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</si>
  <si>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</si>
  <si>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</si>
  <si>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</si>
  <si>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</si>
  <si>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</si>
  <si>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</si>
  <si>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</si>
  <si>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</si>
  <si>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</si>
  <si>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</si>
  <si>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</si>
  <si>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</si>
  <si>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</si>
  <si>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</si>
  <si>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</si>
  <si>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</si>
  <si>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</si>
  <si>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</si>
  <si>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</si>
  <si>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</si>
  <si>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</si>
  <si>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</si>
  <si>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</si>
  <si>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</si>
  <si>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</si>
  <si>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</si>
  <si>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</si>
  <si>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</si>
  <si>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</si>
  <si>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</si>
  <si>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</si>
  <si>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</si>
  <si>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</si>
  <si>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</si>
  <si>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</si>
  <si>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</si>
  <si>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</si>
  <si>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</si>
  <si>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</si>
  <si>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</si>
  <si>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</si>
  <si>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</si>
  <si>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</si>
  <si>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</si>
  <si>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</si>
  <si>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</si>
  <si>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</si>
  <si>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</si>
  <si>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</si>
  <si>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</si>
  <si>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</si>
  <si>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</si>
  <si>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</si>
  <si>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</si>
  <si>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</si>
  <si>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</si>
  <si>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</si>
  <si>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</si>
  <si>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</si>
  <si>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</si>
  <si>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</si>
  <si>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</si>
  <si>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</si>
  <si>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</si>
  <si>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</si>
  <si>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</si>
  <si>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</si>
  <si>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</si>
  <si>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</si>
  <si>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</si>
  <si>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</si>
  <si>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</si>
  <si>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</si>
  <si>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</si>
  <si>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</si>
  <si>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</si>
  <si>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</si>
  <si>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</si>
  <si>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</si>
  <si>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</si>
  <si>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</si>
  <si>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</si>
  <si>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</si>
  <si>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</si>
  <si>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</si>
  <si>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</si>
  <si>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</si>
  <si>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</si>
  <si>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</si>
  <si>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</si>
  <si>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</si>
  <si>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</si>
  <si>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</si>
  <si>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</si>
  <si>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</si>
  <si>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</si>
  <si>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</si>
  <si>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</si>
  <si>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</si>
  <si>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</si>
  <si>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</si>
  <si>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</si>
  <si>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</si>
  <si>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</si>
  <si>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</si>
  <si>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</si>
  <si>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</si>
  <si>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</si>
  <si>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</si>
  <si>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</si>
  <si>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</si>
  <si>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</si>
  <si>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</si>
  <si>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</si>
  <si>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</si>
  <si>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</si>
  <si>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</si>
  <si>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</si>
  <si>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</si>
  <si>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</si>
  <si>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</si>
  <si>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</si>
  <si>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</si>
  <si>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</si>
  <si>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</si>
  <si>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</si>
  <si>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</si>
  <si>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</si>
  <si>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</si>
  <si>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</si>
  <si>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</si>
  <si>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</si>
  <si>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</si>
  <si>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</si>
  <si>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</si>
  <si>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</si>
  <si>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</si>
  <si>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</si>
  <si>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</si>
  <si>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</si>
  <si>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</si>
  <si>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</si>
  <si>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</si>
  <si>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</si>
  <si>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</si>
  <si>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</si>
  <si>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</si>
  <si>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</si>
  <si>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</si>
  <si>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</si>
  <si>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</si>
  <si>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</si>
  <si>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</si>
  <si>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</si>
  <si>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</si>
  <si>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</si>
  <si>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</si>
  <si>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</si>
  <si>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</si>
  <si>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</si>
  <si>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</si>
  <si>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</si>
  <si>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</si>
  <si>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</si>
  <si>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</si>
  <si>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</si>
  <si>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</si>
  <si>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</si>
  <si>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</si>
  <si>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</si>
  <si>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</si>
  <si>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</si>
  <si>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</si>
  <si>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</si>
  <si>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</si>
  <si>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</si>
  <si>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</si>
  <si>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</si>
  <si>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</si>
  <si>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</si>
  <si>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</si>
  <si>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</si>
  <si>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</si>
  <si>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</si>
  <si>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</si>
  <si>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</si>
  <si>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</si>
  <si>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</si>
  <si>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</si>
  <si>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</si>
  <si>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</si>
  <si>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</si>
  <si>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</si>
  <si>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</si>
  <si>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</si>
  <si>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</si>
  <si>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</si>
  <si>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</si>
  <si>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</si>
  <si>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</si>
  <si>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</si>
  <si>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</si>
  <si>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</si>
  <si>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</si>
  <si>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</si>
  <si>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</si>
  <si>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</si>
  <si>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</si>
  <si>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</si>
  <si>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</si>
  <si>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</si>
  <si>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</si>
  <si>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</si>
  <si>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</si>
  <si>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</si>
  <si>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</si>
  <si>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</si>
  <si>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</si>
  <si>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</si>
  <si>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</si>
  <si>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</si>
  <si>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</si>
  <si>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</si>
  <si>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</si>
  <si>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</si>
  <si>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</si>
  <si>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</si>
  <si>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</si>
  <si>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</si>
  <si>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</si>
  <si>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</si>
  <si>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</si>
  <si>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</si>
  <si>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</si>
  <si>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</si>
  <si>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</si>
  <si>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</si>
  <si>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</si>
  <si>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</si>
  <si>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</si>
  <si>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</si>
  <si>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</si>
  <si>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</si>
  <si>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</si>
  <si>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</si>
  <si>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</si>
  <si>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</si>
  <si>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</si>
  <si>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</si>
  <si>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</si>
  <si>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</si>
  <si>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</si>
  <si>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</si>
  <si>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</si>
  <si>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</si>
  <si>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</si>
  <si>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</si>
  <si>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</si>
  <si>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</si>
  <si>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</si>
  <si>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</si>
  <si>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</si>
  <si>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</si>
  <si>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</si>
  <si>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</si>
  <si>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</si>
  <si>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</si>
  <si>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</si>
  <si>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</si>
  <si>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</si>
  <si>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</si>
  <si>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</si>
  <si>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</si>
  <si>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</si>
  <si>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</si>
  <si>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</si>
  <si>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</si>
  <si>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</si>
  <si>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</si>
  <si>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</si>
  <si>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</si>
  <si>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</si>
  <si>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</si>
  <si>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</si>
  <si>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</si>
  <si>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</si>
  <si>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</si>
  <si>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</si>
  <si>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</si>
  <si>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</si>
  <si>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</si>
  <si>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</si>
  <si>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</si>
  <si>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</si>
  <si>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</si>
  <si>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</si>
  <si>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</si>
  <si>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</si>
  <si>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</si>
  <si>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</si>
  <si>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</si>
  <si>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</si>
  <si>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</si>
  <si>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</si>
  <si>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</si>
  <si>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</si>
  <si>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</si>
  <si>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</si>
  <si>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</si>
  <si>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</si>
  <si>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</si>
  <si>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</si>
  <si>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</si>
  <si>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</si>
  <si>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</si>
  <si>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</si>
  <si>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</si>
  <si>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</si>
  <si>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</si>
  <si>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</si>
  <si>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</si>
  <si>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</si>
  <si>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</si>
  <si>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</si>
  <si>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</si>
  <si>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</si>
  <si>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</si>
  <si>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</si>
  <si>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</si>
  <si>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</si>
  <si>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</si>
  <si>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</si>
  <si>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</si>
  <si>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</si>
  <si>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</si>
  <si>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</si>
  <si>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</si>
  <si>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</si>
  <si>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</si>
  <si>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</si>
  <si>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</si>
  <si>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</si>
  <si>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</si>
  <si>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</si>
  <si>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</si>
  <si>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</si>
  <si>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</si>
  <si>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</si>
  <si>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</si>
  <si>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</si>
  <si>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</si>
  <si>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</si>
  <si>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</si>
  <si>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</si>
  <si>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</si>
  <si>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</si>
  <si>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</si>
  <si>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</si>
  <si>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</si>
  <si>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</si>
  <si>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</si>
  <si>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</si>
  <si>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</si>
  <si>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</si>
  <si>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</si>
  <si>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</si>
  <si>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</si>
  <si>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</si>
  <si>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</si>
  <si>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</si>
  <si>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</si>
  <si>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</si>
  <si>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</si>
  <si>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</si>
  <si>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</si>
  <si>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</si>
  <si>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</si>
  <si>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</si>
  <si>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</si>
  <si>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</si>
  <si>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</si>
  <si>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</si>
  <si>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</si>
  <si>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</si>
  <si>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</si>
  <si>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</si>
  <si>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</si>
  <si>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</si>
  <si>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</si>
  <si>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</si>
  <si>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</si>
  <si>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</si>
  <si>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</si>
  <si>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</si>
  <si>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</si>
  <si>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</si>
  <si>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</si>
  <si>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</si>
  <si>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</si>
  <si>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</si>
  <si>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</si>
  <si>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</si>
  <si>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</si>
  <si>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</si>
  <si>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</si>
  <si>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</si>
  <si>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</si>
  <si>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</si>
  <si>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</si>
  <si>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</si>
  <si>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</si>
  <si>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</si>
  <si>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</si>
  <si>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</si>
  <si>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</si>
  <si>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</si>
  <si>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</si>
  <si>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</si>
  <si>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</si>
  <si>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</si>
  <si>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</si>
  <si>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</si>
  <si>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</si>
  <si>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</si>
  <si>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</si>
  <si>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</si>
  <si>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</si>
  <si>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</si>
  <si>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</si>
  <si>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</si>
  <si>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</si>
  <si>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</si>
  <si>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</si>
  <si>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</si>
  <si>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</si>
  <si>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</si>
  <si>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</si>
  <si>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</si>
  <si>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</si>
  <si>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</si>
  <si>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</si>
  <si>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</si>
  <si>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</si>
  <si>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</si>
  <si>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</si>
  <si>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</si>
  <si>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</si>
  <si>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</si>
  <si>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</si>
  <si>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</si>
  <si>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</si>
  <si>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</si>
  <si>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</si>
  <si>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</si>
  <si>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</si>
  <si>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</si>
  <si>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</si>
  <si>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</si>
  <si>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</si>
  <si>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</si>
  <si>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</si>
  <si>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</si>
  <si>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</si>
  <si>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</si>
  <si>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</si>
  <si>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</si>
  <si>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</si>
  <si>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</si>
  <si>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</si>
  <si>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</si>
  <si>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</si>
  <si>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</si>
  <si>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</si>
  <si>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</si>
  <si>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</si>
  <si>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</si>
  <si>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</si>
  <si>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</si>
  <si>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</si>
  <si>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</si>
  <si>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</si>
  <si>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</si>
  <si>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</si>
  <si>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</si>
  <si>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</si>
  <si>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</si>
  <si>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</si>
  <si>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</si>
  <si>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</si>
  <si>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</si>
  <si>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</si>
  <si>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</si>
  <si>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</si>
  <si>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</si>
  <si>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</si>
  <si>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</si>
  <si>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</si>
  <si>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</si>
  <si>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</si>
  <si>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</si>
  <si>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</si>
  <si>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</si>
  <si>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</si>
  <si>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</si>
  <si>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</si>
  <si>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</si>
  <si>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</si>
  <si>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</si>
  <si>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</si>
  <si>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</si>
  <si>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</si>
  <si>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</si>
  <si>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</si>
  <si>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</si>
  <si>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</si>
  <si>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</si>
  <si>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</si>
  <si>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</si>
  <si>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</si>
  <si>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</si>
  <si>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</si>
  <si>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</si>
  <si>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</si>
  <si>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</si>
  <si>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</si>
  <si>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</si>
  <si>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</si>
  <si>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</si>
  <si>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</si>
  <si>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</si>
  <si>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</si>
  <si>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</si>
  <si>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</si>
  <si>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</si>
  <si>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</si>
  <si>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</si>
  <si>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</si>
  <si>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</si>
  <si>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</si>
  <si>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</si>
  <si>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</si>
  <si>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</si>
  <si>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</si>
  <si>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</si>
  <si>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</si>
  <si>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</si>
  <si>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</si>
  <si>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</si>
  <si>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</si>
  <si>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</si>
  <si>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</si>
  <si>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</si>
  <si>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</si>
  <si>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</si>
  <si>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</si>
  <si>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</si>
  <si>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</si>
  <si>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</si>
  <si>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</si>
  <si>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</si>
  <si>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</si>
  <si>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</si>
  <si>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</si>
  <si>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</si>
  <si>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</si>
  <si>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</si>
  <si>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</si>
  <si>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</si>
  <si>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</si>
  <si>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</si>
  <si>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</si>
  <si>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</si>
  <si>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</si>
  <si>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</si>
  <si>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</si>
  <si>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</si>
  <si>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</si>
  <si>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</si>
  <si>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</si>
  <si>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</si>
  <si>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</si>
  <si>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</si>
  <si>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</si>
  <si>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</si>
  <si>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</si>
  <si>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</si>
  <si>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</si>
  <si>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</si>
  <si>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</si>
  <si>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</si>
  <si>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</si>
  <si>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</si>
  <si>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</si>
  <si>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</si>
  <si>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</si>
  <si>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</si>
  <si>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</si>
  <si>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</si>
  <si>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</si>
  <si>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</si>
  <si>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</si>
  <si>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</si>
  <si>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</si>
  <si>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</si>
  <si>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</si>
  <si>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</si>
  <si>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</si>
  <si>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</si>
  <si>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</si>
  <si>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</si>
  <si>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</si>
  <si>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</si>
  <si>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</si>
  <si>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</si>
  <si>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</si>
  <si>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</si>
  <si>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</si>
  <si>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</si>
  <si>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</si>
  <si>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</si>
  <si>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</si>
  <si>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</si>
  <si>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</si>
  <si>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</si>
  <si>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</si>
  <si>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</si>
  <si>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</si>
  <si>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</si>
  <si>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</si>
  <si>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</si>
  <si>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</si>
  <si>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</si>
  <si>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</si>
  <si>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</si>
  <si>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</si>
  <si>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</si>
  <si>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</si>
  <si>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</si>
  <si>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</si>
  <si>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</si>
  <si>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</si>
  <si>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</si>
  <si>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</si>
  <si>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</si>
  <si>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</si>
  <si>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</si>
  <si>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</si>
  <si>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</si>
  <si>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</si>
  <si>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</si>
  <si>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</si>
  <si>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</si>
  <si>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</si>
  <si>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</si>
  <si>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</si>
  <si>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</si>
  <si>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</si>
  <si>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</si>
  <si>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</si>
  <si>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</si>
  <si>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</si>
  <si>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</si>
  <si>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</si>
  <si>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</si>
  <si>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</si>
  <si>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</si>
  <si>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</si>
  <si>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</si>
  <si>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</si>
  <si>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</si>
  <si>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</si>
  <si>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</si>
  <si>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</si>
  <si>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</si>
  <si>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</si>
  <si>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</si>
  <si>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</si>
  <si>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</si>
  <si>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</si>
  <si>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</si>
  <si>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</si>
  <si>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</si>
  <si>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</si>
  <si>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</si>
  <si>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</si>
  <si>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</si>
  <si>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</si>
  <si>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</si>
  <si>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</si>
  <si>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</si>
  <si>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</si>
  <si>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</si>
  <si>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</si>
  <si>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</si>
  <si>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</si>
  <si>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</si>
  <si>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</si>
  <si>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</si>
  <si>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</si>
  <si>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</si>
  <si>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</si>
  <si>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</si>
  <si>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</si>
  <si>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</si>
  <si>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</si>
  <si>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</si>
  <si>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</si>
  <si>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</si>
  <si>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</si>
  <si>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</si>
  <si>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</si>
  <si>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</si>
  <si>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</si>
  <si>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</si>
  <si>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</si>
  <si>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</si>
  <si>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</si>
  <si>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</si>
  <si>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</si>
  <si>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</si>
  <si>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</si>
  <si>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</si>
  <si>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</si>
  <si>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</si>
  <si>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</si>
  <si>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</si>
  <si>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</si>
  <si>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</si>
  <si>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</si>
  <si>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</si>
  <si>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</si>
  <si>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</si>
  <si>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</si>
  <si>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</si>
  <si>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</si>
  <si>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</si>
  <si>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</si>
  <si>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</si>
  <si>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</si>
  <si>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</si>
  <si>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</si>
  <si>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</si>
  <si>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</si>
  <si>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</si>
  <si>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</si>
  <si>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</si>
  <si>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</si>
  <si>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</si>
  <si>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</si>
  <si>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</si>
  <si>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</si>
  <si>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</si>
  <si>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</si>
  <si>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</si>
  <si>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</si>
  <si>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</si>
  <si>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</si>
  <si>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</si>
  <si>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</si>
  <si>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</si>
  <si>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</si>
  <si>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</si>
  <si>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</si>
  <si>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</si>
  <si>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</si>
  <si>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</si>
  <si>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</si>
  <si>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</si>
  <si>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</si>
  <si>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</si>
  <si>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</si>
  <si>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</si>
  <si>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</si>
  <si>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</si>
  <si>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</si>
  <si>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</si>
  <si>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</si>
  <si>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</si>
  <si>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</si>
  <si>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</si>
  <si>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</si>
  <si>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</si>
  <si>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</si>
  <si>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</si>
  <si>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</si>
  <si>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</si>
  <si>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</si>
  <si>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</si>
  <si>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</si>
  <si>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</si>
  <si>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</si>
  <si>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</si>
  <si>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</si>
  <si>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</si>
  <si>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</si>
  <si>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</si>
  <si>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</si>
  <si>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</si>
  <si>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</si>
  <si>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</si>
  <si>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</si>
  <si>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</si>
  <si>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</si>
  <si>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</si>
  <si>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</si>
  <si>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</si>
  <si>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</si>
  <si>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</si>
  <si>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</si>
  <si>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</si>
  <si>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</si>
  <si>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</si>
  <si>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</si>
  <si>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</si>
  <si>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</si>
  <si>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</si>
  <si>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</si>
  <si>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</si>
  <si>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</si>
  <si>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</si>
  <si>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</si>
  <si>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</si>
  <si>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</si>
  <si>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</si>
  <si>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</si>
  <si>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</si>
  <si>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</si>
  <si>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</si>
  <si>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</si>
  <si>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</si>
  <si>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</si>
  <si>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</si>
  <si>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</si>
  <si>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</si>
  <si>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</si>
  <si>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</si>
  <si>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</si>
  <si>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</si>
  <si>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</si>
  <si>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</si>
  <si>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</si>
  <si>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</si>
  <si>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</si>
  <si>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</si>
  <si>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</si>
  <si>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</si>
  <si>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</si>
  <si>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</si>
  <si>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</si>
  <si>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</si>
  <si>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</si>
  <si>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</si>
  <si>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</si>
  <si>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</si>
  <si>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</si>
  <si>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</si>
  <si>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</si>
  <si>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</si>
  <si>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</si>
  <si>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</si>
  <si>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</si>
  <si>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</si>
  <si>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</si>
  <si>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</si>
  <si>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</si>
  <si>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</si>
  <si>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</si>
  <si>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</si>
  <si>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</si>
  <si>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</si>
  <si>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</si>
  <si>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</si>
  <si>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</si>
  <si>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</si>
  <si>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</si>
  <si>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</si>
  <si>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</si>
  <si>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</si>
  <si>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</si>
  <si>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</si>
  <si>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</si>
  <si>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</si>
  <si>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</si>
  <si>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</si>
  <si>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</si>
  <si>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</si>
  <si>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</si>
  <si>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</si>
  <si>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</si>
  <si>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</si>
  <si>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</si>
  <si>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</si>
  <si>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</si>
  <si>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</si>
  <si>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</si>
  <si>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</si>
  <si>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</si>
  <si>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</si>
  <si>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</si>
  <si>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</si>
  <si>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</si>
  <si>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</si>
  <si>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</si>
  <si>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</si>
  <si>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</si>
  <si>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</si>
  <si>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</si>
  <si>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</si>
  <si>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</si>
  <si>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</si>
  <si>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</si>
  <si>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</si>
  <si>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</si>
  <si>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</si>
  <si>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</si>
  <si>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</si>
  <si>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</si>
  <si>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</si>
  <si>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</si>
  <si>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</si>
  <si>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</si>
  <si>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</si>
  <si>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</si>
  <si>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</si>
  <si>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</si>
  <si>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</si>
  <si>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</si>
  <si>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</si>
  <si>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</si>
  <si>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</si>
  <si>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</si>
  <si>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</si>
  <si>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</si>
  <si>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</si>
  <si>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</si>
  <si>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</si>
  <si>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</si>
  <si>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</si>
  <si>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</si>
  <si>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</si>
  <si>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</si>
  <si>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</si>
  <si>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</si>
  <si>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</si>
  <si>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</si>
  <si>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</si>
  <si>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</si>
  <si>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</si>
  <si>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</si>
  <si>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</si>
  <si>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</si>
  <si>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</si>
  <si>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</si>
  <si>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</si>
  <si>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</si>
  <si>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</si>
  <si>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</si>
  <si>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</si>
  <si>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</si>
  <si>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</si>
  <si>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</si>
  <si>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</si>
  <si>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</si>
  <si>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</si>
  <si>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</si>
  <si>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</si>
  <si>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</si>
  <si>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</si>
  <si>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</si>
  <si>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</si>
  <si>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</si>
  <si>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</si>
  <si>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</si>
  <si>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</si>
  <si>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</si>
  <si>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</si>
  <si>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</si>
  <si>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</si>
  <si>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</si>
  <si>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</si>
  <si>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</si>
  <si>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</si>
  <si>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</si>
  <si>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</si>
  <si>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</si>
  <si>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</si>
  <si>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</si>
  <si>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</si>
  <si>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</si>
  <si>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</si>
  <si>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</si>
  <si>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</si>
  <si>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</si>
  <si>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</si>
  <si>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</si>
  <si>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</si>
  <si>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</si>
  <si>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</si>
  <si>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</si>
  <si>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</si>
  <si>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</si>
  <si>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</si>
  <si>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</si>
  <si>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</si>
  <si>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</si>
  <si>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</si>
  <si>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</si>
  <si>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</si>
  <si>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</si>
  <si>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</si>
  <si>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</si>
  <si>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</si>
  <si>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</si>
  <si>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</si>
  <si>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</si>
  <si>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</si>
  <si>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</si>
  <si>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</si>
  <si>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</si>
  <si>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</si>
  <si>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</si>
  <si>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</si>
  <si>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</si>
  <si>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</si>
  <si>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</si>
  <si>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</si>
  <si>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</si>
  <si>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</si>
  <si>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</si>
  <si>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</si>
  <si>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</si>
  <si>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</si>
  <si>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</si>
  <si>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</si>
  <si>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</si>
  <si>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</si>
  <si>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</si>
  <si>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</si>
  <si>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</si>
  <si>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</si>
  <si>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</si>
  <si>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</si>
  <si>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</si>
  <si>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</si>
  <si>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</si>
  <si>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</si>
  <si>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</si>
  <si>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</si>
  <si>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</si>
  <si>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</si>
  <si>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</si>
  <si>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</si>
  <si>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</si>
  <si>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</si>
  <si>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</si>
  <si>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</si>
  <si>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</si>
  <si>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</si>
  <si>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</si>
  <si>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</si>
  <si>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</si>
  <si>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</si>
  <si>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</si>
  <si>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</si>
  <si>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</si>
  <si>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</si>
  <si>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</si>
  <si>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</si>
  <si>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</si>
  <si>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</si>
  <si>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</si>
  <si>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</si>
  <si>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</si>
  <si>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</si>
  <si>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</si>
  <si>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</si>
  <si>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</si>
  <si>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</si>
  <si>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</si>
  <si>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</si>
  <si>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</si>
  <si>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</si>
  <si>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</si>
  <si>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</si>
  <si>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</si>
  <si>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</si>
  <si>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</si>
  <si>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</si>
  <si>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</si>
  <si>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</si>
  <si>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</si>
  <si>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</si>
  <si>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</si>
  <si>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</si>
  <si>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</si>
  <si>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</si>
  <si>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</si>
  <si>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</si>
  <si>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</si>
  <si>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</si>
  <si>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</si>
  <si>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</si>
  <si>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</si>
  <si>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</si>
  <si>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</si>
  <si>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</si>
  <si>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</si>
  <si>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</si>
  <si>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</si>
  <si>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</si>
  <si>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</si>
  <si>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</si>
  <si>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</si>
  <si>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</si>
  <si>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</si>
  <si>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</si>
  <si>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</si>
  <si>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</si>
  <si>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</si>
  <si>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</si>
  <si>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</si>
  <si>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</si>
  <si>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</si>
  <si>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</si>
  <si>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</si>
  <si>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</si>
  <si>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</si>
  <si>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</si>
  <si>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</si>
  <si>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</si>
  <si>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</si>
  <si>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</si>
  <si>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</si>
  <si>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</si>
  <si>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</si>
  <si>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</si>
  <si>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</si>
  <si>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</si>
  <si>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</si>
  <si>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</si>
  <si>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</si>
  <si>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</si>
  <si>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</si>
  <si>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</si>
  <si>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</si>
  <si>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</si>
  <si>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</si>
  <si>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</si>
  <si>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</si>
  <si>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</si>
  <si>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</si>
  <si>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</si>
  <si>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</si>
  <si>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</si>
  <si>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</si>
  <si>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</si>
  <si>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</si>
  <si>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</si>
  <si>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</si>
  <si>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</si>
  <si>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</si>
  <si>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</si>
  <si>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</si>
  <si>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</si>
  <si>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</si>
  <si>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</si>
  <si>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</si>
  <si>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</si>
  <si>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</si>
  <si>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</si>
  <si>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</si>
  <si>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</si>
  <si>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</si>
  <si>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</si>
  <si>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</si>
  <si>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</si>
  <si>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</si>
  <si>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</si>
  <si>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</si>
  <si>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</si>
  <si>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</si>
  <si>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</si>
  <si>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</si>
  <si>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</si>
  <si>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</si>
  <si>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</si>
  <si>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</si>
  <si>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</si>
  <si>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</si>
  <si>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</si>
  <si>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</si>
  <si>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</si>
  <si>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</si>
  <si>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</si>
  <si>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</si>
  <si>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</si>
  <si>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</si>
  <si>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</si>
  <si>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</si>
  <si>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</si>
  <si>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</si>
  <si>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</si>
  <si>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</si>
  <si>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</si>
  <si>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</si>
  <si>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</si>
  <si>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</si>
  <si>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</si>
  <si>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</si>
  <si>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</si>
  <si>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</si>
  <si>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</si>
  <si>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</si>
  <si>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</si>
  <si>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</si>
  <si>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</si>
  <si>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</si>
  <si>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</si>
  <si>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</si>
  <si>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</si>
  <si>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</si>
  <si>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</si>
  <si>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</si>
  <si>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</si>
  <si>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</si>
  <si>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</si>
  <si>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</si>
  <si>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</si>
  <si>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</si>
  <si>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</si>
  <si>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</si>
  <si>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</si>
  <si>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</si>
  <si>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</si>
  <si>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</si>
  <si>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</si>
  <si>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</si>
  <si>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</si>
  <si>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</si>
  <si>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</si>
  <si>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</si>
  <si>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</si>
  <si>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</si>
  <si>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</si>
  <si>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</si>
  <si>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</si>
  <si>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</si>
  <si>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</si>
  <si>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</si>
  <si>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</si>
  <si>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</si>
  <si>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</si>
  <si>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</si>
  <si>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</si>
  <si>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</si>
  <si>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</si>
  <si>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</si>
  <si>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</si>
  <si>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</si>
  <si>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</si>
  <si>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</si>
  <si>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</si>
  <si>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</si>
  <si>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</si>
  <si>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</si>
  <si>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</si>
  <si>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</si>
  <si>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</si>
  <si>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</si>
  <si>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</si>
  <si>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</si>
  <si>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</si>
  <si>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</si>
  <si>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</si>
  <si>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</si>
  <si>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</si>
  <si>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</si>
  <si>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</si>
  <si>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</si>
  <si>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</si>
  <si>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</si>
  <si>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</si>
  <si>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</si>
  <si>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</si>
  <si>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</si>
  <si>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</si>
  <si>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</si>
  <si>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</si>
  <si>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</si>
  <si>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</si>
  <si>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</si>
  <si>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</si>
  <si>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</si>
  <si>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</si>
  <si>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</si>
  <si>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</si>
  <si>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</si>
  <si>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</si>
  <si>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</si>
  <si>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</si>
  <si>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</si>
  <si>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</si>
  <si>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</si>
  <si>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</si>
  <si>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</si>
  <si>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</si>
  <si>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</si>
  <si>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</si>
  <si>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</si>
  <si>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</si>
  <si>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</si>
  <si>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</si>
  <si>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</si>
  <si>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</si>
  <si>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</si>
  <si>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</si>
  <si>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</si>
  <si>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</si>
  <si>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</si>
  <si>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</si>
  <si>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</si>
  <si>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</si>
  <si>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</si>
  <si>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</si>
  <si>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</si>
  <si>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</si>
  <si>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</si>
  <si>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</si>
  <si>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</si>
  <si>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</si>
  <si>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</si>
  <si>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</si>
  <si>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</si>
  <si>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</si>
  <si>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</si>
  <si>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</si>
  <si>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</si>
  <si>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</si>
  <si>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</si>
  <si>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</si>
  <si>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</si>
  <si>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</si>
  <si>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</si>
  <si>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</si>
  <si>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</si>
  <si>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</si>
  <si>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</si>
  <si>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</si>
  <si>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</si>
  <si>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</si>
  <si>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</si>
  <si>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</si>
  <si>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</si>
  <si>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</si>
  <si>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</si>
  <si>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</si>
  <si>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</si>
  <si>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</si>
  <si>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</si>
  <si>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</si>
  <si>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</si>
  <si>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</si>
  <si>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</si>
  <si>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</si>
  <si>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</si>
  <si>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</si>
  <si>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</si>
  <si>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</si>
  <si>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</si>
  <si>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</si>
  <si>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</si>
  <si>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</si>
  <si>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</si>
  <si>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</si>
  <si>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</si>
  <si>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</si>
  <si>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</si>
  <si>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</si>
  <si>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</si>
  <si>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</si>
  <si>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</si>
  <si>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</si>
  <si>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</si>
  <si>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</si>
  <si>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</si>
  <si>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</si>
  <si>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</si>
  <si>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</si>
  <si>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</si>
  <si>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</si>
  <si>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</si>
  <si>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</si>
  <si>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</si>
  <si>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</si>
  <si>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</si>
  <si>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</si>
  <si>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</si>
  <si>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</si>
  <si>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</si>
  <si>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</si>
  <si>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</si>
  <si>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</si>
  <si>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</si>
  <si>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</si>
  <si>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</si>
  <si>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</si>
  <si>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</si>
  <si>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</si>
  <si>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</si>
  <si>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</si>
  <si>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</si>
  <si>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</si>
  <si>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</si>
  <si>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</si>
  <si>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</si>
  <si>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</si>
  <si>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</si>
  <si>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</si>
  <si>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</si>
  <si>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</si>
  <si>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</si>
  <si>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</si>
  <si>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</si>
  <si>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</si>
  <si>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</si>
  <si>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</si>
  <si>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</si>
  <si>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</si>
  <si>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</si>
  <si>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</si>
  <si>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</si>
  <si>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</si>
  <si>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</si>
  <si>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</si>
  <si>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</si>
  <si>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</si>
  <si>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</si>
  <si>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</si>
  <si>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</si>
  <si>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</si>
  <si>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</si>
  <si>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</si>
  <si>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</si>
  <si>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</si>
  <si>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</si>
  <si>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</si>
  <si>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</si>
  <si>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</si>
  <si>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</si>
  <si>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</si>
  <si>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</si>
  <si>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</si>
  <si>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</si>
  <si>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</si>
  <si>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</si>
  <si>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</si>
  <si>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</si>
  <si>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</si>
  <si>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</si>
  <si>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</si>
  <si>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</si>
  <si>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</si>
  <si>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</si>
  <si>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</si>
  <si>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</si>
  <si>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</si>
  <si>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</si>
  <si>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</si>
  <si>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</si>
  <si>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</si>
  <si>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</si>
  <si>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</si>
  <si>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</si>
  <si>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</si>
  <si>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</si>
  <si>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</si>
  <si>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</si>
  <si>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</si>
  <si>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</si>
  <si>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</si>
  <si>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</si>
  <si>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</si>
  <si>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</si>
  <si>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</si>
  <si>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</si>
  <si>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</si>
  <si>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</si>
  <si>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</si>
  <si>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</si>
  <si>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</si>
  <si>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</si>
  <si>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</si>
  <si>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</si>
  <si>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</si>
  <si>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</si>
  <si>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</si>
  <si>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</si>
  <si>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</si>
  <si>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</si>
  <si>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</si>
  <si>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</si>
  <si>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</si>
  <si>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</si>
  <si>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</si>
  <si>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</si>
  <si>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</si>
  <si>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</si>
  <si>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</si>
  <si>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</si>
  <si>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</si>
  <si>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</si>
  <si>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</si>
  <si>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</si>
  <si>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</si>
  <si>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</si>
  <si>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</si>
  <si>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</si>
  <si>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</si>
  <si>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</si>
  <si>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</si>
  <si>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</si>
  <si>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</si>
  <si>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</si>
  <si>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</si>
  <si>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</si>
  <si>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</si>
  <si>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</si>
  <si>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</si>
  <si>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</si>
  <si>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</si>
  <si>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</si>
  <si>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</si>
  <si>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</si>
  <si>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</si>
  <si>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</si>
  <si>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</si>
  <si>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</si>
  <si>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</si>
  <si>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</si>
  <si>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</si>
  <si>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</si>
  <si>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</si>
  <si>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</si>
  <si>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</si>
  <si>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</si>
  <si>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</si>
  <si>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</si>
  <si>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</si>
  <si>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</si>
  <si>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</si>
  <si>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</si>
  <si>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</si>
  <si>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</si>
  <si>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</si>
  <si>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</si>
  <si>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</si>
  <si>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</si>
  <si>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</si>
  <si>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</si>
  <si>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</si>
  <si>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</si>
  <si>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</si>
  <si>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</si>
  <si>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</si>
  <si>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</si>
  <si>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</si>
  <si>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</si>
  <si>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</si>
  <si>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</si>
  <si>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</si>
  <si>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</si>
  <si>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</si>
  <si>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</si>
  <si>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</si>
  <si>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</si>
  <si>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</si>
  <si>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</si>
  <si>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</si>
  <si>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</si>
  <si>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</si>
  <si>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</si>
  <si>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</si>
  <si>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</si>
  <si>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</si>
  <si>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</si>
  <si>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</si>
  <si>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</si>
  <si>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</si>
  <si>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</si>
  <si>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</si>
  <si>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</si>
  <si>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</si>
  <si>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</si>
  <si>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</si>
  <si>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</si>
  <si>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</si>
  <si>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</si>
  <si>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</si>
  <si>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</si>
  <si>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</si>
  <si>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</si>
  <si>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</si>
  <si>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</si>
  <si>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</si>
  <si>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</si>
  <si>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</si>
  <si>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</si>
  <si>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</si>
  <si>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</si>
  <si>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</si>
  <si>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</si>
  <si>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</si>
  <si>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</si>
  <si>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</si>
  <si>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</si>
  <si>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</si>
  <si>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</si>
  <si>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</si>
  <si>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</si>
  <si>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</si>
  <si>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</si>
  <si>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</si>
  <si>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</si>
  <si>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</si>
  <si>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</si>
  <si>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</si>
  <si>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</si>
  <si>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</si>
  <si>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</si>
  <si>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</si>
  <si>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</si>
  <si>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</si>
  <si>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</si>
  <si>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</si>
  <si>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</si>
  <si>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</si>
  <si>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</si>
  <si>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</si>
  <si>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</si>
  <si>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</si>
  <si>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</si>
  <si>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</si>
  <si>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</si>
  <si>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</si>
  <si>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</si>
  <si>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</si>
  <si>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</si>
  <si>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</si>
  <si>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</si>
  <si>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</si>
  <si>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</si>
  <si>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</si>
  <si>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</si>
  <si>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</si>
  <si>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</si>
  <si>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</si>
  <si>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</si>
  <si>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</si>
  <si>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</si>
  <si>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</si>
  <si>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</si>
  <si>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</si>
  <si>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</si>
  <si>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</si>
  <si>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</si>
  <si>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</si>
  <si>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</si>
  <si>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</si>
  <si>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</si>
  <si>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</si>
  <si>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</si>
  <si>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</si>
  <si>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</si>
  <si>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</si>
  <si>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</si>
  <si>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</si>
  <si>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</si>
  <si>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</si>
  <si>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</si>
  <si>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</si>
  <si>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</si>
  <si>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</si>
  <si>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</si>
  <si>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</si>
  <si>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</si>
  <si>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</si>
  <si>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</si>
  <si>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</si>
  <si>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</si>
  <si>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</si>
  <si>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</si>
  <si>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</si>
  <si>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</si>
  <si>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</si>
  <si>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</si>
  <si>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</si>
  <si>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</si>
  <si>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</si>
  <si>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</si>
  <si>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</si>
  <si>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</si>
  <si>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</si>
  <si>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</si>
  <si>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</si>
  <si>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</si>
  <si>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</si>
  <si>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</si>
  <si>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</si>
  <si>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</si>
  <si>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</si>
  <si>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</si>
  <si>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</si>
  <si>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</si>
  <si>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</si>
  <si>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</si>
  <si>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</si>
  <si>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</si>
  <si>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</si>
  <si>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</si>
  <si>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</si>
  <si>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</si>
  <si>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</si>
  <si>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</si>
  <si>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</si>
  <si>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</si>
  <si>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</si>
  <si>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</si>
  <si>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</si>
  <si>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</si>
  <si>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</si>
  <si>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</si>
  <si>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</si>
  <si>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</si>
  <si>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</si>
  <si>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</si>
  <si>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</si>
  <si>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</si>
  <si>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</si>
  <si>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</si>
  <si>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</si>
  <si>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</si>
  <si>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</si>
  <si>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</si>
  <si>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</si>
  <si>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</si>
  <si>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</si>
  <si>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</si>
  <si>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</si>
  <si>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</si>
  <si>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</si>
  <si>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</si>
  <si>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</si>
  <si>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</si>
  <si>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</si>
  <si>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</si>
  <si>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</si>
  <si>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</si>
  <si>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</si>
  <si>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</si>
  <si>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</si>
  <si>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</si>
  <si>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</si>
  <si>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</si>
  <si>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</si>
  <si>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</si>
  <si>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</si>
  <si>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</si>
  <si>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</si>
  <si>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</si>
  <si>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</si>
  <si>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</si>
  <si>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</si>
  <si>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</si>
  <si>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</si>
  <si>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</si>
  <si>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</si>
  <si>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</si>
  <si>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</si>
  <si>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</si>
  <si>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</si>
  <si>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</si>
  <si>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</si>
  <si>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</si>
  <si>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</si>
  <si>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</si>
  <si>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</si>
  <si>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</si>
  <si>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</si>
  <si>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</si>
  <si>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</si>
  <si>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</si>
  <si>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</si>
  <si>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</si>
  <si>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</si>
  <si>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</si>
  <si>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</si>
  <si>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</si>
  <si>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</si>
  <si>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</si>
  <si>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</si>
  <si>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</si>
  <si>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</si>
  <si>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</si>
  <si>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</si>
  <si>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</si>
  <si>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</si>
  <si>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</si>
  <si>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</si>
  <si>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</si>
  <si>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</si>
  <si>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</si>
  <si>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</si>
  <si>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</si>
  <si>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</si>
  <si>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</si>
  <si>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</si>
  <si>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</si>
  <si>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</si>
  <si>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</si>
  <si>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</si>
  <si>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</si>
  <si>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</si>
  <si>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</si>
  <si>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</si>
  <si>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</si>
  <si>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</si>
  <si>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</si>
  <si>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</si>
  <si>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</si>
  <si>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</si>
  <si>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</si>
  <si>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</si>
  <si>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</si>
  <si>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</si>
  <si>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</si>
  <si>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</si>
  <si>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</si>
  <si>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</si>
  <si>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</si>
  <si>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</si>
  <si>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</si>
  <si>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</si>
  <si>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</si>
  <si>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</si>
  <si>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</si>
  <si>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</si>
  <si>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</si>
  <si>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</si>
  <si>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</si>
  <si>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</si>
  <si>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</si>
  <si>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</si>
  <si>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</si>
  <si>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</si>
  <si>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</si>
  <si>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</si>
  <si>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</si>
  <si>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</si>
  <si>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</si>
  <si>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</si>
  <si>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</si>
  <si>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</si>
  <si>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</si>
  <si>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</si>
  <si>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</si>
  <si>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</si>
  <si>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</si>
  <si>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</si>
  <si>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</si>
  <si>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</si>
  <si>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</si>
  <si>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</si>
  <si>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</si>
  <si>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</si>
  <si>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</si>
  <si>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</si>
  <si>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</si>
  <si>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</si>
  <si>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</si>
  <si>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</si>
  <si>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</si>
  <si>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</si>
  <si>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</si>
  <si>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</si>
  <si>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</si>
  <si>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</si>
  <si>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</si>
  <si>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</si>
  <si>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</si>
  <si>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</si>
  <si>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</si>
  <si>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</si>
  <si>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</si>
  <si>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</si>
  <si>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</si>
  <si>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</si>
  <si>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</si>
  <si>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</si>
  <si>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</si>
  <si>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</si>
  <si>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</si>
  <si>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</si>
  <si>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</si>
  <si>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</si>
  <si>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</si>
  <si>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</si>
  <si>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</si>
  <si>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</si>
  <si>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</si>
  <si>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</si>
  <si>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</si>
  <si>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</si>
  <si>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</si>
  <si>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</si>
  <si>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</si>
  <si>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</si>
  <si>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</si>
  <si>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</si>
  <si>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</si>
  <si>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</si>
  <si>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</si>
  <si>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</si>
  <si>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</si>
  <si>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</si>
  <si>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</si>
  <si>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</si>
  <si>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</si>
  <si>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</si>
  <si>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</si>
  <si>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</si>
  <si>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</si>
  <si>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</si>
  <si>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</si>
  <si>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</si>
  <si>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</si>
  <si>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</si>
  <si>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</si>
  <si>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</si>
  <si>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</si>
  <si>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</si>
  <si>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</si>
  <si>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</si>
  <si>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</si>
  <si>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</si>
  <si>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</si>
  <si>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</si>
  <si>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</si>
  <si>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</si>
  <si>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</si>
  <si>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</si>
  <si>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</si>
  <si>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</si>
  <si>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</si>
  <si>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</si>
  <si>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</si>
  <si>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</si>
  <si>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</si>
  <si>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</si>
  <si>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</si>
  <si>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</si>
  <si>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</si>
  <si>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</si>
  <si>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</si>
  <si>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</si>
  <si>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</si>
  <si>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</si>
  <si>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</si>
  <si>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</si>
  <si>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</si>
  <si>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</si>
  <si>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</si>
  <si>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</si>
  <si>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</si>
  <si>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</si>
  <si>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</si>
  <si>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</si>
  <si>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</si>
  <si>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</si>
  <si>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</si>
  <si>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</si>
  <si>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</si>
  <si>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</si>
  <si>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</si>
  <si>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</si>
  <si>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</si>
  <si>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</si>
  <si>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</si>
  <si>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</si>
  <si>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</si>
  <si>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</si>
  <si>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</si>
  <si>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</si>
  <si>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</si>
  <si>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</si>
  <si>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</si>
  <si>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</si>
  <si>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</si>
  <si>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</si>
  <si>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</si>
  <si>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</si>
  <si>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</si>
  <si>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</si>
  <si>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</si>
  <si>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</si>
  <si>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</si>
  <si>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</si>
  <si>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</si>
  <si>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</si>
  <si>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</si>
  <si>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</si>
  <si>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</si>
  <si>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</si>
  <si>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</si>
  <si>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</si>
  <si>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</si>
  <si>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</si>
  <si>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</si>
  <si>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</si>
  <si>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</si>
  <si>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</si>
  <si>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</si>
  <si>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</si>
  <si>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</si>
  <si>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</si>
  <si>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</si>
  <si>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</si>
  <si>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</si>
  <si>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</si>
  <si>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</si>
  <si>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</si>
  <si>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</si>
  <si>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</si>
  <si>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</si>
  <si>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</si>
  <si>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</si>
  <si>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</si>
  <si>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</si>
  <si>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</si>
  <si>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</si>
  <si>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</si>
  <si>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</si>
  <si>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</si>
  <si>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</si>
  <si>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</si>
  <si>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</si>
  <si>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</si>
  <si>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</si>
  <si>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</si>
  <si>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</si>
  <si>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</si>
  <si>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</si>
  <si>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</si>
  <si>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</si>
  <si>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</si>
  <si>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</si>
  <si>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</si>
  <si>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</si>
  <si>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</si>
  <si>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</si>
  <si>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</si>
  <si>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</si>
  <si>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</si>
  <si>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</si>
  <si>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</si>
  <si>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</si>
  <si>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</si>
  <si>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</si>
  <si>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</si>
  <si>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</si>
  <si>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</si>
  <si>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</si>
  <si>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</si>
  <si>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</si>
  <si>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</si>
  <si>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</si>
  <si>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</si>
  <si>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</si>
  <si>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</si>
  <si>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</si>
  <si>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</si>
  <si>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</si>
  <si>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</si>
  <si>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</si>
  <si>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</si>
  <si>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</si>
  <si>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</si>
  <si>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</si>
  <si>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</si>
  <si>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</si>
  <si>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</si>
  <si>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</si>
  <si>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</si>
  <si>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</si>
  <si>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</si>
  <si>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</si>
  <si>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</si>
  <si>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</si>
  <si>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</si>
  <si>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</si>
  <si>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</si>
  <si>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</si>
  <si>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</si>
  <si>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</si>
  <si>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</si>
  <si>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</si>
  <si>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</si>
  <si>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</si>
  <si>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</si>
  <si>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</si>
  <si>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</si>
  <si>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</si>
  <si>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</si>
  <si>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</si>
  <si>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</si>
  <si>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</si>
  <si>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</si>
  <si>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</si>
  <si>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</si>
  <si>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</si>
  <si>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</si>
  <si>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</si>
  <si>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</si>
  <si>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</si>
  <si>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</si>
  <si>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</si>
  <si>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</si>
  <si>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</si>
  <si>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</si>
  <si>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</si>
  <si>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</si>
  <si>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</si>
  <si>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</si>
  <si>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</si>
  <si>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</si>
  <si>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</si>
  <si>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</si>
  <si>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</si>
  <si>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</si>
  <si>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</si>
  <si>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</si>
  <si>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</si>
  <si>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</si>
  <si>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</si>
  <si>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</si>
  <si>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</si>
  <si>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</si>
  <si>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</si>
  <si>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</si>
  <si>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</si>
  <si>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</si>
  <si>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</si>
  <si>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</si>
  <si>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</si>
  <si>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</si>
  <si>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</si>
  <si>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</si>
  <si>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</si>
  <si>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</si>
  <si>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</si>
  <si>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</si>
  <si>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</si>
  <si>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</si>
  <si>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</si>
  <si>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</si>
  <si>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</si>
  <si>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</si>
  <si>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</si>
  <si>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</si>
  <si>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</si>
  <si>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</si>
  <si>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</si>
  <si>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</si>
  <si>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</si>
  <si>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</si>
  <si>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</si>
  <si>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</si>
  <si>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</si>
  <si>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</si>
  <si>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</si>
  <si>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</si>
  <si>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</si>
  <si>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</si>
  <si>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</si>
  <si>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</si>
  <si>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</si>
  <si>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</si>
  <si>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</si>
  <si>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</si>
  <si>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</si>
  <si>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</si>
  <si>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</si>
  <si>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</si>
  <si>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</si>
  <si>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</si>
  <si>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</si>
  <si>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</si>
  <si>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</si>
  <si>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</si>
  <si>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</si>
  <si>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</si>
  <si>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</si>
  <si>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</si>
  <si>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</si>
  <si>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</si>
  <si>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</si>
  <si>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</si>
  <si>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</si>
  <si>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</si>
  <si>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</si>
  <si>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</si>
  <si>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</si>
  <si>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</si>
  <si>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</si>
  <si>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</si>
  <si>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</si>
  <si>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</si>
  <si>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</si>
  <si>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</si>
  <si>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</si>
  <si>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</si>
  <si>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</si>
  <si>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</si>
  <si>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</si>
  <si>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</si>
  <si>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</si>
  <si>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</si>
  <si>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</si>
  <si>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</si>
  <si>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</si>
  <si>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</si>
  <si>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</si>
  <si>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</si>
  <si>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</si>
  <si>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</si>
  <si>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</si>
  <si>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</si>
  <si>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</si>
  <si>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</si>
  <si>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</si>
  <si>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</si>
  <si>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</si>
  <si>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</si>
  <si>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</si>
  <si>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</si>
  <si>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</si>
  <si>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</si>
  <si>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</si>
  <si>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</si>
  <si>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</si>
  <si>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</si>
  <si>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</si>
  <si>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</si>
  <si>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</si>
  <si>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</si>
  <si>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</si>
  <si>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</si>
  <si>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</si>
  <si>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</si>
  <si>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</si>
  <si>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</si>
  <si>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</si>
  <si>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</si>
  <si>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</si>
  <si>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</si>
  <si>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</si>
  <si>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</si>
  <si>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</si>
  <si>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</si>
  <si>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</si>
  <si>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</si>
  <si>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</si>
  <si>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</si>
  <si>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</si>
  <si>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</si>
  <si>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</si>
  <si>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</si>
  <si>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</si>
  <si>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</si>
  <si>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</si>
  <si>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</si>
  <si>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</si>
  <si>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</si>
  <si>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</si>
  <si>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</si>
  <si>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</si>
  <si>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</si>
  <si>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</si>
  <si>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</si>
  <si>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</si>
  <si>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</si>
  <si>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</si>
  <si>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</si>
  <si>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</si>
  <si>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</si>
  <si>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</si>
  <si>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</si>
  <si>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</si>
  <si>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</si>
  <si>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</si>
  <si>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</si>
  <si>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</si>
  <si>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</si>
  <si>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</si>
  <si>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</si>
  <si>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</si>
  <si>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</si>
  <si>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</si>
  <si>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</si>
  <si>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</si>
  <si>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</si>
  <si>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</si>
  <si>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</si>
  <si>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</si>
  <si>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</si>
  <si>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</si>
  <si>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</si>
  <si>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</si>
  <si>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</si>
  <si>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</si>
  <si>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</si>
  <si>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</si>
  <si>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</si>
  <si>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</si>
  <si>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</si>
  <si>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</si>
  <si>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</si>
  <si>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</si>
  <si>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</si>
  <si>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</si>
  <si>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</si>
  <si>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</si>
  <si>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</si>
  <si>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</si>
  <si>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</si>
  <si>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</si>
  <si>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</si>
  <si>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</si>
  <si>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</si>
  <si>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</si>
  <si>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</si>
  <si>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</si>
  <si>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</si>
  <si>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</si>
  <si>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</si>
  <si>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</si>
  <si>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</si>
  <si>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</si>
  <si>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</si>
  <si>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</si>
  <si>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</si>
  <si>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</si>
  <si>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</si>
  <si>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</si>
  <si>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</si>
  <si>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</si>
  <si>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</si>
  <si>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</si>
  <si>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</si>
  <si>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</si>
  <si>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</si>
  <si>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</si>
  <si>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</si>
  <si>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</si>
  <si>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</si>
  <si>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</si>
  <si>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</si>
  <si>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</si>
  <si>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</si>
  <si>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</si>
  <si>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</si>
  <si>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</si>
  <si>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</si>
  <si>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</si>
  <si>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</si>
  <si>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</si>
  <si>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</si>
  <si>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</si>
  <si>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</si>
  <si>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</si>
  <si>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</si>
  <si>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</si>
  <si>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</si>
  <si>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</si>
  <si>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</si>
  <si>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</si>
  <si>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</si>
  <si>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</si>
  <si>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</si>
  <si>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</si>
  <si>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</si>
  <si>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</si>
  <si>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</si>
  <si>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</si>
  <si>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</si>
  <si>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</si>
  <si>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</si>
  <si>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</si>
  <si>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</si>
  <si>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</si>
  <si>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</si>
  <si>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</si>
  <si>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</si>
  <si>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</si>
  <si>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</si>
  <si>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</si>
  <si>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</si>
  <si>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</si>
  <si>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</si>
  <si>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</si>
  <si>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</si>
  <si>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</si>
  <si>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</si>
  <si>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</si>
  <si>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</si>
  <si>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</si>
  <si>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</si>
  <si>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</si>
  <si>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</si>
  <si>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</si>
  <si>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</si>
  <si>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</si>
  <si>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</si>
  <si>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</si>
  <si>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</si>
  <si>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</si>
  <si>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</si>
  <si>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</si>
  <si>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</si>
  <si>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</si>
  <si>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</si>
  <si>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</si>
  <si>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</si>
  <si>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</si>
  <si>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</si>
  <si>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</si>
  <si>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</si>
  <si>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</si>
  <si>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</si>
  <si>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</si>
  <si>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</si>
  <si>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</si>
  <si>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</si>
  <si>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</si>
  <si>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</si>
  <si>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</si>
  <si>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</si>
  <si>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</si>
  <si>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</si>
  <si>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</si>
  <si>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</si>
  <si>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</si>
  <si>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</si>
  <si>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</si>
  <si>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</si>
  <si>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</si>
  <si>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</si>
  <si>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</si>
  <si>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</si>
  <si>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</si>
  <si>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</si>
  <si>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</si>
  <si>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</si>
  <si>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</si>
  <si>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</si>
  <si>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</si>
  <si>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</si>
  <si>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</si>
  <si>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</si>
  <si>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</si>
  <si>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</si>
  <si>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</si>
  <si>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</si>
  <si>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</si>
  <si>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</si>
  <si>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</si>
  <si>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</si>
  <si>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</si>
  <si>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</si>
  <si>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</si>
  <si>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</si>
  <si>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</si>
  <si>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</si>
  <si>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</si>
  <si>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</si>
  <si>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</si>
  <si>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</si>
  <si>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</si>
  <si>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</si>
  <si>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</si>
  <si>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</si>
  <si>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</si>
  <si>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</si>
  <si>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</si>
  <si>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</si>
  <si>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</si>
  <si>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</si>
  <si>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</si>
  <si>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</si>
  <si>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</si>
  <si>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</si>
  <si>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</si>
  <si>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</si>
  <si>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</si>
  <si>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</si>
  <si>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</si>
  <si>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</si>
  <si>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</si>
  <si>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</si>
  <si>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</si>
  <si>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</si>
  <si>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</si>
  <si>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</si>
  <si>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</si>
  <si>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</si>
  <si>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</si>
  <si>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</si>
  <si>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</si>
  <si>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</si>
  <si>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</si>
  <si>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</si>
  <si>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</si>
  <si>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</si>
  <si>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</si>
  <si>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</si>
  <si>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</si>
  <si>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</si>
  <si>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</si>
  <si>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</si>
  <si>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</si>
  <si>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</si>
  <si>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</si>
  <si>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</si>
  <si>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</si>
  <si>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</si>
  <si>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</si>
  <si>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</si>
  <si>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</si>
  <si>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</si>
  <si>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</si>
  <si>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</si>
  <si>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</si>
  <si>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</si>
  <si>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</si>
  <si>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</si>
  <si>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</si>
  <si>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</si>
  <si>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</si>
  <si>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</si>
  <si>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</si>
  <si>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</si>
  <si>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</si>
  <si>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</si>
  <si>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</si>
  <si>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</si>
  <si>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</si>
  <si>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</si>
  <si>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</si>
  <si>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</si>
  <si>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</si>
  <si>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</si>
  <si>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</si>
  <si>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</si>
  <si>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</si>
  <si>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</si>
  <si>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</si>
  <si>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</si>
  <si>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</si>
  <si>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</si>
  <si>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</si>
  <si>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</si>
  <si>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</si>
  <si>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</si>
  <si>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</si>
  <si>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</si>
  <si>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</si>
  <si>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</si>
  <si>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</si>
  <si>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</si>
  <si>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</si>
  <si>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</si>
  <si>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</si>
  <si>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</si>
  <si>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</si>
  <si>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</si>
  <si>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</si>
  <si>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</si>
  <si>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</si>
  <si>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</si>
  <si>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</si>
  <si>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</si>
  <si>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</si>
  <si>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</si>
  <si>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</si>
  <si>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</si>
  <si>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</si>
  <si>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</si>
  <si>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</si>
  <si>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</si>
  <si>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</si>
  <si>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</si>
  <si>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</si>
  <si>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</si>
  <si>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</si>
  <si>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</si>
  <si>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</si>
  <si>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</si>
  <si>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</si>
  <si>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</si>
  <si>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</si>
  <si>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</si>
  <si>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</si>
  <si>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</si>
  <si>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</si>
  <si>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</si>
  <si>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</si>
  <si>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</si>
  <si>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</si>
  <si>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</si>
  <si>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</si>
  <si>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</si>
  <si>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</si>
  <si>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</si>
  <si>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</si>
  <si>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</si>
  <si>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</si>
  <si>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</si>
  <si>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</si>
  <si>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</si>
  <si>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</si>
  <si>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</si>
  <si>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</si>
  <si>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</si>
  <si>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</si>
  <si>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</si>
  <si>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</si>
  <si>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</si>
  <si>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</si>
  <si>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</si>
  <si>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</si>
  <si>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</si>
  <si>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</si>
  <si>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</si>
  <si>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</si>
  <si>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</si>
  <si>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</si>
  <si>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</si>
  <si>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</si>
  <si>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</si>
  <si>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</si>
  <si>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</si>
  <si>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</si>
  <si>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</si>
  <si>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</si>
  <si>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</si>
  <si>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</si>
  <si>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</si>
  <si>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</si>
  <si>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</si>
  <si>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</si>
  <si>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</si>
  <si>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</si>
  <si>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</si>
  <si>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</si>
  <si>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</si>
  <si>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</si>
  <si>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</si>
  <si>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</si>
  <si>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</si>
  <si>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</si>
  <si>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</si>
  <si>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</si>
  <si>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</si>
  <si>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</si>
  <si>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</si>
  <si>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</si>
  <si>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</si>
  <si>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</si>
  <si>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</si>
  <si>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</si>
  <si>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</si>
  <si>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</si>
  <si>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</si>
  <si>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</si>
  <si>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</si>
  <si>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</si>
  <si>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</si>
  <si>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</si>
  <si>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</si>
  <si>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</si>
  <si>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</si>
  <si>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</si>
  <si>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</si>
  <si>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</si>
  <si>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</si>
  <si>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</si>
  <si>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</si>
  <si>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</si>
  <si>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</si>
  <si>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</si>
  <si>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</si>
  <si>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</si>
  <si>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</si>
  <si>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</si>
  <si>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</si>
  <si>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</si>
  <si>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</si>
  <si>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</si>
  <si>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</si>
  <si>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</si>
  <si>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</si>
  <si>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</si>
  <si>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</si>
  <si>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</si>
  <si>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</si>
  <si>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</si>
  <si>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</si>
  <si>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</si>
  <si>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</si>
  <si>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</si>
  <si>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</si>
  <si>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</si>
  <si>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</si>
  <si>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</si>
  <si>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</si>
  <si>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</si>
  <si>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</si>
  <si>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</si>
  <si>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</si>
  <si>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</si>
  <si>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</si>
  <si>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</si>
  <si>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</si>
  <si>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</si>
  <si>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</si>
  <si>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</si>
  <si>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</si>
  <si>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</si>
  <si>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</si>
  <si>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</si>
  <si>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</si>
  <si>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</si>
  <si>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</si>
  <si>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</si>
  <si>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</si>
  <si>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</si>
  <si>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</si>
  <si>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</si>
  <si>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</si>
  <si>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</si>
  <si>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</si>
  <si>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</si>
  <si>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</si>
  <si>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</si>
  <si>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</si>
  <si>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</si>
  <si>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</si>
  <si>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</si>
  <si>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</si>
  <si>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</si>
  <si>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</si>
  <si>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</si>
  <si>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</si>
  <si>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</si>
  <si>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</si>
  <si>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</si>
  <si>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</si>
  <si>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</si>
  <si>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</si>
  <si>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</si>
  <si>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</si>
  <si>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</si>
  <si>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</si>
  <si>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</si>
  <si>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</si>
  <si>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</si>
  <si>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</si>
  <si>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</si>
  <si>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</si>
  <si>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</si>
  <si>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</si>
  <si>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</si>
  <si>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</si>
  <si>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</si>
  <si>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</si>
  <si>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</si>
  <si>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</si>
  <si>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</si>
  <si>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</si>
  <si>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</si>
  <si>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</si>
  <si>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</si>
  <si>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</si>
  <si>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</si>
  <si>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</si>
  <si>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</si>
  <si>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</si>
  <si>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</si>
  <si>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</si>
  <si>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</si>
  <si>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</si>
  <si>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</si>
  <si>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</si>
  <si>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</si>
  <si>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</si>
  <si>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</si>
  <si>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</si>
  <si>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</si>
  <si>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</si>
  <si>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</si>
  <si>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</si>
  <si>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</si>
  <si>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</si>
  <si>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</si>
  <si>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</si>
  <si>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</si>
  <si>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</si>
  <si>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</si>
  <si>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</si>
  <si>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</si>
  <si>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</si>
  <si>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</si>
  <si>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</si>
  <si>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</si>
  <si>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</si>
  <si>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</si>
  <si>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</si>
  <si>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</si>
  <si>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</si>
  <si>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</si>
  <si>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</si>
  <si>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</si>
  <si>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</si>
  <si>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</si>
  <si>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</si>
  <si>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</si>
  <si>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</si>
  <si>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</si>
  <si>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</si>
  <si>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</si>
  <si>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</si>
  <si>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</si>
  <si>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</si>
  <si>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</si>
  <si>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</si>
  <si>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</si>
  <si>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</si>
  <si>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</si>
  <si>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</si>
  <si>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</si>
  <si>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</si>
  <si>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</si>
  <si>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</si>
  <si>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</si>
  <si>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</si>
  <si>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</si>
  <si>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</si>
  <si>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</si>
  <si>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</si>
  <si>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</si>
  <si>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</si>
  <si>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</si>
  <si>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</si>
  <si>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</si>
  <si>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</si>
  <si>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</si>
  <si>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</si>
  <si>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</si>
  <si>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</si>
  <si>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</si>
  <si>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</si>
  <si>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</si>
  <si>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</si>
  <si>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</si>
  <si>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</si>
  <si>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</si>
  <si>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</si>
  <si>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</si>
  <si>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</si>
  <si>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</si>
  <si>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</si>
  <si>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</si>
  <si>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</si>
  <si>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</si>
  <si>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</si>
  <si>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</si>
  <si>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</si>
  <si>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</si>
  <si>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</si>
  <si>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</si>
  <si>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</si>
  <si>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</si>
  <si>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</si>
  <si>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</si>
  <si>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</si>
  <si>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</si>
  <si>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</si>
  <si>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</si>
  <si>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</si>
  <si>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</si>
  <si>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</si>
  <si>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</si>
  <si>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</si>
  <si>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</si>
  <si>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</si>
  <si>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</si>
  <si>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</si>
  <si>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</si>
  <si>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</si>
  <si>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</si>
  <si>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</si>
  <si>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</si>
  <si>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</si>
  <si>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</si>
  <si>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</si>
  <si>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</si>
  <si>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</si>
  <si>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</si>
  <si>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</si>
  <si>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</si>
  <si>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</si>
  <si>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</si>
  <si>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</si>
  <si>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</si>
  <si>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</si>
  <si>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</si>
  <si>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</si>
  <si>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</si>
  <si>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</si>
  <si>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</si>
  <si>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</si>
  <si>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</si>
  <si>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</si>
  <si>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</si>
  <si>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</si>
  <si>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</si>
  <si>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</si>
  <si>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</si>
  <si>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</si>
  <si>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</si>
  <si>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</si>
  <si>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</si>
  <si>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</si>
  <si>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</si>
  <si>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</si>
  <si>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</si>
  <si>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</si>
  <si>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</si>
  <si>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</si>
  <si>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</si>
  <si>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</si>
  <si>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</si>
  <si>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</si>
  <si>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</si>
  <si>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</si>
  <si>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</si>
  <si>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</si>
  <si>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</si>
  <si>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</si>
  <si>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</si>
  <si>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</si>
  <si>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</si>
  <si>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</si>
  <si>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</si>
  <si>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</si>
  <si>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</si>
  <si>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</si>
  <si>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</si>
  <si>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</si>
  <si>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</si>
  <si>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</si>
  <si>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</si>
  <si>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</si>
  <si>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</si>
  <si>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</si>
  <si>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</si>
  <si>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</si>
  <si>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</si>
  <si>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</si>
  <si>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</si>
  <si>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</si>
  <si>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</si>
  <si>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</si>
  <si>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</si>
  <si>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</si>
  <si>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</si>
  <si>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</si>
  <si>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</si>
  <si>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</si>
  <si>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</si>
  <si>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</si>
  <si>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</si>
  <si>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</si>
  <si>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</si>
  <si>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</si>
  <si>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</si>
  <si>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</si>
  <si>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</si>
  <si>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</si>
  <si>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</si>
  <si>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</si>
  <si>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</si>
  <si>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</si>
  <si>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</si>
  <si>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</si>
  <si>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</si>
  <si>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</si>
  <si>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</si>
  <si>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</si>
  <si>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</si>
  <si>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</si>
  <si>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</si>
  <si>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</si>
  <si>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</si>
  <si>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</si>
  <si>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</si>
  <si>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</si>
  <si>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</si>
  <si>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</si>
  <si>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</si>
  <si>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</si>
  <si>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</si>
  <si>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</si>
  <si>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</si>
  <si>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</si>
  <si>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</si>
  <si>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</si>
  <si>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</si>
  <si>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</si>
  <si>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</si>
  <si>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</si>
  <si>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</si>
  <si>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</si>
  <si>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</si>
  <si>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</si>
  <si>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</si>
  <si>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</si>
  <si>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</si>
  <si>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</si>
  <si>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</si>
  <si>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</si>
  <si>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</si>
  <si>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</si>
  <si>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</si>
  <si>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</si>
  <si>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</si>
  <si>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</si>
  <si>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</si>
  <si>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</si>
  <si>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</si>
  <si>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</si>
  <si>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</si>
  <si>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</si>
  <si>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</si>
  <si>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</si>
  <si>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</si>
  <si>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</si>
  <si>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</si>
  <si>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</si>
  <si>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</si>
  <si>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</si>
  <si>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</si>
  <si>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</si>
  <si>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</si>
  <si>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</si>
  <si>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</si>
  <si>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</si>
  <si>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</si>
  <si>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</si>
  <si>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</si>
  <si>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</si>
  <si>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</si>
  <si>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</si>
  <si>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</si>
  <si>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</si>
  <si>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</si>
  <si>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</si>
  <si>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</si>
  <si>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</si>
  <si>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</si>
  <si>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</si>
  <si>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</si>
  <si>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</si>
  <si>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</si>
  <si>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</si>
  <si>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</si>
  <si>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</si>
  <si>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</si>
  <si>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</si>
  <si>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</si>
  <si>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</si>
  <si>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</si>
  <si>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</si>
  <si>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</si>
  <si>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</si>
  <si>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</si>
  <si>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</si>
  <si>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</si>
  <si>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</si>
  <si>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</si>
  <si>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</si>
  <si>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</si>
  <si>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</si>
  <si>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</si>
  <si>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</si>
  <si>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</si>
  <si>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</si>
  <si>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</si>
  <si>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</si>
  <si>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</si>
  <si>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</si>
  <si>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</si>
  <si>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</si>
  <si>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</si>
  <si>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</si>
  <si>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</si>
  <si>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</si>
  <si>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</si>
  <si>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</si>
  <si>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</si>
  <si>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</si>
  <si>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</si>
  <si>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</si>
  <si>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</si>
  <si>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</si>
  <si>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</si>
  <si>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</si>
  <si>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</si>
  <si>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</si>
  <si>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</si>
  <si>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</si>
  <si>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</si>
  <si>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</si>
  <si>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</si>
  <si>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</si>
  <si>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</si>
  <si>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</si>
  <si>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</si>
  <si>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</si>
  <si>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</si>
  <si>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</si>
  <si>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</si>
  <si>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</si>
  <si>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</si>
  <si>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</si>
  <si>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</si>
  <si>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</si>
  <si>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</si>
  <si>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</si>
  <si>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</si>
  <si>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</si>
  <si>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</si>
  <si>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</si>
  <si>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</si>
  <si>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</si>
  <si>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</si>
  <si>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</si>
  <si>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</si>
  <si>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</si>
  <si>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</si>
  <si>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</si>
  <si>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</si>
  <si>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</si>
  <si>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</si>
  <si>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</si>
  <si>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</si>
  <si>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</si>
  <si>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</si>
  <si>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</si>
  <si>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</si>
  <si>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</si>
  <si>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</si>
  <si>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</si>
  <si>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</si>
  <si>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</si>
  <si>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</si>
  <si>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</si>
  <si>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</si>
  <si>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</si>
  <si>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</si>
  <si>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</si>
  <si>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</si>
  <si>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</si>
  <si>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</si>
  <si>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</si>
  <si>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</si>
  <si>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</si>
  <si>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</si>
  <si>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</si>
  <si>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</si>
  <si>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</si>
  <si>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</si>
  <si>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</si>
  <si>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</si>
  <si>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</si>
  <si>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</si>
  <si>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</si>
  <si>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</si>
  <si>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</si>
  <si>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</si>
  <si>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</si>
  <si>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</si>
  <si>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</si>
  <si>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</si>
  <si>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</si>
  <si>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</si>
  <si>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</si>
  <si>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</si>
  <si>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</si>
  <si>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</si>
  <si>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</si>
  <si>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</si>
  <si>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</si>
  <si>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</si>
  <si>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</si>
  <si>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</si>
  <si>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</si>
  <si>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</si>
  <si>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</si>
  <si>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</si>
  <si>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</si>
  <si>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</si>
  <si>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</si>
  <si>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</si>
  <si>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</si>
  <si>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</si>
  <si>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</si>
  <si>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</si>
  <si>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</si>
  <si>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</si>
  <si>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</si>
  <si>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</si>
  <si>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</si>
  <si>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</si>
  <si>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</si>
  <si>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</si>
  <si>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</si>
  <si>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</si>
  <si>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</si>
  <si>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</si>
  <si>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</si>
  <si>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</si>
  <si>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</si>
  <si>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</si>
  <si>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</si>
  <si>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</si>
  <si>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</si>
  <si>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</si>
  <si>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</si>
  <si>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</si>
  <si>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</si>
  <si>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</si>
  <si>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</si>
  <si>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</si>
  <si>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</si>
  <si>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</si>
  <si>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</si>
  <si>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</si>
  <si>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</si>
  <si>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</si>
  <si>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</si>
  <si>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</si>
  <si>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</si>
  <si>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</si>
  <si>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</si>
  <si>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</si>
  <si>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</si>
  <si>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</si>
  <si>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</si>
  <si>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</si>
  <si>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</si>
  <si>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</si>
  <si>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</si>
  <si>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</si>
  <si>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</si>
  <si>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</si>
  <si>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</si>
  <si>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</si>
  <si>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</si>
  <si>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</si>
  <si>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</si>
  <si>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</si>
  <si>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</si>
  <si>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</si>
  <si>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</si>
  <si>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</si>
  <si>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</si>
  <si>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</si>
  <si>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</si>
  <si>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</si>
  <si>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</si>
  <si>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</si>
  <si>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</si>
  <si>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</si>
  <si>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</si>
  <si>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</si>
  <si>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</si>
  <si>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</si>
  <si>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</si>
  <si>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</si>
  <si>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</si>
  <si>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</si>
  <si>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</si>
  <si>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</si>
  <si>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</si>
  <si>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</si>
  <si>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</si>
  <si>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</si>
  <si>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</si>
  <si>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</si>
  <si>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</si>
  <si>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</si>
  <si>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</si>
  <si>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</si>
  <si>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</si>
  <si>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</si>
  <si>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</si>
  <si>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</si>
  <si>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</si>
  <si>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</si>
  <si>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</si>
  <si>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</si>
  <si>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</si>
  <si>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</si>
  <si>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</si>
  <si>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</si>
  <si>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</si>
  <si>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</si>
  <si>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</si>
  <si>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</si>
  <si>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</si>
  <si>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</si>
  <si>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</si>
  <si>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</si>
  <si>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</si>
  <si>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</si>
  <si>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</si>
  <si>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</si>
  <si>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</si>
  <si>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</si>
  <si>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</si>
  <si>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</si>
  <si>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</si>
  <si>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</si>
  <si>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</si>
  <si>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</si>
  <si>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</si>
  <si>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</si>
  <si>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</si>
  <si>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</si>
  <si>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</si>
  <si>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</si>
  <si>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</si>
  <si>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</si>
  <si>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</si>
  <si>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</si>
  <si>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</si>
  <si>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</si>
  <si>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</si>
  <si>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</si>
  <si>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</si>
  <si>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</si>
  <si>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</si>
  <si>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</si>
  <si>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</si>
  <si>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</si>
  <si>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</si>
  <si>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</si>
  <si>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</si>
  <si>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</si>
  <si>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</si>
  <si>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</si>
  <si>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</si>
  <si>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</si>
  <si>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</si>
  <si>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</si>
  <si>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</si>
  <si>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</si>
  <si>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</si>
  <si>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</si>
  <si>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</si>
  <si>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</si>
  <si>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</si>
  <si>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</si>
  <si>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</si>
  <si>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</si>
  <si>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</si>
  <si>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</si>
  <si>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</si>
  <si>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</si>
  <si>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</si>
  <si>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</si>
  <si>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</si>
  <si>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</si>
  <si>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</si>
  <si>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</si>
  <si>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</si>
  <si>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</si>
  <si>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</si>
  <si>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</si>
  <si>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</si>
  <si>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</si>
  <si>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</si>
  <si>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</si>
  <si>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</si>
  <si>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</si>
  <si>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</si>
  <si>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</si>
  <si>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</si>
  <si>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</si>
  <si>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</si>
  <si>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</si>
  <si>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</si>
  <si>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</si>
  <si>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</si>
  <si>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</si>
  <si>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</si>
  <si>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</si>
  <si>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</si>
  <si>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</si>
  <si>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</si>
  <si>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</si>
  <si>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</si>
  <si>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</si>
  <si>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</si>
  <si>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</si>
  <si>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</si>
  <si>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</si>
  <si>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</si>
  <si>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</si>
  <si>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</si>
  <si>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</si>
  <si>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</si>
  <si>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</si>
  <si>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</si>
  <si>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</si>
  <si>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</si>
  <si>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</si>
  <si>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</si>
  <si>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</si>
  <si>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</si>
  <si>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</si>
  <si>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</si>
  <si>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</si>
  <si>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</si>
  <si>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</si>
  <si>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</si>
  <si>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</si>
  <si>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</si>
  <si>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</si>
  <si>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</si>
  <si>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</si>
  <si>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</si>
  <si>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</si>
  <si>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</si>
  <si>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</si>
  <si>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</si>
  <si>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</si>
  <si>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</si>
  <si>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</si>
  <si>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</si>
  <si>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</si>
  <si>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</si>
  <si>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</si>
  <si>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</si>
  <si>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</si>
  <si>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</si>
  <si>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</si>
  <si>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</si>
  <si>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</si>
  <si>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</si>
  <si>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</si>
  <si>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</si>
  <si>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</si>
  <si>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</si>
  <si>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</si>
  <si>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</si>
  <si>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</si>
  <si>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</si>
  <si>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</si>
  <si>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</si>
  <si>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</si>
  <si>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</si>
  <si>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</si>
  <si>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</si>
  <si>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</si>
  <si>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</si>
  <si>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</si>
  <si>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</si>
  <si>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</si>
  <si>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</si>
  <si>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</si>
  <si>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</si>
  <si>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</si>
  <si>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</si>
  <si>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</si>
  <si>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</si>
  <si>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</si>
  <si>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</si>
  <si>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</si>
  <si>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</si>
  <si>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</si>
  <si>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</si>
  <si>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</si>
  <si>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</si>
  <si>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</si>
  <si>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</si>
  <si>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</si>
  <si>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</si>
  <si>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</si>
  <si>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</si>
  <si>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</si>
  <si>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</si>
  <si>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</si>
  <si>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</si>
  <si>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</si>
  <si>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</si>
  <si>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</si>
  <si>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</si>
  <si>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</si>
  <si>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</si>
  <si>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</si>
  <si>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</si>
  <si>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</si>
  <si>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</si>
  <si>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</si>
  <si>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</si>
  <si>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</si>
  <si>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</si>
  <si>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</si>
  <si>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</si>
  <si>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</si>
  <si>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</si>
  <si>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</si>
  <si>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</si>
  <si>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</si>
  <si>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</si>
  <si>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</si>
  <si>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</si>
  <si>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</si>
  <si>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</si>
  <si>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</si>
  <si>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</si>
  <si>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</si>
  <si>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</si>
  <si>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</si>
  <si>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</si>
  <si>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</si>
  <si>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</si>
  <si>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</si>
  <si>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</si>
  <si>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</si>
  <si>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</si>
  <si>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</si>
  <si>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</si>
  <si>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</si>
  <si>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</si>
  <si>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</si>
  <si>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</si>
  <si>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</si>
  <si>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</si>
  <si>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</si>
  <si>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</si>
  <si>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</si>
  <si>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</si>
  <si>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</si>
  <si>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</si>
  <si>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</si>
  <si>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</si>
  <si>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</si>
  <si>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</si>
  <si>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</si>
  <si>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</si>
  <si>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</si>
  <si>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</si>
  <si>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</si>
  <si>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</si>
  <si>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</si>
  <si>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</si>
  <si>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</si>
  <si>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</si>
  <si>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</si>
  <si>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</si>
  <si>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</si>
  <si>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</si>
  <si>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</si>
  <si>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</si>
  <si>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</si>
  <si>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</si>
  <si>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</si>
  <si>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</si>
  <si>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</si>
  <si>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</si>
  <si>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</si>
  <si>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</si>
  <si>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</si>
  <si>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</si>
  <si>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</si>
  <si>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</si>
  <si>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</si>
  <si>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</si>
  <si>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</si>
  <si>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</si>
  <si>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</si>
  <si>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</si>
  <si>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</si>
  <si>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</si>
  <si>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</si>
  <si>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</si>
  <si>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</si>
  <si>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</si>
  <si>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</si>
  <si>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</si>
  <si>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</si>
  <si>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</si>
  <si>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</si>
  <si>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</si>
  <si>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</si>
  <si>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</si>
  <si>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</si>
  <si>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</si>
  <si>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</si>
  <si>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</si>
  <si>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</si>
  <si>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</si>
  <si>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</si>
  <si>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</si>
  <si>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</si>
  <si>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</si>
  <si>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</si>
  <si>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</si>
  <si>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</si>
  <si>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</si>
  <si>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</si>
  <si>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</si>
  <si>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</si>
  <si>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</si>
  <si>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</si>
  <si>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</si>
  <si>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</si>
  <si>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</si>
  <si>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</si>
  <si>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</si>
  <si>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</si>
  <si>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</si>
  <si>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</si>
  <si>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</si>
  <si>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</si>
  <si>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</si>
  <si>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</si>
  <si>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</si>
  <si>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</si>
  <si>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</si>
  <si>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</si>
  <si>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</si>
  <si>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</si>
  <si>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</si>
  <si>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</si>
  <si>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</si>
  <si>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</si>
  <si>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</si>
  <si>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</si>
  <si>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</si>
  <si>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</si>
  <si>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</si>
  <si>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</si>
  <si>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</si>
  <si>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</si>
  <si>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</si>
  <si>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</si>
  <si>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</si>
  <si>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</si>
  <si>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</si>
  <si>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</si>
  <si>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</si>
  <si>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</si>
  <si>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</si>
  <si>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</si>
  <si>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</si>
  <si>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</si>
  <si>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</si>
  <si>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</si>
  <si>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</si>
  <si>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</si>
  <si>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</si>
  <si>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</si>
  <si>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</si>
  <si>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</si>
  <si>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</si>
  <si>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</si>
  <si>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</si>
  <si>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</si>
  <si>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</si>
  <si>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</si>
  <si>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</si>
  <si>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</si>
  <si>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</si>
  <si>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</si>
  <si>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</si>
  <si>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</si>
  <si>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</si>
  <si>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</si>
  <si>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</si>
  <si>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</si>
  <si>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</si>
  <si>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</si>
  <si>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</si>
  <si>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</si>
  <si>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</si>
  <si>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</si>
  <si>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</si>
  <si>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</si>
  <si>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</si>
  <si>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</si>
  <si>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</si>
  <si>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</si>
  <si>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</si>
  <si>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</si>
  <si>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</si>
  <si>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</si>
  <si>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</si>
  <si>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</si>
  <si>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</si>
  <si>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</si>
  <si>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</si>
  <si>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</si>
  <si>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</si>
  <si>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</si>
  <si>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</si>
  <si>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</si>
  <si>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</si>
  <si>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</si>
  <si>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</si>
  <si>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</si>
  <si>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</si>
  <si>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</si>
  <si>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</si>
  <si>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</si>
  <si>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</si>
  <si>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</si>
  <si>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</si>
  <si>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</si>
  <si>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</si>
  <si>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</si>
  <si>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</si>
  <si>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</si>
  <si>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</si>
  <si>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</si>
  <si>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</si>
  <si>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</si>
  <si>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</si>
  <si>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</si>
  <si>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</si>
  <si>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</si>
  <si>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</si>
  <si>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</si>
  <si>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</si>
  <si>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</si>
  <si>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</si>
  <si>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</si>
  <si>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</si>
  <si>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</si>
  <si>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</si>
  <si>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</si>
  <si>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</si>
  <si>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</si>
  <si>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</si>
  <si>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</si>
  <si>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</si>
  <si>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</si>
  <si>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</si>
  <si>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</si>
  <si>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</si>
  <si>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</si>
  <si>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</si>
  <si>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</si>
  <si>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</si>
  <si>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</si>
  <si>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</si>
  <si>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</si>
  <si>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</si>
  <si>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</si>
  <si>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</si>
  <si>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</si>
  <si>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</si>
  <si>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</si>
  <si>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</si>
  <si>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</si>
  <si>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</si>
  <si>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</si>
  <si>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</si>
  <si>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</si>
  <si>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</si>
  <si>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</si>
  <si>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</si>
  <si>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</si>
  <si>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</si>
  <si>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</si>
  <si>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</si>
  <si>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</si>
  <si>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</si>
  <si>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</si>
  <si>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</si>
  <si>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</si>
  <si>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</si>
  <si>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</si>
  <si>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</si>
  <si>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</si>
  <si>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</si>
  <si>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</si>
  <si>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</si>
  <si>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</si>
  <si>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</si>
  <si>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</si>
  <si>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</si>
  <si>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</si>
  <si>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</si>
  <si>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</si>
  <si>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</si>
  <si>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</si>
  <si>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</si>
  <si>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</si>
  <si>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</si>
  <si>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</si>
  <si>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</si>
  <si>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</si>
  <si>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</si>
  <si>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</si>
  <si>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</si>
  <si>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</si>
  <si>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</si>
  <si>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</si>
  <si>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</si>
  <si>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</si>
  <si>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</si>
  <si>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</si>
  <si>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</si>
  <si>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</si>
  <si>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</si>
  <si>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</si>
  <si>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</si>
  <si>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</si>
  <si>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</si>
  <si>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</si>
  <si>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</si>
  <si>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</si>
  <si>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</si>
  <si>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</si>
  <si>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</si>
  <si>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</si>
  <si>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</si>
  <si>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</si>
  <si>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</si>
  <si>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</si>
  <si>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</si>
  <si>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</si>
  <si>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</si>
  <si>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</si>
  <si>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</si>
  <si>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</si>
  <si>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</si>
  <si>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</si>
  <si>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</si>
  <si>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</si>
  <si>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</si>
  <si>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</si>
  <si>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</si>
  <si>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</si>
  <si>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</si>
  <si>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</si>
  <si>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</si>
  <si>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</si>
  <si>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</si>
  <si>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</si>
  <si>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</si>
  <si>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</si>
  <si>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</si>
  <si>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</si>
  <si>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</si>
  <si>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</si>
  <si>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</si>
  <si>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</si>
  <si>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</si>
  <si>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</si>
  <si>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</si>
  <si>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</si>
  <si>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</si>
  <si>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</si>
  <si>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</si>
  <si>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</si>
  <si>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</si>
  <si>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</si>
  <si>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</si>
  <si>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</si>
  <si>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</si>
  <si>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</si>
  <si>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</si>
  <si>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</si>
  <si>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</si>
  <si>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</si>
  <si>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</si>
  <si>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</si>
  <si>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</si>
  <si>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</si>
  <si>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</si>
  <si>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</si>
  <si>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</si>
  <si>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</si>
  <si>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</si>
  <si>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</si>
  <si>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</si>
  <si>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</si>
  <si>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</si>
  <si>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</si>
  <si>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</si>
  <si>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</si>
  <si>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</si>
  <si>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</si>
  <si>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</si>
  <si>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</si>
  <si>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</si>
  <si>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</si>
  <si>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</si>
  <si>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</si>
  <si>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</si>
  <si>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</si>
  <si>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</si>
  <si>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</si>
  <si>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</si>
  <si>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</si>
  <si>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</si>
  <si>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</si>
  <si>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</si>
  <si>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</si>
  <si>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</si>
  <si>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</si>
  <si>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</si>
  <si>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</si>
  <si>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</si>
  <si>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</si>
  <si>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</si>
  <si>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</si>
  <si>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</si>
  <si>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</si>
  <si>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</si>
  <si>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</si>
  <si>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</si>
  <si>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</si>
  <si>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</si>
  <si>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</si>
  <si>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</si>
  <si>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</si>
  <si>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</si>
  <si>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</si>
  <si>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</si>
  <si>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</si>
  <si>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</si>
  <si>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</si>
  <si>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</si>
  <si>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</si>
  <si>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</si>
  <si>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</si>
  <si>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</si>
  <si>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</si>
  <si>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</si>
  <si>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</si>
  <si>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</si>
  <si>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</si>
  <si>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</si>
  <si>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</si>
  <si>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</si>
  <si>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</si>
  <si>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</si>
  <si>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</si>
  <si>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</si>
  <si>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</si>
  <si>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</si>
  <si>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</si>
  <si>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</si>
  <si>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</si>
  <si>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</si>
  <si>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</si>
  <si>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</si>
  <si>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</si>
  <si>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</si>
  <si>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</si>
  <si>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</si>
  <si>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</si>
  <si>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</si>
  <si>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</si>
  <si>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</si>
  <si>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</si>
  <si>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</si>
  <si>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</si>
  <si>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</si>
  <si>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</si>
  <si>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</si>
  <si>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</si>
  <si>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</si>
  <si>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</si>
  <si>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</si>
  <si>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</si>
  <si>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</si>
  <si>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</si>
  <si>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</si>
  <si>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</si>
  <si>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</si>
  <si>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</si>
  <si>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</si>
  <si>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</si>
  <si>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</si>
  <si>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</si>
  <si>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</si>
  <si>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</si>
  <si>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</si>
  <si>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</si>
  <si>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</si>
  <si>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</si>
  <si>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</si>
  <si>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</si>
  <si>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</si>
  <si>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</si>
  <si>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</si>
  <si>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</si>
  <si>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</si>
  <si>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</si>
  <si>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</si>
  <si>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</si>
  <si>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</si>
  <si>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</si>
  <si>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</si>
  <si>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</si>
  <si>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</si>
  <si>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</si>
  <si>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</si>
  <si>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</si>
  <si>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</si>
  <si>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</si>
  <si>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</si>
  <si>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</si>
  <si>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</si>
  <si>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</si>
  <si>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</si>
  <si>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</si>
  <si>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</si>
  <si>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</si>
  <si>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</si>
  <si>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</si>
  <si>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</si>
  <si>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</si>
  <si>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</si>
  <si>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</si>
  <si>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</si>
  <si>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</si>
  <si>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</si>
  <si>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</si>
  <si>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</si>
  <si>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</si>
  <si>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</si>
  <si>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</si>
  <si>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</si>
  <si>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</si>
  <si>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</si>
  <si>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</si>
  <si>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</si>
  <si>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</si>
  <si>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</si>
  <si>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</si>
  <si>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</si>
  <si>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</si>
  <si>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</si>
  <si>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</si>
  <si>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</si>
  <si>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</si>
  <si>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</si>
  <si>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</si>
  <si>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</si>
  <si>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</si>
  <si>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</si>
  <si>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</si>
  <si>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</si>
  <si>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</si>
  <si>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</si>
  <si>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</si>
  <si>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</si>
  <si>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</si>
  <si>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</si>
  <si>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</si>
  <si>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</si>
  <si>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</si>
  <si>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</si>
  <si>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</si>
  <si>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</si>
  <si>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</si>
  <si>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</si>
  <si>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</si>
  <si>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</si>
  <si>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</si>
  <si>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</si>
  <si>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</si>
  <si>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</si>
  <si>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</si>
  <si>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</si>
  <si>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</si>
  <si>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</si>
  <si>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</si>
  <si>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</si>
  <si>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</si>
  <si>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</si>
  <si>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</si>
  <si>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</si>
  <si>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</si>
  <si>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</si>
  <si>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</si>
  <si>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</si>
  <si>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</si>
  <si>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</si>
  <si>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</si>
  <si>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</si>
  <si>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</si>
  <si>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</si>
  <si>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</si>
  <si>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</si>
  <si>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</si>
  <si>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</si>
  <si>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</si>
  <si>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</si>
  <si>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</si>
  <si>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</si>
  <si>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</si>
  <si>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</si>
  <si>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</si>
  <si>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</si>
  <si>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</si>
  <si>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</si>
  <si>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</si>
  <si>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</si>
  <si>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</si>
  <si>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</si>
  <si>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</si>
  <si>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</si>
  <si>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</si>
  <si>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</si>
  <si>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</si>
  <si>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</si>
  <si>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</si>
  <si>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</si>
  <si>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</si>
  <si>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</si>
  <si>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</si>
  <si>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</si>
  <si>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</si>
  <si>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</si>
  <si>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</si>
  <si>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</si>
  <si>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</si>
  <si>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</si>
  <si>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</si>
  <si>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</si>
  <si>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</si>
  <si>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</si>
  <si>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</si>
  <si>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</si>
  <si>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</si>
  <si>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</si>
  <si>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</si>
  <si>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</si>
  <si>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</si>
  <si>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</si>
  <si>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</si>
  <si>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</si>
  <si>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</si>
  <si>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</si>
  <si>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</si>
  <si>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</si>
  <si>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</si>
  <si>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</si>
  <si>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</si>
  <si>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</si>
  <si>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</si>
  <si>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</si>
  <si>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</si>
  <si>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</si>
  <si>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</si>
  <si>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</si>
  <si>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</si>
  <si>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</si>
  <si>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</si>
  <si>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</si>
  <si>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</si>
  <si>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</si>
  <si>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</si>
  <si>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</si>
  <si>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</si>
  <si>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</si>
  <si>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</si>
  <si>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</si>
  <si>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</si>
  <si>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</si>
  <si>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</si>
  <si>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</si>
  <si>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</si>
  <si>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</si>
  <si>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</si>
  <si>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</si>
  <si>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</si>
  <si>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</si>
  <si>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</si>
  <si>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</si>
  <si>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</si>
  <si>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</si>
  <si>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</si>
  <si>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</si>
  <si>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</si>
  <si>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</si>
  <si>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</si>
  <si>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</si>
  <si>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</si>
  <si>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</si>
  <si>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</si>
  <si>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</si>
  <si>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</si>
  <si>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</si>
  <si>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</si>
  <si>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</si>
  <si>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</si>
  <si>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</si>
  <si>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</si>
  <si>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</si>
  <si>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</si>
  <si>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</si>
  <si>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</si>
  <si>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</si>
  <si>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</si>
  <si>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</si>
  <si>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</si>
  <si>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</si>
  <si>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</si>
  <si>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</si>
  <si>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</si>
  <si>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</si>
  <si>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</si>
  <si>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</si>
  <si>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</si>
  <si>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</si>
  <si>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</si>
  <si>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</si>
  <si>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</si>
  <si>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</si>
  <si>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</si>
  <si>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</si>
  <si>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</si>
  <si>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</si>
  <si>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</si>
  <si>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</si>
  <si>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</si>
  <si>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</si>
  <si>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</si>
  <si>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</si>
  <si>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</si>
  <si>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</si>
  <si>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</si>
  <si>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</si>
  <si>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</si>
  <si>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</si>
  <si>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</si>
  <si>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</si>
  <si>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</si>
  <si>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</si>
  <si>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</si>
  <si>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</si>
  <si>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</si>
  <si>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</si>
  <si>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</si>
  <si>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</si>
  <si>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</si>
  <si>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</si>
  <si>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</si>
  <si>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</si>
  <si>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</si>
  <si>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</si>
  <si>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</si>
  <si>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</si>
  <si>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</si>
  <si>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</si>
  <si>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</si>
  <si>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</si>
  <si>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</si>
  <si>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</si>
  <si>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</si>
  <si>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</si>
  <si>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</si>
  <si>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</si>
  <si>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</si>
  <si>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</si>
  <si>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</si>
  <si>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</si>
  <si>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</si>
  <si>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</si>
  <si>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</si>
  <si>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</si>
  <si>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</si>
  <si>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</si>
  <si>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</si>
  <si>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</si>
  <si>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</si>
  <si>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</si>
  <si>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</si>
  <si>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</si>
  <si>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</si>
  <si>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</si>
  <si>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</si>
  <si>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</si>
  <si>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</si>
  <si>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</si>
  <si>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</si>
  <si>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</si>
  <si>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</si>
  <si>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</si>
  <si>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</si>
  <si>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</si>
  <si>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</si>
  <si>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</si>
  <si>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</si>
  <si>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</si>
  <si>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</si>
  <si>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</si>
  <si>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</si>
  <si>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</si>
  <si>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</si>
  <si>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</si>
  <si>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</si>
  <si>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</si>
  <si>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</si>
  <si>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</si>
  <si>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</si>
  <si>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</si>
  <si>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</si>
  <si>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</si>
  <si>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</si>
  <si>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</si>
  <si>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</si>
  <si>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</si>
  <si>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</si>
  <si>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</si>
  <si>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</si>
  <si>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</si>
  <si>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</si>
  <si>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</si>
  <si>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</si>
  <si>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</si>
  <si>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</si>
  <si>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</si>
  <si>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</si>
  <si>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</si>
  <si>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</si>
  <si>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</si>
  <si>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</si>
  <si>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</si>
  <si>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</si>
  <si>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</si>
  <si>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</si>
  <si>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</si>
  <si>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</si>
  <si>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</si>
  <si>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</si>
  <si>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</si>
  <si>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</si>
  <si>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</si>
  <si>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</si>
  <si>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</si>
  <si>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</si>
  <si>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</si>
  <si>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</si>
  <si>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</si>
  <si>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</si>
  <si>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</si>
  <si>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</si>
  <si>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</si>
  <si>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</si>
  <si>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</si>
  <si>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</si>
  <si>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</si>
  <si>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</si>
  <si>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</si>
  <si>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</si>
  <si>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</si>
  <si>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</si>
  <si>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</si>
  <si>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</si>
  <si>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</si>
  <si>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</si>
  <si>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</si>
  <si>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</si>
  <si>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</si>
  <si>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</si>
  <si>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</si>
  <si>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</si>
  <si>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</si>
  <si>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</si>
  <si>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</si>
  <si>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</si>
  <si>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</si>
  <si>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</si>
  <si>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</si>
  <si>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</si>
  <si>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</si>
  <si>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</si>
  <si>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</si>
  <si>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</si>
  <si>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</si>
  <si>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</si>
  <si>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</si>
  <si>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</si>
  <si>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</si>
  <si>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</si>
  <si>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</si>
  <si>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</si>
  <si>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</si>
  <si>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</si>
  <si>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</si>
  <si>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</si>
  <si>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</si>
  <si>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</si>
  <si>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</si>
  <si>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</si>
  <si>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</si>
  <si>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</si>
  <si>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</si>
  <si>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</si>
  <si>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</si>
  <si>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</si>
  <si>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</si>
  <si>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</si>
  <si>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</si>
  <si>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</si>
  <si>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</si>
  <si>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</si>
  <si>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</si>
  <si>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</si>
  <si>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</si>
  <si>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</si>
  <si>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</si>
  <si>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</si>
  <si>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</si>
  <si>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</si>
  <si>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</si>
  <si>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</si>
  <si>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</si>
  <si>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</si>
  <si>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</si>
  <si>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</si>
  <si>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</si>
  <si>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</si>
  <si>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</si>
  <si>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</si>
  <si>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</si>
  <si>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</si>
  <si>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</si>
  <si>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</si>
  <si>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</si>
  <si>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</si>
  <si>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</si>
  <si>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</si>
  <si>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</si>
  <si>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</si>
  <si>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</si>
  <si>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</si>
  <si>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</si>
  <si>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</si>
  <si>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</si>
  <si>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</si>
  <si>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</si>
  <si>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</si>
  <si>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</si>
  <si>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</si>
  <si>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</si>
  <si>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</si>
  <si>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</si>
  <si>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</si>
  <si>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</si>
  <si>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</si>
  <si>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</si>
  <si>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</si>
  <si>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</si>
  <si>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</si>
  <si>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</si>
  <si>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</si>
  <si>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</si>
  <si>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</si>
  <si>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</si>
  <si>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</si>
  <si>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</si>
  <si>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</si>
  <si>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</si>
  <si>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</si>
  <si>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</si>
  <si>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</si>
  <si>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</si>
  <si>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</si>
  <si>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</si>
  <si>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</si>
  <si>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</si>
  <si>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</si>
  <si>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</si>
  <si>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</si>
  <si>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</si>
  <si>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</si>
  <si>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</si>
  <si>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</si>
  <si>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</si>
  <si>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</si>
  <si>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</si>
  <si>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</si>
  <si>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</si>
  <si>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</si>
  <si>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</si>
  <si>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</si>
  <si>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</si>
  <si>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</si>
  <si>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</si>
  <si>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</si>
  <si>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</si>
  <si>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</si>
  <si>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</si>
  <si>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</si>
  <si>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</si>
  <si>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</si>
  <si>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</si>
  <si>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</si>
  <si>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</si>
  <si>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</si>
  <si>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</si>
  <si>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</si>
  <si>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</si>
  <si>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</si>
  <si>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</si>
  <si>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</si>
  <si>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</si>
  <si>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</si>
  <si>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</si>
  <si>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</si>
  <si>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</si>
  <si>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</si>
  <si>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</si>
  <si>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</si>
  <si>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</si>
  <si>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</si>
  <si>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</si>
  <si>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</si>
  <si>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</si>
  <si>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</si>
  <si>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</si>
  <si>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</si>
  <si>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</si>
  <si>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</si>
  <si>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</si>
  <si>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</si>
  <si>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</si>
  <si>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</si>
  <si>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</si>
  <si>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</si>
  <si>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</si>
  <si>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</si>
  <si>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</si>
  <si>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</si>
  <si>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</si>
  <si>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</si>
  <si>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</si>
  <si>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</si>
  <si>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</si>
  <si>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</si>
  <si>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</si>
  <si>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</si>
  <si>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</si>
  <si>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</si>
  <si>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</si>
  <si>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</si>
  <si>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</si>
  <si>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</si>
  <si>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</si>
  <si>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</si>
  <si>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</si>
  <si>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</si>
  <si>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</si>
  <si>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</si>
  <si>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</si>
  <si>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</si>
  <si>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</si>
  <si>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</si>
  <si>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</si>
  <si>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</si>
  <si>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</si>
  <si>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</si>
  <si>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</si>
  <si>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</si>
  <si>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</si>
  <si>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</si>
  <si>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</si>
  <si>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</si>
  <si>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</si>
  <si>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</si>
  <si>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</si>
  <si>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</si>
  <si>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</si>
  <si>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</si>
  <si>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</si>
  <si>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</si>
  <si>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</si>
  <si>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</si>
  <si>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</si>
  <si>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</si>
  <si>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</si>
  <si>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</si>
  <si>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</si>
  <si>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</si>
  <si>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</si>
  <si>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</si>
  <si>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</si>
  <si>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</si>
  <si>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</si>
  <si>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</si>
  <si>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</si>
  <si>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</si>
  <si>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</si>
  <si>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</si>
  <si>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</si>
  <si>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</si>
  <si>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</si>
  <si>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</si>
  <si>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</si>
  <si>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</si>
  <si>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</si>
  <si>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</si>
  <si>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</si>
  <si>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</si>
  <si>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</si>
  <si>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</si>
  <si>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</si>
  <si>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</si>
  <si>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</si>
  <si>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</si>
  <si>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</si>
  <si>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</si>
  <si>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</si>
  <si>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</si>
  <si>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</si>
  <si>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</si>
  <si>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</si>
  <si>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</si>
  <si>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</si>
  <si>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</si>
  <si>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</si>
  <si>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</si>
  <si>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</si>
  <si>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</si>
  <si>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</si>
  <si>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</si>
  <si>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</si>
  <si>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</si>
  <si>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</si>
  <si>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</si>
  <si>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</si>
  <si>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</si>
  <si>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</si>
  <si>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</si>
  <si>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</si>
  <si>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</si>
  <si>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</si>
  <si>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</si>
  <si>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</si>
  <si>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</si>
  <si>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</si>
  <si>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</si>
  <si>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</si>
  <si>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</si>
  <si>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</si>
  <si>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</si>
  <si>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</si>
  <si>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</si>
  <si>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</si>
  <si>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</si>
  <si>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</si>
  <si>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</si>
  <si>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</si>
  <si>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</si>
  <si>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</si>
  <si>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</si>
  <si>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</si>
  <si>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</si>
  <si>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</si>
  <si>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</si>
  <si>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</si>
  <si>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</si>
  <si>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</si>
  <si>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</si>
  <si>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</si>
  <si>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</si>
  <si>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</si>
  <si>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</si>
  <si>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</si>
  <si>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</si>
  <si>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</si>
  <si>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</si>
  <si>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</si>
  <si>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</si>
  <si>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</si>
  <si>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</si>
  <si>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</si>
  <si>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</si>
  <si>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</si>
  <si>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</si>
  <si>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</si>
  <si>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</si>
  <si>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</si>
  <si>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</si>
  <si>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</si>
  <si>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</si>
  <si>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</si>
  <si>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</si>
  <si>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</si>
  <si>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</si>
  <si>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</si>
  <si>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</si>
  <si>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</si>
  <si>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</si>
  <si>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</si>
  <si>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</si>
  <si>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</si>
  <si>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</si>
  <si>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</si>
  <si>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</si>
  <si>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</si>
  <si>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</si>
  <si>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</si>
  <si>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</si>
  <si>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</si>
  <si>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</si>
  <si>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</si>
  <si>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</si>
  <si>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</si>
  <si>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</si>
  <si>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</si>
  <si>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</si>
  <si>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</si>
  <si>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</si>
  <si>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</si>
  <si>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</si>
  <si>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</si>
  <si>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</si>
  <si>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</si>
  <si>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</si>
  <si>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</si>
  <si>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</si>
  <si>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</si>
  <si>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</si>
  <si>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</si>
  <si>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</si>
  <si>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</si>
  <si>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</si>
  <si>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</si>
  <si>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</si>
  <si>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</si>
  <si>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</si>
  <si>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</si>
  <si>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</si>
  <si>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</si>
  <si>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</si>
  <si>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</si>
  <si>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</si>
  <si>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</si>
  <si>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</si>
  <si>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</si>
  <si>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</si>
  <si>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</si>
  <si>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</si>
  <si>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</si>
  <si>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</si>
  <si>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</si>
  <si>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</si>
  <si>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</si>
  <si>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</si>
  <si>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</si>
  <si>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</si>
  <si>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</si>
  <si>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</si>
  <si>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</si>
  <si>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</si>
  <si>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</si>
  <si>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</si>
  <si>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</si>
  <si>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</si>
  <si>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</si>
  <si>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</si>
  <si>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</si>
  <si>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</si>
  <si>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</si>
  <si>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</si>
  <si>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</si>
  <si>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</si>
  <si>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</si>
  <si>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</si>
  <si>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</si>
  <si>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</si>
  <si>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</si>
  <si>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</si>
  <si>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</si>
  <si>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</si>
  <si>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</si>
  <si>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</si>
  <si>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</si>
  <si>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</si>
  <si>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</si>
  <si>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</si>
  <si>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</si>
  <si>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</si>
  <si>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</si>
  <si>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</si>
  <si>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</si>
  <si>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</si>
  <si>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</si>
  <si>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</si>
  <si>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</si>
  <si>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</si>
  <si>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</si>
  <si>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</si>
  <si>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</si>
  <si>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</si>
  <si>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</si>
  <si>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</si>
  <si>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</si>
  <si>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</si>
  <si>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</si>
  <si>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</si>
  <si>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</si>
  <si>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</si>
  <si>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</si>
  <si>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</si>
  <si>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</si>
  <si>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</si>
  <si>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</si>
  <si>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</si>
  <si>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</si>
  <si>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</si>
  <si>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</si>
  <si>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</si>
  <si>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</si>
  <si>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</si>
  <si>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</si>
  <si>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</si>
  <si>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</si>
  <si>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</si>
  <si>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</si>
  <si>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</si>
  <si>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</si>
  <si>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</si>
  <si>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</si>
  <si>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</si>
  <si>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</si>
  <si>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</si>
  <si>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</si>
  <si>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</si>
  <si>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</si>
  <si>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</si>
  <si>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</si>
  <si>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</si>
  <si>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</si>
  <si>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</si>
  <si>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</si>
  <si>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</si>
  <si>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</si>
  <si>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</si>
  <si>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</si>
  <si>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</si>
  <si>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</si>
  <si>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</si>
  <si>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</si>
  <si>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</si>
  <si>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</si>
  <si>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</si>
  <si>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</si>
  <si>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</si>
  <si>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</si>
  <si>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</si>
  <si>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</si>
  <si>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</si>
  <si>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</si>
  <si>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</si>
  <si>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</si>
  <si>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</si>
  <si>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</si>
  <si>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</si>
  <si>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</si>
  <si>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</si>
  <si>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</si>
  <si>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</si>
  <si>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</si>
  <si>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</si>
  <si>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</si>
  <si>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</si>
  <si>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</si>
  <si>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</si>
  <si>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</si>
  <si>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</si>
  <si>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</si>
  <si>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</si>
  <si>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</si>
  <si>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</si>
  <si>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</si>
  <si>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</si>
  <si>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</si>
  <si>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</si>
  <si>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</si>
  <si>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</si>
  <si>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</si>
  <si>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</si>
  <si>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</si>
  <si>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</si>
  <si>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</si>
  <si>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</si>
  <si>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</si>
  <si>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</si>
  <si>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</si>
  <si>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</si>
  <si>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</si>
  <si>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</si>
  <si>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</si>
  <si>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</si>
  <si>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</si>
  <si>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</si>
  <si>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</si>
  <si>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</si>
  <si>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</si>
  <si>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</si>
  <si>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</si>
  <si>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</si>
  <si>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</si>
  <si>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</si>
  <si>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</si>
  <si>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</si>
  <si>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</si>
  <si>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</si>
  <si>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</si>
  <si>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</si>
  <si>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</si>
  <si>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</si>
  <si>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</si>
  <si>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</si>
  <si>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</si>
  <si>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</si>
  <si>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</si>
  <si>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</si>
  <si>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</si>
  <si>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</si>
  <si>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</si>
  <si>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</si>
  <si>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</si>
  <si>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</si>
  <si>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</si>
  <si>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</si>
  <si>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</si>
  <si>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</si>
  <si>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</si>
  <si>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</si>
  <si>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</si>
  <si>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</si>
  <si>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</si>
  <si>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</si>
  <si>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</si>
  <si>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</si>
  <si>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</si>
  <si>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</si>
  <si>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</si>
  <si>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</si>
  <si>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</si>
  <si>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</si>
  <si>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</si>
  <si>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</si>
  <si>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</si>
  <si>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</si>
  <si>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</si>
  <si>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</si>
  <si>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</si>
  <si>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</si>
  <si>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</si>
  <si>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</si>
  <si>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</si>
  <si>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</si>
  <si>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</si>
  <si>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</si>
  <si>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</si>
  <si>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</si>
  <si>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</si>
  <si>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</si>
  <si>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</si>
  <si>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</si>
  <si>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</si>
  <si>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</si>
  <si>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</si>
  <si>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</si>
  <si>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</si>
  <si>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</si>
  <si>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</si>
  <si>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</si>
  <si>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</si>
  <si>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</si>
  <si>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</si>
  <si>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</si>
  <si>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</si>
  <si>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</si>
  <si>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</si>
  <si>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</si>
  <si>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</si>
  <si>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</si>
  <si>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</si>
  <si>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</si>
  <si>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</si>
  <si>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</si>
  <si>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</si>
  <si>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</si>
  <si>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</si>
  <si>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</si>
  <si>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</si>
  <si>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</si>
  <si>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</si>
  <si>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</si>
  <si>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</si>
  <si>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</si>
  <si>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</si>
  <si>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</si>
  <si>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</si>
  <si>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</si>
  <si>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</si>
  <si>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</si>
  <si>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</si>
  <si>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</si>
  <si>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</si>
  <si>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</si>
  <si>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</si>
  <si>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</si>
  <si>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</si>
  <si>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</si>
  <si>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</si>
  <si>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</si>
  <si>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</si>
  <si>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</si>
  <si>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</si>
  <si>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</si>
  <si>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</si>
  <si>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</si>
  <si>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</si>
  <si>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</si>
  <si>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</si>
  <si>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</si>
  <si>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</si>
  <si>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</si>
  <si>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</si>
  <si>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</si>
  <si>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</si>
  <si>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</si>
  <si>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</si>
  <si>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</si>
  <si>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</si>
  <si>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</si>
  <si>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</si>
  <si>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</si>
  <si>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</si>
  <si>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</si>
  <si>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</si>
  <si>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</si>
  <si>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</si>
  <si>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</si>
  <si>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</si>
  <si>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</si>
  <si>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</si>
  <si>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</si>
  <si>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</si>
  <si>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</si>
  <si>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</si>
  <si>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</si>
  <si>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</si>
  <si>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</si>
  <si>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</si>
  <si>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</si>
  <si>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</si>
  <si>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</si>
  <si>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</si>
  <si>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</si>
  <si>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</si>
  <si>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</si>
  <si>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</si>
  <si>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</si>
  <si>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</si>
  <si>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</si>
  <si>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</si>
  <si>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</si>
  <si>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</si>
  <si>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</si>
  <si>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</si>
  <si>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</si>
  <si>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</si>
  <si>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</si>
  <si>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</si>
  <si>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</si>
  <si>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</si>
  <si>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</si>
  <si>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</si>
  <si>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</si>
  <si>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</si>
  <si>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</si>
  <si>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</si>
  <si>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</si>
  <si>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</si>
  <si>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</si>
  <si>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</si>
  <si>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</si>
  <si>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</si>
  <si>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</si>
  <si>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</si>
  <si>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</si>
  <si>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</si>
  <si>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</si>
  <si>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</si>
  <si>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</si>
  <si>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</si>
  <si>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</si>
  <si>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</si>
  <si>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</si>
  <si>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</si>
  <si>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</si>
  <si>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</si>
  <si>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</si>
  <si>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</si>
  <si>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</si>
  <si>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</si>
  <si>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</si>
  <si>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</si>
  <si>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</si>
  <si>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</si>
  <si>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</si>
  <si>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</si>
  <si>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</si>
  <si>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</si>
  <si>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</si>
  <si>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</si>
  <si>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</si>
  <si>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</si>
  <si>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</si>
  <si>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</si>
  <si>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</si>
  <si>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</si>
  <si>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</si>
  <si>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</si>
  <si>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</si>
  <si>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</si>
  <si>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</si>
  <si>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</si>
  <si>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</si>
  <si>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</si>
  <si>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</si>
  <si>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</si>
  <si>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</si>
  <si>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</si>
  <si>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</si>
  <si>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</si>
  <si>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</si>
  <si>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</si>
  <si>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</si>
  <si>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</si>
  <si>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</si>
  <si>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</si>
  <si>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</si>
  <si>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</si>
  <si>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</si>
  <si>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</si>
  <si>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</si>
  <si>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</si>
  <si>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</si>
  <si>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</si>
  <si>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</si>
  <si>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</si>
  <si>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</si>
  <si>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</si>
  <si>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</si>
  <si>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</si>
  <si>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</si>
  <si>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</si>
  <si>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</si>
  <si>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</si>
  <si>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</si>
  <si>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</si>
  <si>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</si>
  <si>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</si>
  <si>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</si>
  <si>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</si>
  <si>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</si>
  <si>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</si>
  <si>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</si>
  <si>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</si>
  <si>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</si>
  <si>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</si>
  <si>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</si>
  <si>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</si>
  <si>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</si>
  <si>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</si>
  <si>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</si>
  <si>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</si>
  <si>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</si>
  <si>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</si>
  <si>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</si>
  <si>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</si>
  <si>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</si>
  <si>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</si>
  <si>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</si>
  <si>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</si>
  <si>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</si>
  <si>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</si>
  <si>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</si>
  <si>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</si>
  <si>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</si>
  <si>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</si>
  <si>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</si>
  <si>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</si>
  <si>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</si>
  <si>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</si>
  <si>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</si>
  <si>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</si>
  <si>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</si>
  <si>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</si>
  <si>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</si>
  <si>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</si>
  <si>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</si>
  <si>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</si>
  <si>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</si>
  <si>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</si>
  <si>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</si>
  <si>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</si>
  <si>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</si>
  <si>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</si>
  <si>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</si>
  <si>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</si>
  <si>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</si>
  <si>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</si>
  <si>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</si>
  <si>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</si>
  <si>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</si>
  <si>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</si>
  <si>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</si>
  <si>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</si>
  <si>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</si>
  <si>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</si>
  <si>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</si>
  <si>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</si>
  <si>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</si>
  <si>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</si>
  <si>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</si>
  <si>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</si>
  <si>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</si>
  <si>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</si>
  <si>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</si>
  <si>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</si>
  <si>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</si>
  <si>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</si>
  <si>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</si>
  <si>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</si>
  <si>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</si>
  <si>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</si>
  <si>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</si>
  <si>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</si>
  <si>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</si>
  <si>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</si>
  <si>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</si>
  <si>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</si>
  <si>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</si>
  <si>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</si>
  <si>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</si>
  <si>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</si>
  <si>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</si>
  <si>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</si>
  <si>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</si>
  <si>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</si>
  <si>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</si>
  <si>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</si>
  <si>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</si>
  <si>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</si>
  <si>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</si>
  <si>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</si>
  <si>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</si>
  <si>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</si>
  <si>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</si>
  <si>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</si>
  <si>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</si>
  <si>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</si>
  <si>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</si>
  <si>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</si>
  <si>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</si>
  <si>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</si>
  <si>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</si>
  <si>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</si>
  <si>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</si>
  <si>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</si>
  <si>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</si>
  <si>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</si>
  <si>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</si>
  <si>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</si>
  <si>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</si>
  <si>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</si>
  <si>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</si>
  <si>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</si>
  <si>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</si>
  <si>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</si>
  <si>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</si>
  <si>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</si>
  <si>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</si>
  <si>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</si>
  <si>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</si>
  <si>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</si>
  <si>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</si>
  <si>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</si>
  <si>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</si>
  <si>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</si>
  <si>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</si>
  <si>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</si>
  <si>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</si>
  <si>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</si>
  <si>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</si>
  <si>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</si>
  <si>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</si>
  <si>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</si>
  <si>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</si>
  <si>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</si>
  <si>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</si>
  <si>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</si>
  <si>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</si>
  <si>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</si>
  <si>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</si>
  <si>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</si>
  <si>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</si>
  <si>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</si>
  <si>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</si>
  <si>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</si>
  <si>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</si>
  <si>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</si>
  <si>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</si>
  <si>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</si>
  <si>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</si>
  <si>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</si>
  <si>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</si>
  <si>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</si>
  <si>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</si>
  <si>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</si>
  <si>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</si>
  <si>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</si>
  <si>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</si>
  <si>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</si>
  <si>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</si>
  <si>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</si>
  <si>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</si>
  <si>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</si>
  <si>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</si>
  <si>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</si>
  <si>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</si>
  <si>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</si>
  <si>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</si>
  <si>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</si>
  <si>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</si>
  <si>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</si>
  <si>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</si>
  <si>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</si>
  <si>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</si>
  <si>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</si>
  <si>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</si>
  <si>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</si>
  <si>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</si>
  <si>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</si>
  <si>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</si>
  <si>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</si>
  <si>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</si>
  <si>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</si>
  <si>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</si>
  <si>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</si>
  <si>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</si>
  <si>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</si>
  <si>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</si>
  <si>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</si>
  <si>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</si>
  <si>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</si>
  <si>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</si>
  <si>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</si>
  <si>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</si>
  <si>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</si>
  <si>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</si>
  <si>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</si>
  <si>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</si>
  <si>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</si>
  <si>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</si>
  <si>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</si>
  <si>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</si>
  <si>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</si>
  <si>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</si>
  <si>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</si>
  <si>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</si>
  <si>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</si>
  <si>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</si>
  <si>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</si>
  <si>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</si>
  <si>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</si>
  <si>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</si>
  <si>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</si>
  <si>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</si>
  <si>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</si>
  <si>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</si>
  <si>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</si>
  <si>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</si>
  <si>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</si>
  <si>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</si>
  <si>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</si>
  <si>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</si>
  <si>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</si>
  <si>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</si>
  <si>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</si>
  <si>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</si>
  <si>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</si>
  <si>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</si>
  <si>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</si>
  <si>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</si>
  <si>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</si>
  <si>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</si>
  <si>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</si>
  <si>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</si>
  <si>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</si>
  <si>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</si>
  <si>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</si>
  <si>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</si>
  <si>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</si>
  <si>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</si>
  <si>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</si>
  <si>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</si>
  <si>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</si>
  <si>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</si>
  <si>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</si>
  <si>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</si>
  <si>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</si>
  <si>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</si>
  <si>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</si>
  <si>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</si>
  <si>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</si>
  <si>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</si>
  <si>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</si>
  <si>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</si>
  <si>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</si>
  <si>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</si>
  <si>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</si>
  <si>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</si>
  <si>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</si>
  <si>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</si>
  <si>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</si>
  <si>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</si>
  <si>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</si>
  <si>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</si>
  <si>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</si>
  <si>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</si>
  <si>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</si>
  <si>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</si>
  <si>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</si>
  <si>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</si>
  <si>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</si>
  <si>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</si>
  <si>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</si>
  <si>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</si>
  <si>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</si>
  <si>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</si>
  <si>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</si>
  <si>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</si>
  <si>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</si>
  <si>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</si>
  <si>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</si>
  <si>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</si>
  <si>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</si>
  <si>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</si>
  <si>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</si>
  <si>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</si>
  <si>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</si>
  <si>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</si>
  <si>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</si>
  <si>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</si>
  <si>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</si>
  <si>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</si>
  <si>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</si>
  <si>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</si>
  <si>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</si>
  <si>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</si>
  <si>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</si>
  <si>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</si>
  <si>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</si>
  <si>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</si>
  <si>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</si>
  <si>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</si>
  <si>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</si>
  <si>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</si>
  <si>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</si>
  <si>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</si>
  <si>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</si>
  <si>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</si>
  <si>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</si>
  <si>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</si>
  <si>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</si>
  <si>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</si>
  <si>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</si>
  <si>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</si>
  <si>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</si>
  <si>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</si>
  <si>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</si>
  <si>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</si>
  <si>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</si>
  <si>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</si>
  <si>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</si>
  <si>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</si>
  <si>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</si>
  <si>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</si>
  <si>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</si>
  <si>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</si>
  <si>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</si>
  <si>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</si>
  <si>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</si>
  <si>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</si>
  <si>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</si>
  <si>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</si>
  <si>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</si>
  <si>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</si>
  <si>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</si>
  <si>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</si>
  <si>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</si>
  <si>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</si>
  <si>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</si>
  <si>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</si>
  <si>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</si>
  <si>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</si>
  <si>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</si>
  <si>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</si>
  <si>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</si>
  <si>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</si>
  <si>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</si>
  <si>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</si>
  <si>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</si>
  <si>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</si>
  <si>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</si>
  <si>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</si>
  <si>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</si>
  <si>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</si>
  <si>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</si>
  <si>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</si>
  <si>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</si>
  <si>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</si>
  <si>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</si>
  <si>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</si>
  <si>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</si>
  <si>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</si>
  <si>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</si>
  <si>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</si>
  <si>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</si>
  <si>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</si>
  <si>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</si>
  <si>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</si>
  <si>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</si>
  <si>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</si>
  <si>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</si>
  <si>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</si>
  <si>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</si>
  <si>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</si>
  <si>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</si>
  <si>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</si>
  <si>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</si>
  <si>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</si>
  <si>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</si>
  <si>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</si>
  <si>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</si>
  <si>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</si>
  <si>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</si>
  <si>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</si>
  <si>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</si>
  <si>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</si>
  <si>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</si>
  <si>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</si>
  <si>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</si>
  <si>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</si>
  <si>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</si>
  <si>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</si>
  <si>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</si>
  <si>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</si>
  <si>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</si>
  <si>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</si>
  <si>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</si>
  <si>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</si>
  <si>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</si>
  <si>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</si>
  <si>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</si>
  <si>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</si>
  <si>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</si>
  <si>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</si>
  <si>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</si>
  <si>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</si>
  <si>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</si>
  <si>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</si>
  <si>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</si>
  <si>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</si>
  <si>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</si>
  <si>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</si>
  <si>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</si>
  <si>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</si>
  <si>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</si>
  <si>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</si>
  <si>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</si>
  <si>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</si>
  <si>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</si>
  <si>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</si>
  <si>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</si>
  <si>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</si>
  <si>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</si>
  <si>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</si>
  <si>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</si>
  <si>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</si>
  <si>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</si>
  <si>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</si>
  <si>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</si>
  <si>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</si>
  <si>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</si>
  <si>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</si>
  <si>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</si>
  <si>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</si>
  <si>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</si>
  <si>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</si>
  <si>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</si>
  <si>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</si>
  <si>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</si>
  <si>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</si>
  <si>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</si>
  <si>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</si>
  <si>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</si>
  <si>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</si>
  <si>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</si>
  <si>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</si>
  <si>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</si>
  <si>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</si>
  <si>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</si>
  <si>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</si>
  <si>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</si>
  <si>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</si>
  <si>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</si>
  <si>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</si>
  <si>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</si>
  <si>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</si>
  <si>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</si>
  <si>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</si>
  <si>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</si>
  <si>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</si>
  <si>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</si>
  <si>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</si>
  <si>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</si>
  <si>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</si>
  <si>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</si>
  <si>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</si>
  <si>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</si>
  <si>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</si>
  <si>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</si>
  <si>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</si>
  <si>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</si>
  <si>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</si>
  <si>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</si>
  <si>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</si>
  <si>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</si>
  <si>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</si>
  <si>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</si>
  <si>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</si>
  <si>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</si>
  <si>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</si>
  <si>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</si>
  <si>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</si>
  <si>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</si>
  <si>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</si>
  <si>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</si>
  <si>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</si>
  <si>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</si>
  <si>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</si>
  <si>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</si>
  <si>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</si>
  <si>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</si>
  <si>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</si>
  <si>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</si>
  <si>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</si>
  <si>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</si>
  <si>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</si>
  <si>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</si>
  <si>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</si>
  <si>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</si>
  <si>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</si>
  <si>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</si>
  <si>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</si>
  <si>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</si>
  <si>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</si>
  <si>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</si>
  <si>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</si>
  <si>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</si>
  <si>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</si>
  <si>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</si>
  <si>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</si>
  <si>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</si>
  <si>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</si>
  <si>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</si>
  <si>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</si>
  <si>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</si>
  <si>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</si>
  <si>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</si>
  <si>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</si>
  <si>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</si>
  <si>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</si>
  <si>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</si>
  <si>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</si>
  <si>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</si>
  <si>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</si>
  <si>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</si>
  <si>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</si>
  <si>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</si>
  <si>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</si>
  <si>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</si>
  <si>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</si>
  <si>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</si>
  <si>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</si>
  <si>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</si>
  <si>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</si>
  <si>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</si>
  <si>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</si>
  <si>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</si>
  <si>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</si>
  <si>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</si>
  <si>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</si>
  <si>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</si>
  <si>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</si>
  <si>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</si>
  <si>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</si>
  <si>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</si>
  <si>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</si>
  <si>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</si>
  <si>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</si>
  <si>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</si>
  <si>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</si>
  <si>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</si>
  <si>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</si>
  <si>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</si>
  <si>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</si>
  <si>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</si>
  <si>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</si>
  <si>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</si>
  <si>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</si>
  <si>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</si>
  <si>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</si>
  <si>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</si>
  <si>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</si>
  <si>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</si>
  <si>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</si>
  <si>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</si>
  <si>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</si>
  <si>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</si>
  <si>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</si>
  <si>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</si>
  <si>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</si>
  <si>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</si>
  <si>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</si>
  <si>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</si>
  <si>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</si>
  <si>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</si>
  <si>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</si>
  <si>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</si>
  <si>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</si>
  <si>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</si>
  <si>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</si>
  <si>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</si>
  <si>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</si>
  <si>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</si>
  <si>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</si>
  <si>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</si>
  <si>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</si>
  <si>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</si>
  <si>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</si>
  <si>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</si>
  <si>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</si>
  <si>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</si>
  <si>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</si>
  <si>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</si>
  <si>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</si>
  <si>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</si>
  <si>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</si>
  <si>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</si>
  <si>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</si>
  <si>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</si>
  <si>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</si>
  <si>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</si>
  <si>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</si>
  <si>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</si>
  <si>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</si>
  <si>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</si>
  <si>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</si>
  <si>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</si>
  <si>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</si>
  <si>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</si>
  <si>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</si>
  <si>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</si>
  <si>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</si>
  <si>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</si>
  <si>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</si>
  <si>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</si>
  <si>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</si>
  <si>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</si>
  <si>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</si>
  <si>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</si>
  <si>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</si>
  <si>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</si>
  <si>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</si>
  <si>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</si>
  <si>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</si>
  <si>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</si>
  <si>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</si>
  <si>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</si>
  <si>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</si>
  <si>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</si>
  <si>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</si>
  <si>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</si>
  <si>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</si>
  <si>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</si>
  <si>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</si>
  <si>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</si>
  <si>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</si>
  <si>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</si>
  <si>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</si>
  <si>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</si>
  <si>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</si>
  <si>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</si>
  <si>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</si>
  <si>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</si>
  <si>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</si>
  <si>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</si>
  <si>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</si>
  <si>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</si>
  <si>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</si>
  <si>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</si>
  <si>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</si>
  <si>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</si>
  <si>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</si>
  <si>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</si>
  <si>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</si>
  <si>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</si>
  <si>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</si>
  <si>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</si>
  <si>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</si>
  <si>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</si>
  <si>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</si>
  <si>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</si>
  <si>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</si>
  <si>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</si>
  <si>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</si>
  <si>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</si>
  <si>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</si>
  <si>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</si>
  <si>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</si>
  <si>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</si>
  <si>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</si>
  <si>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</si>
  <si>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</si>
  <si>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</si>
  <si>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</si>
  <si>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</si>
  <si>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</si>
  <si>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</si>
  <si>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</si>
  <si>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</si>
  <si>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</si>
  <si>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</si>
  <si>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</si>
  <si>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</si>
  <si>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</si>
  <si>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</si>
  <si>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</si>
  <si>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</si>
  <si>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</si>
  <si>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</si>
  <si>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</si>
  <si>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</si>
  <si>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</si>
  <si>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</si>
  <si>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</si>
  <si>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</si>
  <si>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</si>
  <si>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</si>
  <si>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</si>
  <si>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</si>
  <si>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</si>
  <si>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</si>
  <si>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</si>
  <si>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</si>
  <si>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</si>
  <si>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</si>
  <si>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</si>
  <si>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</si>
  <si>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</si>
  <si>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</si>
  <si>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</si>
  <si>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</si>
  <si>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</si>
  <si>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</si>
  <si>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</si>
  <si>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</si>
  <si>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</si>
  <si>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</si>
  <si>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</si>
  <si>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</si>
  <si>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</si>
  <si>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</si>
  <si>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</si>
  <si>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</si>
  <si>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</si>
  <si>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</si>
  <si>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</si>
  <si>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</si>
  <si>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</si>
  <si>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</si>
  <si>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</si>
  <si>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</si>
  <si>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</si>
  <si>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</si>
  <si>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</si>
  <si>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</si>
  <si>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</si>
  <si>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</si>
  <si>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</si>
  <si>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</si>
  <si>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</si>
  <si>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</si>
  <si>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</si>
  <si>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</si>
  <si>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</si>
  <si>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</si>
  <si>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</si>
  <si>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</si>
  <si>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</si>
  <si>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</si>
  <si>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</si>
  <si>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</si>
  <si>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</si>
  <si>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</si>
  <si>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</si>
  <si>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</si>
  <si>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</si>
  <si>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</si>
  <si>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</si>
  <si>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</si>
  <si>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</si>
  <si>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</si>
  <si>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</si>
  <si>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</si>
  <si>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</si>
  <si>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</si>
  <si>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</si>
  <si>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</si>
  <si>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</si>
  <si>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</si>
  <si>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</si>
  <si>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</si>
  <si>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</si>
  <si>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</si>
  <si>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</si>
  <si>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</si>
  <si>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</si>
  <si>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</si>
  <si>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</si>
  <si>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</si>
  <si>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</si>
  <si>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</si>
  <si>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</si>
  <si>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</si>
  <si>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</si>
  <si>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</si>
  <si>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</si>
  <si>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</si>
  <si>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</si>
  <si>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</si>
  <si>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</si>
  <si>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</si>
  <si>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</si>
  <si>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</si>
  <si>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</si>
  <si>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</si>
  <si>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</si>
  <si>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</si>
  <si>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</si>
  <si>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</si>
  <si>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</si>
  <si>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</si>
  <si>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</si>
  <si>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</si>
  <si>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</si>
  <si>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</si>
  <si>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</si>
  <si>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</si>
  <si>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</si>
  <si>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</si>
  <si>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</si>
  <si>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</si>
  <si>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</si>
  <si>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</si>
  <si>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</si>
  <si>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</si>
  <si>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</si>
  <si>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</si>
  <si>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</si>
  <si>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</si>
  <si>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</si>
  <si>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</si>
  <si>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</si>
  <si>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</si>
  <si>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</si>
  <si>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</si>
  <si>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</si>
  <si>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</si>
  <si>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</si>
  <si>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</si>
  <si>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</si>
  <si>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</si>
  <si>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</si>
  <si>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</si>
  <si>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</si>
  <si>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</si>
  <si>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</si>
  <si>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</si>
  <si>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</si>
  <si>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</si>
  <si>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</si>
  <si>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</si>
  <si>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</si>
  <si>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</si>
  <si>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</si>
  <si>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</si>
  <si>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</si>
  <si>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</si>
  <si>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</si>
  <si>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</si>
  <si>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</si>
  <si>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</si>
  <si>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</si>
  <si>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</si>
  <si>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</si>
  <si>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</si>
  <si>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</si>
  <si>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</si>
  <si>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</si>
  <si>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</si>
  <si>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</si>
  <si>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</si>
  <si>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</si>
  <si>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</si>
  <si>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</si>
  <si>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</si>
  <si>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</si>
  <si>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</si>
  <si>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</si>
  <si>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</si>
  <si>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</si>
  <si>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</si>
  <si>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</si>
  <si>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</si>
  <si>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</si>
  <si>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</si>
  <si>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</si>
  <si>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</si>
  <si>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</si>
  <si>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</si>
  <si>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</si>
  <si>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</si>
  <si>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</si>
  <si>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</si>
  <si>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</si>
  <si>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</si>
  <si>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</si>
  <si>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</si>
  <si>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</si>
  <si>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</si>
  <si>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</si>
  <si>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</si>
  <si>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</si>
  <si>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</si>
  <si>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</si>
  <si>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</si>
  <si>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</si>
  <si>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</si>
  <si>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</si>
  <si>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</si>
  <si>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</si>
  <si>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</si>
  <si>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</si>
  <si>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</si>
  <si>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</si>
  <si>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</si>
  <si>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</si>
  <si>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</si>
  <si>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</si>
  <si>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</si>
  <si>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</si>
  <si>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</si>
  <si>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</si>
  <si>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</si>
  <si>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</si>
  <si>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</si>
  <si>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</si>
  <si>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</si>
  <si>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</si>
  <si>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</si>
  <si>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</si>
  <si>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</si>
  <si>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</si>
  <si>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</si>
  <si>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</si>
  <si>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</si>
  <si>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</si>
  <si>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</si>
  <si>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</si>
  <si>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</si>
  <si>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</si>
  <si>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</si>
  <si>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</si>
  <si>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</si>
  <si>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</si>
  <si>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</si>
  <si>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</si>
  <si>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</si>
  <si>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</si>
  <si>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</si>
  <si>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</si>
  <si>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</si>
  <si>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</si>
  <si>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</si>
  <si>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</si>
  <si>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</si>
  <si>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</si>
  <si>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</si>
  <si>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</si>
  <si>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</si>
  <si>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</si>
  <si>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</si>
  <si>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</si>
  <si>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</si>
  <si>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</si>
  <si>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</si>
  <si>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</si>
  <si>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</si>
  <si>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</si>
  <si>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</si>
  <si>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</si>
  <si>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</si>
  <si>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</si>
  <si>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</si>
  <si>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</si>
  <si>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</si>
  <si>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</si>
  <si>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</si>
  <si>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</si>
  <si>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</si>
  <si>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</si>
  <si>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</si>
  <si>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</si>
  <si>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</si>
  <si>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</si>
  <si>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</si>
  <si>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</si>
  <si>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</si>
  <si>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</si>
  <si>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</si>
  <si>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</si>
  <si>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</si>
  <si>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</si>
  <si>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</si>
  <si>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</si>
  <si>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</si>
  <si>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</si>
  <si>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</si>
  <si>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</si>
  <si>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</si>
  <si>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</si>
  <si>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</si>
  <si>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</si>
  <si>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</si>
  <si>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</si>
  <si>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</si>
  <si>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</si>
  <si>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</si>
  <si>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</si>
  <si>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</si>
  <si>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</si>
  <si>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</si>
  <si>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</si>
  <si>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</si>
  <si>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</si>
  <si>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</si>
  <si>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</si>
  <si>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</si>
  <si>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</si>
  <si>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</si>
  <si>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</si>
  <si>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</si>
  <si>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</si>
  <si>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</si>
  <si>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</si>
  <si>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</si>
  <si>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</si>
  <si>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</si>
  <si>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</si>
  <si>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</si>
  <si>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</si>
  <si>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</si>
  <si>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</si>
  <si>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</si>
  <si>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</si>
  <si>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</si>
  <si>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</si>
  <si>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</si>
  <si>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</si>
  <si>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</si>
  <si>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</si>
  <si>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</si>
  <si>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</si>
  <si>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</si>
  <si>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</si>
  <si>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</si>
  <si>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</si>
  <si>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</si>
  <si>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</si>
  <si>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</si>
  <si>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</si>
  <si>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</si>
  <si>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</si>
  <si>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</si>
  <si>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</si>
  <si>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</si>
  <si>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</si>
  <si>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</si>
  <si>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</si>
  <si>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</si>
  <si>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</si>
  <si>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</si>
  <si>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</si>
  <si>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</si>
  <si>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</si>
  <si>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</si>
  <si>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</si>
  <si>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</si>
  <si>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</si>
  <si>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</si>
  <si>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</si>
  <si>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</si>
  <si>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</si>
  <si>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</si>
  <si>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</si>
  <si>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</si>
  <si>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</si>
  <si>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</si>
  <si>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</si>
  <si>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</si>
  <si>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</si>
  <si>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</si>
  <si>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</si>
  <si>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</si>
  <si>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</si>
  <si>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</si>
  <si>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</si>
  <si>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</si>
  <si>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</si>
  <si>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</si>
  <si>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</si>
  <si>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</si>
  <si>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</si>
  <si>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</si>
  <si>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</si>
  <si>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</si>
  <si>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</si>
  <si>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</si>
  <si>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</si>
  <si>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</si>
  <si>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</si>
  <si>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</si>
  <si>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</si>
  <si>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</si>
  <si>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</si>
  <si>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</si>
  <si>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</si>
  <si>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</si>
  <si>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</si>
  <si>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</si>
  <si>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</si>
  <si>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</si>
  <si>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</si>
  <si>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</si>
  <si>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</si>
  <si>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</si>
  <si>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</si>
  <si>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</si>
  <si>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</si>
  <si>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</si>
  <si>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</si>
  <si>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</si>
  <si>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</si>
  <si>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</si>
  <si>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</si>
  <si>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</si>
  <si>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</si>
  <si>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</si>
  <si>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</si>
  <si>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</si>
  <si>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</si>
  <si>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</si>
  <si>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</si>
  <si>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</si>
  <si>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</si>
  <si>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</si>
  <si>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</si>
  <si>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</si>
  <si>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</si>
  <si>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</si>
  <si>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</si>
  <si>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</si>
  <si>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</si>
  <si>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</si>
  <si>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</si>
  <si>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</si>
  <si>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</si>
  <si>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</si>
  <si>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</si>
  <si>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</si>
  <si>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</si>
  <si>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</si>
  <si>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</si>
  <si>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</si>
  <si>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</si>
  <si>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</si>
  <si>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</si>
  <si>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</si>
  <si>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</si>
  <si>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</si>
  <si>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</si>
  <si>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</si>
  <si>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</si>
  <si>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</si>
  <si>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</si>
  <si>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</si>
  <si>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</si>
  <si>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</si>
  <si>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</si>
  <si>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</si>
  <si>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</si>
  <si>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</si>
  <si>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</si>
  <si>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</si>
  <si>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</si>
  <si>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</si>
  <si>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</si>
  <si>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</si>
  <si>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</si>
  <si>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</si>
  <si>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</si>
  <si>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</si>
  <si>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</si>
  <si>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</si>
  <si>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</si>
  <si>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</si>
  <si>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</si>
  <si>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</si>
  <si>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</si>
  <si>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</si>
  <si>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</si>
  <si>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</si>
  <si>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</si>
  <si>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</si>
  <si>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</si>
  <si>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</si>
  <si>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</si>
  <si>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</si>
  <si>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</si>
  <si>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</si>
  <si>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</si>
  <si>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</si>
  <si>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</si>
  <si>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</si>
  <si>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</si>
  <si>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</si>
  <si>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</si>
  <si>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</si>
  <si>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</si>
  <si>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</si>
  <si>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</si>
  <si>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</si>
  <si>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</si>
  <si>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</si>
  <si>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</si>
  <si>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</si>
  <si>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</si>
  <si>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</si>
  <si>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</si>
  <si>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</si>
  <si>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</si>
  <si>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</si>
  <si>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</si>
  <si>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</si>
  <si>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</si>
  <si>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</si>
  <si>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</si>
  <si>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</si>
  <si>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</si>
  <si>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</si>
  <si>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</si>
  <si>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</si>
  <si>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</si>
  <si>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</si>
  <si>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</si>
  <si>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</si>
  <si>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</si>
  <si>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</si>
  <si>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</si>
  <si>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</si>
  <si>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</si>
  <si>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</si>
  <si>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</si>
  <si>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</si>
  <si>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</si>
  <si>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</si>
  <si>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</si>
  <si>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</si>
  <si>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</si>
  <si>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</si>
  <si>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</si>
  <si>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</si>
  <si>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</si>
  <si>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</si>
  <si>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</si>
  <si>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</si>
  <si>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</si>
  <si>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</si>
  <si>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</si>
  <si>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</si>
  <si>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</si>
  <si>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</si>
  <si>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</si>
  <si>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</si>
  <si>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</si>
  <si>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</si>
  <si>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</si>
  <si>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</si>
  <si>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</si>
  <si>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</si>
  <si>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</si>
  <si>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</si>
  <si>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</si>
  <si>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</si>
  <si>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</si>
  <si>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</si>
  <si>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</si>
  <si>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</si>
  <si>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</si>
  <si>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</si>
  <si>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</si>
  <si>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</si>
  <si>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</si>
  <si>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</si>
  <si>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</si>
  <si>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</si>
  <si>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</si>
  <si>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</si>
  <si>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</si>
  <si>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</si>
  <si>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</si>
  <si>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</si>
  <si>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</si>
  <si>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</si>
  <si>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</si>
  <si>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</si>
  <si>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</si>
  <si>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</si>
  <si>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</si>
  <si>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</si>
  <si>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</si>
  <si>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</si>
  <si>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</si>
  <si>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</si>
  <si>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</si>
  <si>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</si>
  <si>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</si>
  <si>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</si>
  <si>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</si>
  <si>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</si>
  <si>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</si>
  <si>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</si>
  <si>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</si>
  <si>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</si>
  <si>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</si>
  <si>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</si>
  <si>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</si>
  <si>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</si>
  <si>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</si>
  <si>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</si>
  <si>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</si>
  <si>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</si>
  <si>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</si>
  <si>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</si>
  <si>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</si>
  <si>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</si>
  <si>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</si>
  <si>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</si>
  <si>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</si>
  <si>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</si>
  <si>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</si>
  <si>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</si>
  <si>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</si>
  <si>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</si>
  <si>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</si>
  <si>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</si>
  <si>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</si>
  <si>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</si>
  <si>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</si>
  <si>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</si>
  <si>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</si>
  <si>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</si>
  <si>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</si>
  <si>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</si>
  <si>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</si>
  <si>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</si>
  <si>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</si>
  <si>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</si>
  <si>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</si>
  <si>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</si>
  <si>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</si>
  <si>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</si>
  <si>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</si>
  <si>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</si>
  <si>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</si>
  <si>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</si>
  <si>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</si>
  <si>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</si>
  <si>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</si>
  <si>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</si>
  <si>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</si>
  <si>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</si>
  <si>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</si>
  <si>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</si>
  <si>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</si>
  <si>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</si>
  <si>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</si>
  <si>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</si>
  <si>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</si>
  <si>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</si>
  <si>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</si>
  <si>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</si>
  <si>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</si>
  <si>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</si>
  <si>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</si>
  <si>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</si>
  <si>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</si>
  <si>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</si>
  <si>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</si>
  <si>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</si>
  <si>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</si>
  <si>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</si>
  <si>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</si>
  <si>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</si>
  <si>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</si>
  <si>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</si>
  <si>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</si>
  <si>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</si>
  <si>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</si>
  <si>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</si>
  <si>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</si>
  <si>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</si>
  <si>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</si>
  <si>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</si>
  <si>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</si>
  <si>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</si>
  <si>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</si>
  <si>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</si>
  <si>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</si>
  <si>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</si>
  <si>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</si>
  <si>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</si>
  <si>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</si>
  <si>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</si>
  <si>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</si>
  <si>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</si>
  <si>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</si>
  <si>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</si>
  <si>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</si>
  <si>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</si>
  <si>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</si>
  <si>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</si>
  <si>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</si>
  <si>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</si>
  <si>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</si>
  <si>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</si>
  <si>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</si>
  <si>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</si>
  <si>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</si>
  <si>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</si>
  <si>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</si>
  <si>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</si>
  <si>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</si>
  <si>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</si>
  <si>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</si>
  <si>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</si>
  <si>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</si>
  <si>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</si>
  <si>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</si>
  <si>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</si>
  <si>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</si>
  <si>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</si>
  <si>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</si>
  <si>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</si>
  <si>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</si>
  <si>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</si>
  <si>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</si>
  <si>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</si>
  <si>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</si>
  <si>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</si>
  <si>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</si>
  <si>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</si>
  <si>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</si>
  <si>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</si>
  <si>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</si>
  <si>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</si>
  <si>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</si>
  <si>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</si>
  <si>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</si>
  <si>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</si>
  <si>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</si>
  <si>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</si>
  <si>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</si>
  <si>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</si>
  <si>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</si>
  <si>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</si>
  <si>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</si>
  <si>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</si>
  <si>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</si>
  <si>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</si>
  <si>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</si>
  <si>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</si>
  <si>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</si>
  <si>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</si>
  <si>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</si>
  <si>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</si>
  <si>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</si>
  <si>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</si>
  <si>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</si>
  <si>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</si>
  <si>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</si>
  <si>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</si>
  <si>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</si>
  <si>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</si>
  <si>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</si>
  <si>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</si>
  <si>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</si>
  <si>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</si>
  <si>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</si>
  <si>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</si>
  <si>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</si>
  <si>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</si>
  <si>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</si>
  <si>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</si>
  <si>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</si>
  <si>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</si>
  <si>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</si>
  <si>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</si>
  <si>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</si>
  <si>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</si>
  <si>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</si>
  <si>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</si>
  <si>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</si>
  <si>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</si>
  <si>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</si>
  <si>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</si>
  <si>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</si>
  <si>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</si>
  <si>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</si>
  <si>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</si>
  <si>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</si>
  <si>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</si>
  <si>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</si>
  <si>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</si>
  <si>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</si>
  <si>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</si>
  <si>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</si>
  <si>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</si>
  <si>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</si>
  <si>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</si>
  <si>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</si>
  <si>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</si>
  <si>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</si>
  <si>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</si>
  <si>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</si>
  <si>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</si>
  <si>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</si>
  <si>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</si>
  <si>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</si>
  <si>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</si>
  <si>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</si>
  <si>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</si>
  <si>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</si>
  <si>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</si>
  <si>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</si>
  <si>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</si>
  <si>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</si>
  <si>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</si>
  <si>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</si>
  <si>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</si>
  <si>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</si>
  <si>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</si>
  <si>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</si>
  <si>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</si>
  <si>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</si>
  <si>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</si>
  <si>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</si>
  <si>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</si>
  <si>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</si>
  <si>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</si>
  <si>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</si>
  <si>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</si>
  <si>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</si>
  <si>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</si>
  <si>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</si>
  <si>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</si>
  <si>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</si>
  <si>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</si>
  <si>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</si>
  <si>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</si>
  <si>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</si>
  <si>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</si>
  <si>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</si>
  <si>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</si>
  <si>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</si>
  <si>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</si>
  <si>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</si>
  <si>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</si>
  <si>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</si>
  <si>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</si>
  <si>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</si>
  <si>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</si>
  <si>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</si>
  <si>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</si>
  <si>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</si>
  <si>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</si>
  <si>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</si>
  <si>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</si>
  <si>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</si>
  <si>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</si>
  <si>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</si>
  <si>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</si>
  <si>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</si>
  <si>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</si>
  <si>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</si>
  <si>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</si>
  <si>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</si>
  <si>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</si>
  <si>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</si>
  <si>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</si>
  <si>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</si>
  <si>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</si>
  <si>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</si>
  <si>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</si>
  <si>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</si>
  <si>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</si>
  <si>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</si>
  <si>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</si>
  <si>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</si>
  <si>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</si>
  <si>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</si>
  <si>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</si>
  <si>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</si>
  <si>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</si>
  <si>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</si>
  <si>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</si>
  <si>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</si>
  <si>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</si>
  <si>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</si>
  <si>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</si>
  <si>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</si>
  <si>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</si>
  <si>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</si>
  <si>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</si>
  <si>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</si>
  <si>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</si>
  <si>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</si>
  <si>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</si>
  <si>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</si>
  <si>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</si>
  <si>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</si>
  <si>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</si>
  <si>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</si>
  <si>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</si>
  <si>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</si>
  <si>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</si>
  <si>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</si>
  <si>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</si>
  <si>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</si>
  <si>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</si>
  <si>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</si>
  <si>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</si>
  <si>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</si>
  <si>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</si>
  <si>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</si>
  <si>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</si>
  <si>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</si>
  <si>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</si>
  <si>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</si>
  <si>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</si>
  <si>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</si>
  <si>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</si>
  <si>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</si>
  <si>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</si>
  <si>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</si>
  <si>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</si>
  <si>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</si>
  <si>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</si>
  <si>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</si>
  <si>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</si>
  <si>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</si>
  <si>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</si>
  <si>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</si>
  <si>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</si>
  <si>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</si>
  <si>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</si>
  <si>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</si>
  <si>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</si>
  <si>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</si>
  <si>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</si>
  <si>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</si>
  <si>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</si>
  <si>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</si>
  <si>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</si>
  <si>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</si>
  <si>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</si>
  <si>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</si>
  <si>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</si>
  <si>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</si>
  <si>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</si>
  <si>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</si>
  <si>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</si>
  <si>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</si>
  <si>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</si>
  <si>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</si>
  <si>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</si>
  <si>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</si>
  <si>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</si>
  <si>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</si>
  <si>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</si>
  <si>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</si>
  <si>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</si>
  <si>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</si>
  <si>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</si>
  <si>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</si>
  <si>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</si>
  <si>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</si>
  <si>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</si>
  <si>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</si>
  <si>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</si>
  <si>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</si>
  <si>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</si>
  <si>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</si>
  <si>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</si>
  <si>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</si>
  <si>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</si>
  <si>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</si>
  <si>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</si>
  <si>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</si>
  <si>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</si>
  <si>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</si>
  <si>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</si>
  <si>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</si>
  <si>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</si>
  <si>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</si>
  <si>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</si>
  <si>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</si>
  <si>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</si>
  <si>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</si>
  <si>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</si>
  <si>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</si>
  <si>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</si>
  <si>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</si>
  <si>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</si>
  <si>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</si>
  <si>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</si>
  <si>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</si>
  <si>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</si>
  <si>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</si>
  <si>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</si>
  <si>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</si>
  <si>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</si>
  <si>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</si>
  <si>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</si>
  <si>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</si>
  <si>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</si>
  <si>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</si>
  <si>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</si>
  <si>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</si>
  <si>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</si>
  <si>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</si>
  <si>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</si>
  <si>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</si>
  <si>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</si>
  <si>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</si>
  <si>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</si>
  <si>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</si>
  <si>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</si>
  <si>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</si>
  <si>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</si>
  <si>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</si>
  <si>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</si>
  <si>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</si>
  <si>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</si>
  <si>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</si>
  <si>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</si>
  <si>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</si>
  <si>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</si>
  <si>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</si>
  <si>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</si>
  <si>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</si>
  <si>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</si>
  <si>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</si>
  <si>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</si>
  <si>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</si>
  <si>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</si>
  <si>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</si>
  <si>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</si>
  <si>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</si>
  <si>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</si>
  <si>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</si>
  <si>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</si>
  <si>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</si>
  <si>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</si>
  <si>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</si>
  <si>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</si>
  <si>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</si>
  <si>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</si>
  <si>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</si>
  <si>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</si>
  <si>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</si>
  <si>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</si>
  <si>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</si>
  <si>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</si>
  <si>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</si>
  <si>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</si>
  <si>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</si>
  <si>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</si>
  <si>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</si>
  <si>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</si>
  <si>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</si>
  <si>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</si>
  <si>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</si>
  <si>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</si>
  <si>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</si>
  <si>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</si>
  <si>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</si>
  <si>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</si>
  <si>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</si>
  <si>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</si>
  <si>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</si>
  <si>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</si>
  <si>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</si>
  <si>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</si>
  <si>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</si>
  <si>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</si>
  <si>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</si>
  <si>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</si>
  <si>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</si>
  <si>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</si>
  <si>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</si>
  <si>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</si>
  <si>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</si>
  <si>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</si>
  <si>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</si>
  <si>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</si>
  <si>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</si>
  <si>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</si>
  <si>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</si>
  <si>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</si>
  <si>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</si>
  <si>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</si>
  <si>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</si>
  <si>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</si>
  <si>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</si>
  <si>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</si>
  <si>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</si>
  <si>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</si>
  <si>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</si>
  <si>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</si>
  <si>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</si>
  <si>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</si>
  <si>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</si>
  <si>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</si>
  <si>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</si>
  <si>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</si>
  <si>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</si>
  <si>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</si>
  <si>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</si>
  <si>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</si>
  <si>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</si>
  <si>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</si>
  <si>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</si>
  <si>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</si>
  <si>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</si>
  <si>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</si>
  <si>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</si>
  <si>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</si>
  <si>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</si>
  <si>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</si>
  <si>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</si>
  <si>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</si>
  <si>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</si>
  <si>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</si>
  <si>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</si>
  <si>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</si>
  <si>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</si>
  <si>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</si>
  <si>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</si>
  <si>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</si>
  <si>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</si>
  <si>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</si>
  <si>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</si>
  <si>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</si>
  <si>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</si>
  <si>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</si>
  <si>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</si>
  <si>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</si>
  <si>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</si>
  <si>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</si>
  <si>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</si>
  <si>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</si>
  <si>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</si>
  <si>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</si>
  <si>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</si>
  <si>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</si>
  <si>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</si>
  <si>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</si>
  <si>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</si>
  <si>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</si>
  <si>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</si>
  <si>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</si>
  <si>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</si>
  <si>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</si>
  <si>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</si>
  <si>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</si>
  <si>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</si>
  <si>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</si>
  <si>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</si>
  <si>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</si>
  <si>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</si>
  <si>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</si>
  <si>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</si>
  <si>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</si>
  <si>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</si>
  <si>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</si>
  <si>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</si>
  <si>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</si>
  <si>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</si>
  <si>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</si>
  <si>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</si>
  <si>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</si>
  <si>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</si>
  <si>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</si>
  <si>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</si>
  <si>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</si>
  <si>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</si>
  <si>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</si>
  <si>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</si>
  <si>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</si>
  <si>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</si>
  <si>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</si>
  <si>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</si>
  <si>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</si>
  <si>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</si>
  <si>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</si>
  <si>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</si>
  <si>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</si>
  <si>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</si>
  <si>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</si>
  <si>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</si>
  <si>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</si>
  <si>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</si>
  <si>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</si>
  <si>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</si>
  <si>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</si>
  <si>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</si>
  <si>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</si>
  <si>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</si>
  <si>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</si>
  <si>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</si>
  <si>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</si>
  <si>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</si>
  <si>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</si>
  <si>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</si>
  <si>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</si>
  <si>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</si>
  <si>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</si>
  <si>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</si>
  <si>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</si>
  <si>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</si>
  <si>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</si>
  <si>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</si>
  <si>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</si>
  <si>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</si>
  <si>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</si>
  <si>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</si>
  <si>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</si>
  <si>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</si>
  <si>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</si>
  <si>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</si>
  <si>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</si>
  <si>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</si>
  <si>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</si>
  <si>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</si>
  <si>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</si>
  <si>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</si>
  <si>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</si>
  <si>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</si>
  <si>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</si>
  <si>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</si>
  <si>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</si>
  <si>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</si>
  <si>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</si>
  <si>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</si>
  <si>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</si>
  <si>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</si>
  <si>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</si>
  <si>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</si>
  <si>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</si>
  <si>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</si>
  <si>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</si>
  <si>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</si>
  <si>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</si>
  <si>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</si>
  <si>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</si>
  <si>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</si>
  <si>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</si>
  <si>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</si>
  <si>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</si>
  <si>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</si>
  <si>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</si>
  <si>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</si>
  <si>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</si>
  <si>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</si>
  <si>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</si>
  <si>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</si>
  <si>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</si>
  <si>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</si>
  <si>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</si>
  <si>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</si>
  <si>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</si>
  <si>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</si>
  <si>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</si>
  <si>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</si>
  <si>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</si>
  <si>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</si>
  <si>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</si>
  <si>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</si>
  <si>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</si>
  <si>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</si>
  <si>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</si>
  <si>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</si>
  <si>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</si>
  <si>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</si>
  <si>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</si>
  <si>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</si>
  <si>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</si>
  <si>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</si>
  <si>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</si>
  <si>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</si>
  <si>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</si>
  <si>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</si>
  <si>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</si>
  <si>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</si>
  <si>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</si>
  <si>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</si>
  <si>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</si>
  <si>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</si>
  <si>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</si>
  <si>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</si>
  <si>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</si>
  <si>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</si>
  <si>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</si>
  <si>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</si>
  <si>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</si>
  <si>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</si>
  <si>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</si>
  <si>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</si>
  <si>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</si>
  <si>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</si>
  <si>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</si>
  <si>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</si>
  <si>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</si>
  <si>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</si>
  <si>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</si>
  <si>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</si>
  <si>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</si>
  <si>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</si>
  <si>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</si>
  <si>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</si>
  <si>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</si>
  <si>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</si>
  <si>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</si>
  <si>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</si>
  <si>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</si>
  <si>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</si>
  <si>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</si>
  <si>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</si>
  <si>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</si>
  <si>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</si>
  <si>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</si>
  <si>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</si>
  <si>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</si>
  <si>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</si>
  <si>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</si>
  <si>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</si>
  <si>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</si>
  <si>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</si>
  <si>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</si>
  <si>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</si>
  <si>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</si>
  <si>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</si>
  <si>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</si>
  <si>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</si>
  <si>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</si>
  <si>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</si>
  <si>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</si>
  <si>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</si>
  <si>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</si>
  <si>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</si>
  <si>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</si>
  <si>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</si>
  <si>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</si>
  <si>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</si>
  <si>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</si>
  <si>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</si>
  <si>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</si>
  <si>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</si>
  <si>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</si>
  <si>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</si>
  <si>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</si>
  <si>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</si>
  <si>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</si>
  <si>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</si>
  <si>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</si>
  <si>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</si>
  <si>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</si>
  <si>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</si>
  <si>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</si>
  <si>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</si>
  <si>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</si>
  <si>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</si>
  <si>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</si>
  <si>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</si>
  <si>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</si>
  <si>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</si>
  <si>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</si>
  <si>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</si>
  <si>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</si>
  <si>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</si>
  <si>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</si>
  <si>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</si>
  <si>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</si>
  <si>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</si>
  <si>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</si>
  <si>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</si>
  <si>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</si>
  <si>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</si>
  <si>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</si>
  <si>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</si>
  <si>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</si>
  <si>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</si>
  <si>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</si>
  <si>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</si>
  <si>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</si>
  <si>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</si>
  <si>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</si>
  <si>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</si>
  <si>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</si>
  <si>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</si>
  <si>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</si>
  <si>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</si>
  <si>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</si>
  <si>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</si>
  <si>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</si>
  <si>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</si>
  <si>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</si>
  <si>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</si>
  <si>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</si>
  <si>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</si>
  <si>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</si>
  <si>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</si>
  <si>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</si>
  <si>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</si>
  <si>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</si>
  <si>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</si>
  <si>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</si>
  <si>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</si>
  <si>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</si>
  <si>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</si>
  <si>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</si>
  <si>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</si>
  <si>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</si>
  <si>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</si>
  <si>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</si>
  <si>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</si>
  <si>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</si>
  <si>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</si>
  <si>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</si>
  <si>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</si>
  <si>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</si>
  <si>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</si>
  <si>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</si>
  <si>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</si>
  <si>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</si>
  <si>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</si>
  <si>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</si>
  <si>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</si>
  <si>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</si>
  <si>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</si>
  <si>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</si>
  <si>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</si>
  <si>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</si>
  <si>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</si>
  <si>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</si>
  <si>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</si>
  <si>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</si>
  <si>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</si>
  <si>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</si>
  <si>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</si>
  <si>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</si>
  <si>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</si>
  <si>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</si>
  <si>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</si>
  <si>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</si>
  <si>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</si>
  <si>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</si>
  <si>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</si>
  <si>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</si>
  <si>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</si>
  <si>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</si>
  <si>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</si>
  <si>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</si>
  <si>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</si>
  <si>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</si>
  <si>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</si>
  <si>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</si>
  <si>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</si>
  <si>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</si>
  <si>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</si>
  <si>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</si>
  <si>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</si>
  <si>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</si>
  <si>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</si>
  <si>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</si>
  <si>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</si>
  <si>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</si>
  <si>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</si>
  <si>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</si>
  <si>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</si>
  <si>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</si>
  <si>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</si>
  <si>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</si>
  <si>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</si>
  <si>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</si>
  <si>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</si>
  <si>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</si>
  <si>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</si>
  <si>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</si>
  <si>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</si>
  <si>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</si>
  <si>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</si>
  <si>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</si>
  <si>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</si>
  <si>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</si>
  <si>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</si>
  <si>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</si>
  <si>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</si>
  <si>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</si>
  <si>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</si>
  <si>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</si>
  <si>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</si>
  <si>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</si>
  <si>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</si>
  <si>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</si>
  <si>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</si>
  <si>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</si>
  <si>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</si>
  <si>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</si>
  <si>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</si>
  <si>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</si>
  <si>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</si>
  <si>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</si>
  <si>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</si>
  <si>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</si>
  <si>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</si>
  <si>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</si>
  <si>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</si>
  <si>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</si>
  <si>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</si>
  <si>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</si>
  <si>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</si>
  <si>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</si>
  <si>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</si>
  <si>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</si>
  <si>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</si>
  <si>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</si>
  <si>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 xml:space="preserve">Median </t>
  </si>
  <si>
    <t>Min</t>
  </si>
  <si>
    <t>Max</t>
  </si>
  <si>
    <t>Variance</t>
  </si>
  <si>
    <t>StDev</t>
  </si>
  <si>
    <t>Successful</t>
  </si>
  <si>
    <t>Mode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</si>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</sst>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23">
    <dxf>
      <font>
        <color theme="0" tint="-0.34998626667073579"/>
      </font>
      <fill>
        <patternFill>
          <bgColor theme="2" tint="-9.9948118533890809E-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0.39994506668294322"/>
      </font>
      <fill>
        <patternFill>
          <bgColor theme="2" tint="-9.9948118533890809E-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0.39994506668294322"/>
      </font>
      <fill>
        <patternFill>
          <bgColor theme="2" tint="-9.9948118533890809E-2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 tint="-0.34998626667073579"/>
      </font>
      <fill>
        <patternFill>
          <bgColor theme="2" tint="-9.9948118533890809E-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0.39994506668294322"/>
      </font>
      <fill>
        <patternFill>
          <bgColor theme="2" tint="-9.9948118533890809E-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0.39994506668294322"/>
      </font>
      <fill>
        <patternFill>
          <bgColor theme="2" tint="-9.9948118533890809E-2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 tint="-0.34998626667073579"/>
      </font>
      <fill>
        <patternFill>
          <bgColor theme="2" tint="-9.9948118533890809E-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0.39994506668294322"/>
      </font>
      <fill>
        <patternFill>
          <bgColor theme="2" tint="-9.9948118533890809E-2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[StarterBook_LO.xlsx]Sheet2!PivotTable9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C5-6043-9282-BE7C1CF21ED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44B-1540-A10B-8A15D6BB3F8E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44B-1540-A10B-8A15D6BB3F8E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44B-1540-A10B-8A15D6BB3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2432960"/>
        <c:axId val="783550384"/>
      </c:barChart>
      <c:catAx>
        <c:axId val="722432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550384"/>
        <c:crosses val="autoZero"/>
        <c:auto val="1"/>
        <c:lblAlgn val="ctr"/>
        <c:lblOffset val="100"/>
        <c:noMultiLvlLbl val="0"/>
      </c:catAx>
      <c:valAx>
        <c:axId val="78355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43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[StarterBook_LO.xlsx]Sheet3!PivotTable10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DC-4241-86F3-900207E1130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8DC-4241-86F3-900207E11305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8DC-4241-86F3-900207E1130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8DC-4241-86F3-900207E11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2226032"/>
        <c:axId val="700867328"/>
      </c:barChart>
      <c:catAx>
        <c:axId val="72222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867328"/>
        <c:crosses val="autoZero"/>
        <c:auto val="1"/>
        <c:lblAlgn val="ctr"/>
        <c:lblOffset val="100"/>
        <c:noMultiLvlLbl val="0"/>
      </c:catAx>
      <c:valAx>
        <c:axId val="70086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22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[StarterBook_LO.xlsx]Sheet4!PivotTable11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57-E54A-9509-D9EAEAB7F34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8657-E54A-9509-D9EAEAB7F34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8657-E54A-9509-D9EAEAB7F34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87-2D40-82F4-CEFD23ECA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042768"/>
        <c:axId val="296970240"/>
      </c:lineChart>
      <c:catAx>
        <c:axId val="29704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970240"/>
        <c:crosses val="autoZero"/>
        <c:auto val="1"/>
        <c:lblAlgn val="ctr"/>
        <c:lblOffset val="100"/>
        <c:noMultiLvlLbl val="0"/>
      </c:catAx>
      <c:valAx>
        <c:axId val="29697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04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in relation to Status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DA-9442-9C96-69ED4D20EBB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DA-9442-9C96-69ED4D20EBB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DA-9442-9C96-69ED4D20E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183792"/>
        <c:axId val="784501248"/>
      </c:lineChart>
      <c:catAx>
        <c:axId val="77118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01248"/>
        <c:crosses val="autoZero"/>
        <c:auto val="1"/>
        <c:lblAlgn val="ctr"/>
        <c:lblOffset val="100"/>
        <c:noMultiLvlLbl val="0"/>
      </c:catAx>
      <c:valAx>
        <c:axId val="78450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18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0</xdr:row>
      <xdr:rowOff>177800</xdr:rowOff>
    </xdr:from>
    <xdr:to>
      <xdr:col>13</xdr:col>
      <xdr:colOff>546100</xdr:colOff>
      <xdr:row>24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41EB81-64E1-304D-B091-8BE87093B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3</xdr:row>
      <xdr:rowOff>158750</xdr:rowOff>
    </xdr:from>
    <xdr:to>
      <xdr:col>12</xdr:col>
      <xdr:colOff>749300</xdr:colOff>
      <xdr:row>30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759AED-2761-2C48-9C5B-A6E4BEA73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3</xdr:row>
      <xdr:rowOff>120650</xdr:rowOff>
    </xdr:from>
    <xdr:to>
      <xdr:col>12</xdr:col>
      <xdr:colOff>685800</xdr:colOff>
      <xdr:row>23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419D6-4979-FE4C-8A10-98B2B3B1F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1047750</xdr:colOff>
      <xdr:row>17</xdr:row>
      <xdr:rowOff>107950</xdr:rowOff>
    </xdr:from>
    <xdr:to>
      <xdr:col>7</xdr:col>
      <xdr:colOff>520700</xdr:colOff>
      <xdr:row>34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88B103-5B27-BC46-9482-CE4BB7F704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1.885270370367" createdVersion="6" refreshedVersion="6" minRefreshableVersion="3" recordCount="4114" xr:uid="{CB2E7C64-96D1-8C4C-9425-AB79851FD201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92.80635648148" createdVersion="6" refreshedVersion="6" minRefreshableVersion="3" recordCount="4114" xr:uid="{283034DE-C228-7B4B-9BE0-0D7AD1025FB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3C307A-4A8F-4F4F-A886-87F615149A96}" name="PivotTable9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2B0D8-55EF-E249-815A-A1D5820879B5}" name="PivotTable10" cacheId="18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DCABF7-6C62-9C4B-A93D-C97DC26663B8}" name="PivotTable1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B26D5-C2F5-C640-9616-FCA226E77FDD}">
  <dimension ref="A1:F14"/>
  <sheetViews>
    <sheetView workbookViewId="0">
      <selection activeCell="C22" sqref="C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6" t="s">
        <v>8223</v>
      </c>
      <c r="B1" t="s">
        <v>8363</v>
      </c>
    </row>
    <row r="3" spans="1:6" x14ac:dyDescent="0.2">
      <c r="A3" s="6" t="s">
        <v>8362</v>
      </c>
      <c r="B3" s="6" t="s">
        <v>8364</v>
      </c>
    </row>
    <row r="4" spans="1:6" x14ac:dyDescent="0.2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7" t="s">
        <v>8309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8335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8332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8330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8324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8337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8321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8318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8316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8361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6702D-FAFA-A74E-BE99-A6BF21CBAB2F}">
  <dimension ref="A1:F47"/>
  <sheetViews>
    <sheetView topLeftCell="M1" workbookViewId="0">
      <selection activeCell="E32" sqref="E3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2" width="18.33203125" bestFit="1" customWidth="1"/>
    <col min="13" max="13" width="22.6640625" bestFit="1" customWidth="1"/>
    <col min="14" max="14" width="18.33203125" bestFit="1" customWidth="1"/>
    <col min="15" max="15" width="17.33203125" bestFit="1" customWidth="1"/>
  </cols>
  <sheetData>
    <row r="1" spans="1:6" x14ac:dyDescent="0.2">
      <c r="A1" s="6" t="s">
        <v>8223</v>
      </c>
      <c r="B1" t="s">
        <v>8363</v>
      </c>
    </row>
    <row r="2" spans="1:6" x14ac:dyDescent="0.2">
      <c r="A2" s="6" t="s">
        <v>8359</v>
      </c>
      <c r="B2" t="s">
        <v>8363</v>
      </c>
    </row>
    <row r="4" spans="1:6" x14ac:dyDescent="0.2">
      <c r="A4" s="6" t="s">
        <v>8362</v>
      </c>
      <c r="B4" s="6" t="s">
        <v>8364</v>
      </c>
    </row>
    <row r="5" spans="1:6" x14ac:dyDescent="0.2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7" t="s">
        <v>8315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8343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8331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8357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8353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8314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8313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8329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8346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8323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8336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8347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8348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8328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8327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8355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8326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8334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8358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8342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8322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8349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8338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8344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8317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8345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8341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8352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8325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8312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8311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8351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8354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8356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8350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8310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8340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8333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8320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8319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8339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8361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DF9E4-26F4-B840-B43D-4FC19315A033}">
  <dimension ref="A2:F18"/>
  <sheetViews>
    <sheetView workbookViewId="0">
      <selection activeCell="I30" sqref="I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1640625" bestFit="1" customWidth="1"/>
    <col min="8" max="8" width="11.83203125" bestFit="1" customWidth="1"/>
    <col min="9" max="9" width="12.1640625" bestFit="1" customWidth="1"/>
    <col min="10" max="10" width="16" bestFit="1" customWidth="1"/>
    <col min="11" max="11" width="16.5" bestFit="1" customWidth="1"/>
  </cols>
  <sheetData>
    <row r="2" spans="1:6" x14ac:dyDescent="0.2">
      <c r="A2" s="6" t="s">
        <v>8359</v>
      </c>
      <c r="B2" t="s">
        <v>8363</v>
      </c>
    </row>
    <row r="4" spans="1:6" x14ac:dyDescent="0.2">
      <c r="A4" s="6" t="s">
        <v>8362</v>
      </c>
      <c r="B4" s="6" t="s">
        <v>8364</v>
      </c>
    </row>
    <row r="5" spans="1:6" x14ac:dyDescent="0.2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8373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2">
      <c r="A7" s="10" t="s">
        <v>8374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">
      <c r="A8" s="10" t="s">
        <v>8375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">
      <c r="A9" s="10" t="s">
        <v>8376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2">
      <c r="A10" s="10" t="s">
        <v>8367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2">
      <c r="A11" s="10" t="s">
        <v>8377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2">
      <c r="A12" s="10" t="s">
        <v>8368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2">
      <c r="A13" s="10" t="s">
        <v>8369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2">
      <c r="A14" s="10" t="s">
        <v>8370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2">
      <c r="A15" s="10" t="s">
        <v>8371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2">
      <c r="A16" s="10" t="s">
        <v>8372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2">
      <c r="A17" s="10" t="s">
        <v>8378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2">
      <c r="A18" s="10" t="s">
        <v>8361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88" zoomScaleNormal="88" workbookViewId="0">
      <selection activeCell="E170" sqref="E170"/>
    </sheetView>
  </sheetViews>
  <sheetFormatPr baseColWidth="10" defaultColWidth="8.83203125" defaultRowHeight="15" x14ac:dyDescent="0.2"/>
  <cols>
    <col min="1" max="1" width="8" customWidth="1"/>
    <col min="2" max="2" width="38.5" style="3" customWidth="1"/>
    <col min="3" max="3" width="40.33203125" style="3" customWidth="1"/>
    <col min="5" max="5" width="16.5" customWidth="1"/>
    <col min="6" max="6" width="17.6640625" customWidth="1"/>
    <col min="7" max="7" width="9.33203125" customWidth="1"/>
    <col min="8" max="8" width="9" customWidth="1"/>
    <col min="9" max="9" width="19.33203125" customWidth="1"/>
    <col min="10" max="10" width="17.83203125" customWidth="1"/>
    <col min="11" max="11" width="15.5" customWidth="1"/>
    <col min="12" max="12" width="17" customWidth="1"/>
    <col min="13" max="13" width="16.6640625" customWidth="1"/>
    <col min="14" max="14" width="27.5" customWidth="1"/>
    <col min="15" max="15" width="18.1640625" customWidth="1"/>
    <col min="16" max="16" width="21.6640625" customWidth="1"/>
    <col min="17" max="17" width="16" customWidth="1"/>
    <col min="18" max="18" width="21.5" customWidth="1"/>
    <col min="19" max="19" width="20" customWidth="1"/>
    <col min="20" max="20" width="25.1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8308</v>
      </c>
      <c r="S1" s="8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E2/D2*100</f>
        <v>136.85882352941178</v>
      </c>
      <c r="P2">
        <f t="shared" ref="P2:P65" si="1">AVERAGE(E:E/L:L)</f>
        <v>63.917582417582416</v>
      </c>
      <c r="Q2" t="str">
        <f>LEFT(N:N, FIND("/",N:N)-1)</f>
        <v>film &amp; video</v>
      </c>
      <c r="R2" t="str">
        <f>RIGHT(N:N,LEN(N:N)-FIND("/",N:N))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142.60827250608273</v>
      </c>
      <c r="P3">
        <f t="shared" si="1"/>
        <v>185.48101265822785</v>
      </c>
      <c r="Q3" t="str">
        <f t="shared" ref="Q3:Q66" si="2">LEFT(N:N, FIND("/",N:N)-1)</f>
        <v>film &amp; video</v>
      </c>
      <c r="R3" t="str">
        <f t="shared" ref="R3:R66" si="3">RIGHT(N:N,LEN(N:N)-FIND("/",N:N))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6">E66/D66*100</f>
        <v>173.33333333333334</v>
      </c>
      <c r="P66">
        <f t="shared" ref="P66:P129" si="7">AVERAGE(E:E/L:L)</f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6"/>
        <v>107.52857142857141</v>
      </c>
      <c r="P67">
        <f t="shared" si="7"/>
        <v>132.05263157894737</v>
      </c>
      <c r="Q67" t="str">
        <f t="shared" ref="Q67:Q130" si="8">LEFT(N:N, FIND("/",N:N)-1)</f>
        <v>film &amp; video</v>
      </c>
      <c r="R67" t="str">
        <f t="shared" ref="R67:R130" si="9">RIGHT(N:N,LEN(N:N)-FIND("/",N:N))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12">E130/D130*100</f>
        <v>1.867</v>
      </c>
      <c r="P130">
        <f t="shared" ref="P130:P193" si="13">AVERAGE(E:E/L:L)</f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12"/>
        <v>0</v>
      </c>
      <c r="P131" t="e">
        <f t="shared" si="13"/>
        <v>#DIV/0!</v>
      </c>
      <c r="Q131" t="str">
        <f t="shared" ref="Q131:Q194" si="14">LEFT(N:N, FIND("/",N:N)-1)</f>
        <v>film &amp; video</v>
      </c>
      <c r="R131" t="str">
        <f t="shared" ref="R131:R194" si="15">RIGHT(N:N,LEN(N:N)-FIND("/",N:N))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8">E194/D194*100</f>
        <v>1.6999999999999999E-3</v>
      </c>
      <c r="P194">
        <f t="shared" ref="P194:P257" si="19">AVERAGE(E:E/L:L)</f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8"/>
        <v>0</v>
      </c>
      <c r="P195" t="e">
        <f t="shared" si="19"/>
        <v>#DIV/0!</v>
      </c>
      <c r="Q195" t="str">
        <f t="shared" ref="Q195:Q258" si="20">LEFT(N:N, FIND("/",N:N)-1)</f>
        <v>film &amp; video</v>
      </c>
      <c r="R195" t="str">
        <f t="shared" ref="R195:R258" si="21">RIGHT(N:N,LEN(N:N)-FIND("/",N:N))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24">E258/D258*100</f>
        <v>139.1</v>
      </c>
      <c r="P258">
        <f t="shared" ref="P258:P321" si="25">AVERAGE(E:E/L:L)</f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24"/>
        <v>106.72648571428572</v>
      </c>
      <c r="P259">
        <f t="shared" si="25"/>
        <v>66.70405357142856</v>
      </c>
      <c r="Q259" t="str">
        <f t="shared" ref="Q259:Q322" si="26">LEFT(N:N, FIND("/",N:N)-1)</f>
        <v>film &amp; video</v>
      </c>
      <c r="R259" t="str">
        <f t="shared" ref="R259:R322" si="27">RIGHT(N:N,LEN(N:N)-FIND("/",N:N))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30">E322/D322*100</f>
        <v>106.58000000000001</v>
      </c>
      <c r="P322">
        <f t="shared" ref="P322:P385" si="31">AVERAGE(E:E/L:L)</f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30"/>
        <v>102.66285714285715</v>
      </c>
      <c r="P323">
        <f t="shared" si="31"/>
        <v>106.62314540059347</v>
      </c>
      <c r="Q323" t="str">
        <f t="shared" ref="Q323:Q386" si="32">LEFT(N:N, FIND("/",N:N)-1)</f>
        <v>film &amp; video</v>
      </c>
      <c r="R323" t="str">
        <f t="shared" ref="R323:R386" si="33">RIGHT(N:N,LEN(N:N)-FIND("/",N:N))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36">E386/D386*100</f>
        <v>112.105</v>
      </c>
      <c r="P386">
        <f t="shared" ref="P386:P449" si="37">AVERAGE(E:E/L:L)</f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36"/>
        <v>105.982</v>
      </c>
      <c r="P387">
        <f t="shared" si="37"/>
        <v>111.79535864978902</v>
      </c>
      <c r="Q387" t="str">
        <f t="shared" ref="Q387:Q450" si="38">LEFT(N:N, FIND("/",N:N)-1)</f>
        <v>film &amp; video</v>
      </c>
      <c r="R387" t="str">
        <f t="shared" ref="R387:R450" si="39">RIGHT(N:N,LEN(N:N)-FIND("/",N:N))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42">E450/D450*100</f>
        <v>3.2804000000000002</v>
      </c>
      <c r="P450">
        <f t="shared" ref="P450:P513" si="43">AVERAGE(E:E/L:L)</f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42"/>
        <v>2.25</v>
      </c>
      <c r="P451">
        <f t="shared" si="43"/>
        <v>9</v>
      </c>
      <c r="Q451" t="str">
        <f t="shared" ref="Q451:Q514" si="44">LEFT(N:N, FIND("/",N:N)-1)</f>
        <v>film &amp; video</v>
      </c>
      <c r="R451" t="str">
        <f t="shared" ref="R451:R514" si="45">RIGHT(N:N,LEN(N:N)-FIND("/",N:N))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48">E514/D514*100</f>
        <v>0.13749999999999998</v>
      </c>
      <c r="P514">
        <f t="shared" ref="P514:P577" si="49">AVERAGE(E:E/L:L)</f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48"/>
        <v>13.923999999999999</v>
      </c>
      <c r="P515">
        <f t="shared" si="49"/>
        <v>102.38235294117646</v>
      </c>
      <c r="Q515" t="str">
        <f t="shared" ref="Q515:Q578" si="50">LEFT(N:N, FIND("/",N:N)-1)</f>
        <v>film &amp; video</v>
      </c>
      <c r="R515" t="str">
        <f t="shared" ref="R515:R578" si="51">RIGHT(N:N,LEN(N:N)-FIND("/",N:N))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54">E578/D578*100</f>
        <v>1.25E-3</v>
      </c>
      <c r="P578">
        <f t="shared" ref="P578:P641" si="55">AVERAGE(E:E/L:L)</f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54"/>
        <v>0.2</v>
      </c>
      <c r="P579">
        <f t="shared" si="55"/>
        <v>10</v>
      </c>
      <c r="Q579" t="str">
        <f t="shared" ref="Q579:Q642" si="56">LEFT(N:N, FIND("/",N:N)-1)</f>
        <v>technology</v>
      </c>
      <c r="R579" t="str">
        <f t="shared" ref="R579:R642" si="57">RIGHT(N:N,LEN(N:N)-FIND("/",N:N))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60">E642/D642*100</f>
        <v>144.28571428571428</v>
      </c>
      <c r="P642">
        <f t="shared" ref="P642:P705" si="61">AVERAGE(E:E/L:L)</f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60"/>
        <v>119.16249999999999</v>
      </c>
      <c r="P643">
        <f t="shared" si="61"/>
        <v>151.31746031746033</v>
      </c>
      <c r="Q643" t="str">
        <f t="shared" ref="Q643:Q706" si="62">LEFT(N:N, FIND("/",N:N)-1)</f>
        <v>technology</v>
      </c>
      <c r="R643" t="str">
        <f t="shared" ref="R643:R706" si="63">RIGHT(N:N,LEN(N:N)-FIND("/",N:N))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66">E706/D706*100</f>
        <v>0.87454545454545463</v>
      </c>
      <c r="P706">
        <f t="shared" ref="P706:P769" si="67">AVERAGE(E:E/L:L)</f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66"/>
        <v>0.97699999999999987</v>
      </c>
      <c r="P707">
        <f t="shared" si="67"/>
        <v>195.4</v>
      </c>
      <c r="Q707" t="str">
        <f t="shared" ref="Q707:Q770" si="68">LEFT(N:N, FIND("/",N:N)-1)</f>
        <v>technology</v>
      </c>
      <c r="R707" t="str">
        <f t="shared" ref="R707:R770" si="69">RIGHT(N:N,LEN(N:N)-FIND("/",N:N))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72">E770/D770*100</f>
        <v>0</v>
      </c>
      <c r="P770" t="e">
        <f t="shared" ref="P770:P833" si="73">AVERAGE(E:E/L:L)</f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72"/>
        <v>41.4</v>
      </c>
      <c r="P771">
        <f t="shared" si="73"/>
        <v>31.846153846153847</v>
      </c>
      <c r="Q771" t="str">
        <f t="shared" ref="Q771:Q834" si="74">LEFT(N:N, FIND("/",N:N)-1)</f>
        <v>publishing</v>
      </c>
      <c r="R771" t="str">
        <f t="shared" ref="R771:R834" si="75">RIGHT(N:N,LEN(N:N)-FIND("/",N:N))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78">E834/D834*100</f>
        <v>100.60706666666665</v>
      </c>
      <c r="P834">
        <f t="shared" ref="P834:P897" si="79">AVERAGE(E:E/L:L)</f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78"/>
        <v>101.66666666666666</v>
      </c>
      <c r="P835">
        <f t="shared" si="79"/>
        <v>148.78048780487805</v>
      </c>
      <c r="Q835" t="str">
        <f t="shared" ref="Q835:Q898" si="80">LEFT(N:N, FIND("/",N:N)-1)</f>
        <v>music</v>
      </c>
      <c r="R835" t="str">
        <f t="shared" ref="R835:R898" si="81">RIGHT(N:N,LEN(N:N)-FIND("/",N:N))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84">E898/D898*100</f>
        <v>40</v>
      </c>
      <c r="P898">
        <f t="shared" ref="P898:P961" si="85">AVERAGE(E:E/L:L)</f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84"/>
        <v>0</v>
      </c>
      <c r="P899" t="e">
        <f t="shared" si="85"/>
        <v>#DIV/0!</v>
      </c>
      <c r="Q899" t="str">
        <f t="shared" ref="Q899:Q962" si="86">LEFT(N:N, FIND("/",N:N)-1)</f>
        <v>music</v>
      </c>
      <c r="R899" t="str">
        <f t="shared" ref="R899:R962" si="87">RIGHT(N:N,LEN(N:N)-FIND("/",N:N))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90">E962/D962*100</f>
        <v>46.100628930817614</v>
      </c>
      <c r="P962">
        <f t="shared" ref="P962:P1025" si="91">AVERAGE(E:E/L:L)</f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90"/>
        <v>42.188421052631583</v>
      </c>
      <c r="P963">
        <f t="shared" si="91"/>
        <v>364.35454545454547</v>
      </c>
      <c r="Q963" t="str">
        <f t="shared" ref="Q963:Q1026" si="92">LEFT(N:N, FIND("/",N:N)-1)</f>
        <v>technology</v>
      </c>
      <c r="R963" t="str">
        <f t="shared" ref="R963:R1026" si="93">RIGHT(N:N,LEN(N:N)-FIND("/",N:N))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96">E1026/D1026*100</f>
        <v>118.63774999999998</v>
      </c>
      <c r="P1026">
        <f t="shared" ref="P1026:P1089" si="97">AVERAGE(E:E/L:L)</f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96"/>
        <v>109.92831428571431</v>
      </c>
      <c r="P1027">
        <f t="shared" si="97"/>
        <v>71.848571428571432</v>
      </c>
      <c r="Q1027" t="str">
        <f t="shared" ref="Q1027:Q1090" si="98">LEFT(N:N, FIND("/",N:N)-1)</f>
        <v>music</v>
      </c>
      <c r="R1027" t="str">
        <f t="shared" ref="R1027:R1090" si="99">RIGHT(N:N,LEN(N:N)-FIND("/",N:N))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02">E1090/D1090*100</f>
        <v>14.182977777777777</v>
      </c>
      <c r="P1090">
        <f t="shared" ref="P1090:P1153" si="103">AVERAGE(E:E/L:L)</f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02"/>
        <v>7.8266666666666662</v>
      </c>
      <c r="P1091">
        <f t="shared" si="103"/>
        <v>23.959183673469386</v>
      </c>
      <c r="Q1091" t="str">
        <f t="shared" ref="Q1091:Q1154" si="104">LEFT(N:N, FIND("/",N:N)-1)</f>
        <v>games</v>
      </c>
      <c r="R1091" t="str">
        <f t="shared" ref="R1091:R1154" si="105">RIGHT(N:N,LEN(N:N)-FIND("/",N:N))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08">E1154/D1154*100</f>
        <v>5.6937500000000005</v>
      </c>
      <c r="P1154">
        <f t="shared" ref="P1154:P1217" si="109">AVERAGE(E:E/L:L)</f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08"/>
        <v>0.625</v>
      </c>
      <c r="P1155">
        <f t="shared" si="109"/>
        <v>50</v>
      </c>
      <c r="Q1155" t="str">
        <f t="shared" ref="Q1155:Q1218" si="110">LEFT(N:N, FIND("/",N:N)-1)</f>
        <v>food</v>
      </c>
      <c r="R1155" t="str">
        <f t="shared" ref="R1155:R1218" si="111">RIGHT(N:N,LEN(N:N)-FIND("/",N:N))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14">E1218/D1218*100</f>
        <v>145.70000000000002</v>
      </c>
      <c r="P1218">
        <f t="shared" ref="P1218:P1281" si="115">AVERAGE(E:E/L:L)</f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14"/>
        <v>102.60000000000001</v>
      </c>
      <c r="P1219">
        <f t="shared" si="115"/>
        <v>148.57377049180329</v>
      </c>
      <c r="Q1219" t="str">
        <f t="shared" ref="Q1219:Q1282" si="116">LEFT(N:N, FIND("/",N:N)-1)</f>
        <v>photography</v>
      </c>
      <c r="R1219" t="str">
        <f t="shared" ref="R1219:R1282" si="117">RIGHT(N:N,LEN(N:N)-FIND("/",N:N))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120">E1282/D1282*100</f>
        <v>110.91186666666665</v>
      </c>
      <c r="P1282">
        <f t="shared" ref="P1282:P1345" si="121">AVERAGE(E:E/L:L)</f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120"/>
        <v>110.71428571428572</v>
      </c>
      <c r="P1283">
        <f t="shared" si="121"/>
        <v>104.72972972972973</v>
      </c>
      <c r="Q1283" t="str">
        <f t="shared" ref="Q1283:Q1346" si="122">LEFT(N:N, FIND("/",N:N)-1)</f>
        <v>music</v>
      </c>
      <c r="R1283" t="str">
        <f t="shared" ref="R1283:R1346" si="123">RIGHT(N:N,LEN(N:N)-FIND("/",N:N))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126">E1346/D1346*100</f>
        <v>377.73333333333335</v>
      </c>
      <c r="P1346">
        <f t="shared" ref="P1346:P1409" si="127">AVERAGE(E:E/L:L)</f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126"/>
        <v>125</v>
      </c>
      <c r="P1347">
        <f t="shared" si="127"/>
        <v>53.571428571428569</v>
      </c>
      <c r="Q1347" t="str">
        <f t="shared" ref="Q1347:Q1410" si="128">LEFT(N:N, FIND("/",N:N)-1)</f>
        <v>publishing</v>
      </c>
      <c r="R1347" t="str">
        <f t="shared" ref="R1347:R1410" si="129">RIGHT(N:N,LEN(N:N)-FIND("/",N:N))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132">E1410/D1410*100</f>
        <v>7.1999999999999993</v>
      </c>
      <c r="P1410">
        <f t="shared" ref="P1410:P1473" si="133">AVERAGE(E:E/L:L)</f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132"/>
        <v>0</v>
      </c>
      <c r="P1411" t="e">
        <f t="shared" si="133"/>
        <v>#DIV/0!</v>
      </c>
      <c r="Q1411" t="str">
        <f t="shared" ref="Q1411:Q1474" si="134">LEFT(N:N, FIND("/",N:N)-1)</f>
        <v>publishing</v>
      </c>
      <c r="R1411" t="str">
        <f t="shared" ref="R1411:R1474" si="135">RIGHT(N:N,LEN(N:N)-FIND("/",N:N))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138">E1474/D1474*100</f>
        <v>138.70400000000001</v>
      </c>
      <c r="P1474">
        <f t="shared" ref="P1474:P1537" si="139">AVERAGE(E:E/L:L)</f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138"/>
        <v>120.51600000000001</v>
      </c>
      <c r="P1475">
        <f t="shared" si="139"/>
        <v>38.462553191489363</v>
      </c>
      <c r="Q1475" t="str">
        <f t="shared" ref="Q1475:Q1538" si="140">LEFT(N:N, FIND("/",N:N)-1)</f>
        <v>publishing</v>
      </c>
      <c r="R1475" t="str">
        <f t="shared" ref="R1475:R1538" si="141">RIGHT(N:N,LEN(N:N)-FIND("/",N:N))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144">E1538/D1538*100</f>
        <v>250.30841666666666</v>
      </c>
      <c r="P1538">
        <f t="shared" ref="P1538:P1601" si="145">AVERAGE(E:E/L:L)</f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144"/>
        <v>179.9</v>
      </c>
      <c r="P1539">
        <f t="shared" si="145"/>
        <v>96.375</v>
      </c>
      <c r="Q1539" t="str">
        <f t="shared" ref="Q1539:Q1602" si="146">LEFT(N:N, FIND("/",N:N)-1)</f>
        <v>photography</v>
      </c>
      <c r="R1539" t="str">
        <f t="shared" ref="R1539:R1602" si="147">RIGHT(N:N,LEN(N:N)-FIND("/",N:N))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50">E1602/D1602*100</f>
        <v>7.3400000000000007</v>
      </c>
      <c r="P1602">
        <f t="shared" ref="P1602:P1665" si="151">AVERAGE(E:E/L:L)</f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50"/>
        <v>108.2492</v>
      </c>
      <c r="P1603">
        <f t="shared" si="151"/>
        <v>48.325535714285714</v>
      </c>
      <c r="Q1603" t="str">
        <f t="shared" ref="Q1603:Q1666" si="152">LEFT(N:N, FIND("/",N:N)-1)</f>
        <v>music</v>
      </c>
      <c r="R1603" t="str">
        <f t="shared" ref="R1603:R1666" si="153">RIGHT(N:N,LEN(N:N)-FIND("/",N:N))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56">E1666/D1666*100</f>
        <v>122.40879999999999</v>
      </c>
      <c r="P1666">
        <f t="shared" ref="P1666:P1729" si="157">AVERAGE(E:E/L:L)</f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56"/>
        <v>119.45714285714286</v>
      </c>
      <c r="P1667">
        <f t="shared" si="157"/>
        <v>44.956989247311824</v>
      </c>
      <c r="Q1667" t="str">
        <f t="shared" ref="Q1667:Q1730" si="158">LEFT(N:N, FIND("/",N:N)-1)</f>
        <v>music</v>
      </c>
      <c r="R1667" t="str">
        <f t="shared" ref="R1667:R1730" si="159">RIGHT(N:N,LEN(N:N)-FIND("/",N:N))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62">E1730/D1730*100</f>
        <v>68.400000000000006</v>
      </c>
      <c r="P1730">
        <f t="shared" ref="P1730:P1793" si="163">AVERAGE(E:E/L:L)</f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62"/>
        <v>0</v>
      </c>
      <c r="P1731" t="e">
        <f t="shared" si="163"/>
        <v>#DIV/0!</v>
      </c>
      <c r="Q1731" t="str">
        <f t="shared" ref="Q1731:Q1794" si="164">LEFT(N:N, FIND("/",N:N)-1)</f>
        <v>music</v>
      </c>
      <c r="R1731" t="str">
        <f t="shared" ref="R1731:R1794" si="165">RIGHT(N:N,LEN(N:N)-FIND("/",N:N))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68">E1794/D1794*100</f>
        <v>61.124000000000002</v>
      </c>
      <c r="P1794">
        <f t="shared" ref="P1794:P1857" si="169">AVERAGE(E:E/L:L)</f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68"/>
        <v>1.3333333333333335</v>
      </c>
      <c r="P1795">
        <f t="shared" si="169"/>
        <v>20</v>
      </c>
      <c r="Q1795" t="str">
        <f t="shared" ref="Q1795:Q1858" si="170">LEFT(N:N, FIND("/",N:N)-1)</f>
        <v>photography</v>
      </c>
      <c r="R1795" t="str">
        <f t="shared" ref="R1795:R1858" si="171">RIGHT(N:N,LEN(N:N)-FIND("/",N:N))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74">E1858/D1858*100</f>
        <v>101.25</v>
      </c>
      <c r="P1858">
        <f t="shared" ref="P1858:P1921" si="175">AVERAGE(E:E/L:L)</f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74"/>
        <v>100</v>
      </c>
      <c r="P1859">
        <f t="shared" si="175"/>
        <v>136.36363636363637</v>
      </c>
      <c r="Q1859" t="str">
        <f t="shared" ref="Q1859:Q1922" si="176">LEFT(N:N, FIND("/",N:N)-1)</f>
        <v>music</v>
      </c>
      <c r="R1859" t="str">
        <f t="shared" ref="R1859:R1922" si="177">RIGHT(N:N,LEN(N:N)-FIND("/",N:N))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80">E1922/D1922*100</f>
        <v>43.03</v>
      </c>
      <c r="P1922">
        <f t="shared" ref="P1922:P1985" si="181">AVERAGE(E:E/L:L)</f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80"/>
        <v>136.80000000000001</v>
      </c>
      <c r="P1923">
        <f t="shared" si="181"/>
        <v>54</v>
      </c>
      <c r="Q1923" t="str">
        <f t="shared" ref="Q1923:Q1986" si="182">LEFT(N:N, FIND("/",N:N)-1)</f>
        <v>music</v>
      </c>
      <c r="R1923" t="str">
        <f t="shared" ref="R1923:R1986" si="183">RIGHT(N:N,LEN(N:N)-FIND("/",N:N))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86">E1986/D1986*100</f>
        <v>21.146666666666665</v>
      </c>
      <c r="P1986">
        <f t="shared" ref="P1986:P2049" si="187">AVERAGE(E:E/L:L)</f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86"/>
        <v>3.1875</v>
      </c>
      <c r="P1987">
        <f t="shared" si="187"/>
        <v>12.75</v>
      </c>
      <c r="Q1987" t="str">
        <f t="shared" ref="Q1987:Q2050" si="188">LEFT(N:N, FIND("/",N:N)-1)</f>
        <v>photography</v>
      </c>
      <c r="R1987" t="str">
        <f t="shared" ref="R1987:R2050" si="189">RIGHT(N:N,LEN(N:N)-FIND("/",N:N))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92">E2050/D2050*100</f>
        <v>148.33229411764705</v>
      </c>
      <c r="P2050">
        <f t="shared" ref="P2050:P2113" si="193">AVERAGE(E:E/L:L)</f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92"/>
        <v>120.19070000000001</v>
      </c>
      <c r="P2051">
        <f t="shared" si="193"/>
        <v>80.991037735849048</v>
      </c>
      <c r="Q2051" t="str">
        <f t="shared" ref="Q2051:Q2114" si="194">LEFT(N:N, FIND("/",N:N)-1)</f>
        <v>technology</v>
      </c>
      <c r="R2051" t="str">
        <f t="shared" ref="R2051:R2114" si="195">RIGHT(N:N,LEN(N:N)-FIND("/",N:N))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98">E2114/D2114*100</f>
        <v>100</v>
      </c>
      <c r="P2114">
        <f t="shared" ref="P2114:P2177" si="199">AVERAGE(E:E/L:L)</f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98"/>
        <v>104.85714285714285</v>
      </c>
      <c r="P2115">
        <f t="shared" si="199"/>
        <v>68.598130841121488</v>
      </c>
      <c r="Q2115" t="str">
        <f t="shared" ref="Q2115:Q2178" si="200">LEFT(N:N, FIND("/",N:N)-1)</f>
        <v>music</v>
      </c>
      <c r="R2115" t="str">
        <f t="shared" ref="R2115:R2178" si="201">RIGHT(N:N,LEN(N:N)-FIND("/",N:N))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204">E2178/D2178*100</f>
        <v>126.02</v>
      </c>
      <c r="P2178">
        <f t="shared" ref="P2178:P2241" si="205">AVERAGE(E:E/L:L)</f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204"/>
        <v>100.12</v>
      </c>
      <c r="P2179">
        <f t="shared" si="205"/>
        <v>65.868421052631575</v>
      </c>
      <c r="Q2179" t="str">
        <f t="shared" ref="Q2179:Q2242" si="206">LEFT(N:N, FIND("/",N:N)-1)</f>
        <v>music</v>
      </c>
      <c r="R2179" t="str">
        <f t="shared" ref="R2179:R2242" si="207">RIGHT(N:N,LEN(N:N)-FIND("/",N:N))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210">E2242/D2242*100</f>
        <v>270.68</v>
      </c>
      <c r="P2242">
        <f t="shared" ref="P2242:P2305" si="211">AVERAGE(E:E/L:L)</f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210"/>
        <v>806.4</v>
      </c>
      <c r="P2243">
        <f t="shared" si="211"/>
        <v>49.472392638036808</v>
      </c>
      <c r="Q2243" t="str">
        <f t="shared" ref="Q2243:Q2306" si="212">LEFT(N:N, FIND("/",N:N)-1)</f>
        <v>games</v>
      </c>
      <c r="R2243" t="str">
        <f t="shared" ref="R2243:R2306" si="213">RIGHT(N:N,LEN(N:N)-FIND("/",N:N))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216">E2306/D2306*100</f>
        <v>100.70033333333335</v>
      </c>
      <c r="P2306">
        <f t="shared" ref="P2306:P2369" si="217">AVERAGE(E:E/L:L)</f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216"/>
        <v>101.22777777777779</v>
      </c>
      <c r="P2307">
        <f t="shared" si="217"/>
        <v>109.10778443113773</v>
      </c>
      <c r="Q2307" t="str">
        <f t="shared" ref="Q2307:Q2370" si="218">LEFT(N:N, FIND("/",N:N)-1)</f>
        <v>music</v>
      </c>
      <c r="R2307" t="str">
        <f t="shared" ref="R2307:R2370" si="219">RIGHT(N:N,LEN(N:N)-FIND("/",N:N))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222">E2370/D2370*100</f>
        <v>0.25</v>
      </c>
      <c r="P2370">
        <f t="shared" ref="P2370:P2433" si="223">AVERAGE(E:E/L:L)</f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222"/>
        <v>0</v>
      </c>
      <c r="P2371" t="e">
        <f t="shared" si="223"/>
        <v>#DIV/0!</v>
      </c>
      <c r="Q2371" t="str">
        <f t="shared" ref="Q2371:Q2434" si="224">LEFT(N:N, FIND("/",N:N)-1)</f>
        <v>technology</v>
      </c>
      <c r="R2371" t="str">
        <f t="shared" ref="R2371:R2434" si="225">RIGHT(N:N,LEN(N:N)-FIND("/",N:N))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228">E2434/D2434*100</f>
        <v>1.4285714285714287E-2</v>
      </c>
      <c r="P2434">
        <f t="shared" ref="P2434:P2497" si="229">AVERAGE(E:E/L:L)</f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228"/>
        <v>0</v>
      </c>
      <c r="P2435" t="e">
        <f t="shared" si="229"/>
        <v>#DIV/0!</v>
      </c>
      <c r="Q2435" t="str">
        <f t="shared" ref="Q2435:Q2498" si="230">LEFT(N:N, FIND("/",N:N)-1)</f>
        <v>food</v>
      </c>
      <c r="R2435" t="str">
        <f t="shared" ref="R2435:R2498" si="231">RIGHT(N:N,LEN(N:N)-FIND("/",N:N))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234">E2498/D2498*100</f>
        <v>100</v>
      </c>
      <c r="P2498">
        <f t="shared" ref="P2498:P2561" si="235">AVERAGE(E:E/L:L)</f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234"/>
        <v>112.7715</v>
      </c>
      <c r="P2499">
        <f t="shared" si="235"/>
        <v>80.551071428571419</v>
      </c>
      <c r="Q2499" t="str">
        <f t="shared" ref="Q2499:Q2562" si="236">LEFT(N:N, FIND("/",N:N)-1)</f>
        <v>music</v>
      </c>
      <c r="R2499" t="str">
        <f t="shared" ref="R2499:R2562" si="237">RIGHT(N:N,LEN(N:N)-FIND("/",N:N))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240">E2562/D2562*100</f>
        <v>100.1</v>
      </c>
      <c r="P2562">
        <f t="shared" ref="P2562:P2625" si="241">AVERAGE(E:E/L:L)</f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240"/>
        <v>0</v>
      </c>
      <c r="P2563" t="e">
        <f t="shared" si="241"/>
        <v>#DIV/0!</v>
      </c>
      <c r="Q2563" t="str">
        <f t="shared" ref="Q2563:Q2626" si="242">LEFT(N:N, FIND("/",N:N)-1)</f>
        <v>food</v>
      </c>
      <c r="R2563" t="str">
        <f t="shared" ref="R2563:R2626" si="243">RIGHT(N:N,LEN(N:N)-FIND("/",N:N))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246">E2626/D2626*100</f>
        <v>1379.4206249999997</v>
      </c>
      <c r="P2626">
        <f t="shared" ref="P2626:P2689" si="247">AVERAGE(E:E/L:L)</f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246"/>
        <v>956</v>
      </c>
      <c r="P2627">
        <f t="shared" si="247"/>
        <v>27.576923076923077</v>
      </c>
      <c r="Q2627" t="str">
        <f t="shared" ref="Q2627:Q2690" si="248">LEFT(N:N, FIND("/",N:N)-1)</f>
        <v>technology</v>
      </c>
      <c r="R2627" t="str">
        <f t="shared" ref="R2627:R2690" si="249">RIGHT(N:N,LEN(N:N)-FIND("/",N:N))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252">E2690/D2690*100</f>
        <v>0.14799999999999999</v>
      </c>
      <c r="P2690">
        <f t="shared" ref="P2690:P2753" si="253">AVERAGE(E:E/L:L)</f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252"/>
        <v>2.8571428571428571E-3</v>
      </c>
      <c r="P2691">
        <f t="shared" si="253"/>
        <v>1</v>
      </c>
      <c r="Q2691" t="str">
        <f t="shared" ref="Q2691:Q2754" si="254">LEFT(N:N, FIND("/",N:N)-1)</f>
        <v>food</v>
      </c>
      <c r="R2691" t="str">
        <f t="shared" ref="R2691:R2754" si="255">RIGHT(N:N,LEN(N:N)-FIND("/",N:N))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258">E2754/D2754*100</f>
        <v>11.458333333333332</v>
      </c>
      <c r="P2754">
        <f t="shared" ref="P2754:P2817" si="259">AVERAGE(E:E/L:L)</f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258"/>
        <v>19</v>
      </c>
      <c r="P2755">
        <f t="shared" si="259"/>
        <v>47.5</v>
      </c>
      <c r="Q2755" t="str">
        <f t="shared" ref="Q2755:Q2818" si="260">LEFT(N:N, FIND("/",N:N)-1)</f>
        <v>publishing</v>
      </c>
      <c r="R2755" t="str">
        <f t="shared" ref="R2755:R2818" si="261">RIGHT(N:N,LEN(N:N)-FIND("/",N:N))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264">E2818/D2818*100</f>
        <v>141.56666666666666</v>
      </c>
      <c r="P2818">
        <f t="shared" ref="P2818:P2881" si="265">AVERAGE(E:E/L:L)</f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264"/>
        <v>130</v>
      </c>
      <c r="P2819">
        <f t="shared" si="265"/>
        <v>23.636363636363637</v>
      </c>
      <c r="Q2819" t="str">
        <f t="shared" ref="Q2819:Q2882" si="266">LEFT(N:N, FIND("/",N:N)-1)</f>
        <v>theater</v>
      </c>
      <c r="R2819" t="str">
        <f t="shared" ref="R2819:R2882" si="267">RIGHT(N:N,LEN(N:N)-FIND("/",N:N))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270">E2882/D2882*100</f>
        <v>23.333333333333332</v>
      </c>
      <c r="P2882">
        <f t="shared" ref="P2882:P2945" si="271">AVERAGE(E:E/L:L)</f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270"/>
        <v>0</v>
      </c>
      <c r="P2883" t="e">
        <f t="shared" si="271"/>
        <v>#DIV/0!</v>
      </c>
      <c r="Q2883" t="str">
        <f t="shared" ref="Q2883:Q2946" si="272">LEFT(N:N, FIND("/",N:N)-1)</f>
        <v>theater</v>
      </c>
      <c r="R2883" t="str">
        <f t="shared" ref="R2883:R2946" si="273">RIGHT(N:N,LEN(N:N)-FIND("/",N:N))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276">E2946/D2946*100</f>
        <v>1</v>
      </c>
      <c r="P2946">
        <f t="shared" ref="P2946:P3009" si="277">AVERAGE(E:E/L:L)</f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276"/>
        <v>0</v>
      </c>
      <c r="P2947" t="e">
        <f t="shared" si="277"/>
        <v>#DIV/0!</v>
      </c>
      <c r="Q2947" t="str">
        <f t="shared" ref="Q2947:Q3010" si="278">LEFT(N:N, FIND("/",N:N)-1)</f>
        <v>theater</v>
      </c>
      <c r="R2947" t="str">
        <f t="shared" ref="R2947:R3010" si="279">RIGHT(N:N,LEN(N:N)-FIND("/",N:N))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282">E3010/D3010*100</f>
        <v>101.16666666666667</v>
      </c>
      <c r="P3010">
        <f t="shared" ref="P3010:P3073" si="283">AVERAGE(E:E/L:L)</f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282"/>
        <v>119.756</v>
      </c>
      <c r="P3011">
        <f t="shared" si="283"/>
        <v>233.8984375</v>
      </c>
      <c r="Q3011" t="str">
        <f t="shared" ref="Q3011:Q3074" si="284">LEFT(N:N, FIND("/",N:N)-1)</f>
        <v>theater</v>
      </c>
      <c r="R3011" t="str">
        <f t="shared" ref="R3011:R3074" si="285">RIGHT(N:N,LEN(N:N)-FIND("/",N:N))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288">E3074/D3074*100</f>
        <v>1.6666666666666666E-2</v>
      </c>
      <c r="P3074">
        <f t="shared" ref="P3074:P3137" si="289">AVERAGE(E:E/L:L)</f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288"/>
        <v>2.3035714285714284E-2</v>
      </c>
      <c r="P3075">
        <f t="shared" si="289"/>
        <v>92.142857142857139</v>
      </c>
      <c r="Q3075" t="str">
        <f t="shared" ref="Q3075:Q3138" si="290">LEFT(N:N, FIND("/",N:N)-1)</f>
        <v>theater</v>
      </c>
      <c r="R3075" t="str">
        <f t="shared" ref="R3075:R3138" si="291">RIGHT(N:N,LEN(N:N)-FIND("/",N:N))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294">E3138/D3138*100</f>
        <v>127.8</v>
      </c>
      <c r="P3138">
        <f t="shared" ref="P3138:P3201" si="295">AVERAGE(E:E/L:L)</f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294"/>
        <v>3.3333333333333335</v>
      </c>
      <c r="P3139">
        <f t="shared" si="295"/>
        <v>50</v>
      </c>
      <c r="Q3139" t="str">
        <f t="shared" ref="Q3139:Q3202" si="296">LEFT(N:N, FIND("/",N:N)-1)</f>
        <v>theater</v>
      </c>
      <c r="R3139" t="str">
        <f t="shared" ref="R3139:R3202" si="297">RIGHT(N:N,LEN(N:N)-FIND("/",N:N))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300">E3202/D3202*100</f>
        <v>2E-3</v>
      </c>
      <c r="P3202">
        <f t="shared" ref="P3202:P3265" si="301">AVERAGE(E:E/L:L)</f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300"/>
        <v>1.25</v>
      </c>
      <c r="P3203">
        <f t="shared" si="301"/>
        <v>12.5</v>
      </c>
      <c r="Q3203" t="str">
        <f t="shared" ref="Q3203:Q3266" si="302">LEFT(N:N, FIND("/",N:N)-1)</f>
        <v>theater</v>
      </c>
      <c r="R3203" t="str">
        <f t="shared" ref="R3203:R3266" si="303">RIGHT(N:N,LEN(N:N)-FIND("/",N:N))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306">E3266/D3266*100</f>
        <v>103</v>
      </c>
      <c r="P3266">
        <f t="shared" ref="P3266:P3329" si="307">AVERAGE(E:E/L:L)</f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306"/>
        <v>164</v>
      </c>
      <c r="P3267">
        <f t="shared" si="307"/>
        <v>70.285714285714292</v>
      </c>
      <c r="Q3267" t="str">
        <f t="shared" ref="Q3267:Q3330" si="308">LEFT(N:N, FIND("/",N:N)-1)</f>
        <v>theater</v>
      </c>
      <c r="R3267" t="str">
        <f t="shared" ref="R3267:R3330" si="309">RIGHT(N:N,LEN(N:N)-FIND("/",N:N))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312">E3330/D3330*100</f>
        <v>146.38888888888889</v>
      </c>
      <c r="P3330">
        <f t="shared" ref="P3330:P3393" si="313">AVERAGE(E:E/L:L)</f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312"/>
        <v>116.8</v>
      </c>
      <c r="P3331">
        <f t="shared" si="313"/>
        <v>44.92307692307692</v>
      </c>
      <c r="Q3331" t="str">
        <f t="shared" ref="Q3331:Q3394" si="314">LEFT(N:N, FIND("/",N:N)-1)</f>
        <v>theater</v>
      </c>
      <c r="R3331" t="str">
        <f t="shared" ref="R3331:R3394" si="315">RIGHT(N:N,LEN(N:N)-FIND("/",N:N))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318">E3394/D3394*100</f>
        <v>100</v>
      </c>
      <c r="P3394">
        <f t="shared" ref="P3394:P3457" si="319">AVERAGE(E:E/L:L)</f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318"/>
        <v>105.80000000000001</v>
      </c>
      <c r="P3395">
        <f t="shared" si="319"/>
        <v>36.06818181818182</v>
      </c>
      <c r="Q3395" t="str">
        <f t="shared" ref="Q3395:Q3458" si="320">LEFT(N:N, FIND("/",N:N)-1)</f>
        <v>theater</v>
      </c>
      <c r="R3395" t="str">
        <f t="shared" ref="R3395:R3458" si="321">RIGHT(N:N,LEN(N:N)-FIND("/",N:N))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324">E3458/D3458*100</f>
        <v>191.3</v>
      </c>
      <c r="P3458">
        <f t="shared" ref="P3458:P3521" si="325">AVERAGE(E:E/L:L)</f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324"/>
        <v>140.19999999999999</v>
      </c>
      <c r="P3459">
        <f t="shared" si="325"/>
        <v>50.981818181818184</v>
      </c>
      <c r="Q3459" t="str">
        <f t="shared" ref="Q3459:Q3522" si="326">LEFT(N:N, FIND("/",N:N)-1)</f>
        <v>theater</v>
      </c>
      <c r="R3459" t="str">
        <f t="shared" ref="R3459:R3522" si="327">RIGHT(N:N,LEN(N:N)-FIND("/",N:N))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330">E3522/D3522*100</f>
        <v>100.75</v>
      </c>
      <c r="P3522">
        <f t="shared" ref="P3522:P3585" si="331">AVERAGE(E:E/L:L)</f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330"/>
        <v>169.42857142857144</v>
      </c>
      <c r="P3523">
        <f t="shared" si="331"/>
        <v>45.615384615384613</v>
      </c>
      <c r="Q3523" t="str">
        <f t="shared" ref="Q3523:Q3586" si="332">LEFT(N:N, FIND("/",N:N)-1)</f>
        <v>theater</v>
      </c>
      <c r="R3523" t="str">
        <f t="shared" ref="R3523:R3586" si="333">RIGHT(N:N,LEN(N:N)-FIND("/",N:N))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336">E3586/D3586*100</f>
        <v>115.5</v>
      </c>
      <c r="P3586">
        <f t="shared" ref="P3586:P3649" si="337">AVERAGE(E:E/L:L)</f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336"/>
        <v>119.11764705882352</v>
      </c>
      <c r="P3587">
        <f t="shared" si="337"/>
        <v>176.08695652173913</v>
      </c>
      <c r="Q3587" t="str">
        <f t="shared" ref="Q3587:Q3650" si="338">LEFT(N:N, FIND("/",N:N)-1)</f>
        <v>theater</v>
      </c>
      <c r="R3587" t="str">
        <f t="shared" ref="R3587:R3650" si="339">RIGHT(N:N,LEN(N:N)-FIND("/",N:N))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342">E3650/D3650*100</f>
        <v>100.38249999999999</v>
      </c>
      <c r="P3650">
        <f t="shared" ref="P3650:P3713" si="343">AVERAGE(E:E/L:L)</f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342"/>
        <v>104</v>
      </c>
      <c r="P3651">
        <f t="shared" si="343"/>
        <v>97.5</v>
      </c>
      <c r="Q3651" t="str">
        <f t="shared" ref="Q3651:Q3714" si="344">LEFT(N:N, FIND("/",N:N)-1)</f>
        <v>theater</v>
      </c>
      <c r="R3651" t="str">
        <f t="shared" ref="R3651:R3714" si="345">RIGHT(N:N,LEN(N:N)-FIND("/",N:N))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348">E3714/D3714*100</f>
        <v>153.73333333333335</v>
      </c>
      <c r="P3714">
        <f t="shared" ref="P3714:P3777" si="349">AVERAGE(E:E/L:L)</f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348"/>
        <v>101.49999999999999</v>
      </c>
      <c r="P3715">
        <f t="shared" si="349"/>
        <v>106.84210526315789</v>
      </c>
      <c r="Q3715" t="str">
        <f t="shared" ref="Q3715:Q3778" si="350">LEFT(N:N, FIND("/",N:N)-1)</f>
        <v>theater</v>
      </c>
      <c r="R3715" t="str">
        <f t="shared" ref="R3715:R3778" si="351">RIGHT(N:N,LEN(N:N)-FIND("/",N:N))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354">E3778/D3778*100</f>
        <v>106.71250000000001</v>
      </c>
      <c r="P3778">
        <f t="shared" ref="P3778:P3841" si="355">AVERAGE(E:E/L:L)</f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354"/>
        <v>143.19999999999999</v>
      </c>
      <c r="P3779">
        <f t="shared" si="355"/>
        <v>48.542372881355931</v>
      </c>
      <c r="Q3779" t="str">
        <f t="shared" ref="Q3779:Q3842" si="356">LEFT(N:N, FIND("/",N:N)-1)</f>
        <v>theater</v>
      </c>
      <c r="R3779" t="str">
        <f t="shared" ref="R3779:R3842" si="357">RIGHT(N:N,LEN(N:N)-FIND("/",N:N))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360">E3842/D3842*100</f>
        <v>6500</v>
      </c>
      <c r="P3842">
        <f t="shared" ref="P3842:P3905" si="361">AVERAGE(E:E/L:L)</f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360"/>
        <v>8.7200000000000006</v>
      </c>
      <c r="P3843">
        <f t="shared" si="361"/>
        <v>25.647058823529413</v>
      </c>
      <c r="Q3843" t="str">
        <f t="shared" ref="Q3843:Q3906" si="362">LEFT(N:N, FIND("/",N:N)-1)</f>
        <v>theater</v>
      </c>
      <c r="R3843" t="str">
        <f t="shared" ref="R3843:R3906" si="363">RIGHT(N:N,LEN(N:N)-FIND("/",N:N))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366">E3906/D3906*100</f>
        <v>0.03</v>
      </c>
      <c r="P3906">
        <f t="shared" ref="P3906:P3969" si="367">AVERAGE(E:E/L:L)</f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366"/>
        <v>11.533333333333333</v>
      </c>
      <c r="P3907">
        <f t="shared" si="367"/>
        <v>24.714285714285715</v>
      </c>
      <c r="Q3907" t="str">
        <f t="shared" ref="Q3907:Q3970" si="368">LEFT(N:N, FIND("/",N:N)-1)</f>
        <v>theater</v>
      </c>
      <c r="R3907" t="str">
        <f t="shared" ref="R3907:R3970" si="369">RIGHT(N:N,LEN(N:N)-FIND("/",N:N))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372">E3970/D3970*100</f>
        <v>10.54</v>
      </c>
      <c r="P3970">
        <f t="shared" ref="P3970:P4033" si="373">AVERAGE(E:E/L:L)</f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372"/>
        <v>7.4690265486725664</v>
      </c>
      <c r="P3971">
        <f t="shared" si="373"/>
        <v>35.166666666666664</v>
      </c>
      <c r="Q3971" t="str">
        <f t="shared" ref="Q3971:Q4034" si="374">LEFT(N:N, FIND("/",N:N)-1)</f>
        <v>theater</v>
      </c>
      <c r="R3971" t="str">
        <f t="shared" ref="R3971:R4034" si="375">RIGHT(N:N,LEN(N:N)-FIND("/",N:N))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378">E4034/D4034*100</f>
        <v>6.8287037037037033</v>
      </c>
      <c r="P4034">
        <f t="shared" ref="P4034:P4097" si="379">AVERAGE(E:E/L:L)</f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378"/>
        <v>25.698702928870294</v>
      </c>
      <c r="P4035">
        <f t="shared" si="379"/>
        <v>65.340319148936175</v>
      </c>
      <c r="Q4035" t="str">
        <f t="shared" ref="Q4035:Q4098" si="380">LEFT(N:N, FIND("/",N:N)-1)</f>
        <v>theater</v>
      </c>
      <c r="R4035" t="str">
        <f t="shared" ref="R4035:R4098" si="381">RIGHT(N:N,LEN(N:N)-FIND("/",N:N))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384">E4098/D4098*100</f>
        <v>11.428571428571429</v>
      </c>
      <c r="P4098">
        <f t="shared" ref="P4098:P4115" si="385">AVERAGE(E:E/L:L)</f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384"/>
        <v>0</v>
      </c>
      <c r="P4099" t="e">
        <f t="shared" si="385"/>
        <v>#DIV/0!</v>
      </c>
      <c r="Q4099" t="str">
        <f t="shared" ref="Q4099:Q4115" si="386">LEFT(N:N, FIND("/",N:N)-1)</f>
        <v>theater</v>
      </c>
      <c r="R4099" t="str">
        <f t="shared" ref="R4099:R4115" si="387">RIGHT(N:N,LEN(N:N)-FIND("/",N:N))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R4115" xr:uid="{607653F4-7386-684E-BB29-4C08152CA493}"/>
  <conditionalFormatting sqref="F1:F1048576">
    <cfRule type="cellIs" dxfId="22" priority="2" operator="equal">
      <formula>"live"</formula>
    </cfRule>
    <cfRule type="cellIs" dxfId="21" priority="3" operator="equal">
      <formula>"canceled"</formula>
    </cfRule>
    <cfRule type="cellIs" dxfId="20" priority="5" operator="equal">
      <formula>"failed"</formula>
    </cfRule>
    <cfRule type="cellIs" dxfId="19" priority="6" operator="equal">
      <formula>"successful"</formula>
    </cfRule>
  </conditionalFormatting>
  <conditionalFormatting sqref="F1">
    <cfRule type="cellIs" dxfId="18" priority="4" operator="equal">
      <formula>"canceled"</formula>
    </cfRule>
  </conditionalFormatting>
  <conditionalFormatting sqref="O1:O1048576 P1:R1 T1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57B47-C552-6347-84F2-4F0595361CFA}">
  <dimension ref="A1:H13"/>
  <sheetViews>
    <sheetView workbookViewId="0">
      <selection activeCell="D21" sqref="D21"/>
    </sheetView>
  </sheetViews>
  <sheetFormatPr baseColWidth="10" defaultRowHeight="15" x14ac:dyDescent="0.2"/>
  <cols>
    <col min="1" max="1" width="26" customWidth="1"/>
    <col min="2" max="2" width="16.5" customWidth="1"/>
    <col min="3" max="3" width="16.33203125" customWidth="1"/>
    <col min="4" max="4" width="18.1640625" customWidth="1"/>
    <col min="5" max="5" width="16.33203125" customWidth="1"/>
    <col min="6" max="6" width="27.1640625" customWidth="1"/>
    <col min="7" max="7" width="17.6640625" style="13" customWidth="1"/>
    <col min="8" max="8" width="18.1640625" style="13" customWidth="1"/>
  </cols>
  <sheetData>
    <row r="1" spans="1:8" s="11" customFormat="1" x14ac:dyDescent="0.2">
      <c r="A1" s="8" t="s">
        <v>8379</v>
      </c>
      <c r="B1" s="8" t="s">
        <v>8380</v>
      </c>
      <c r="C1" s="8" t="s">
        <v>8381</v>
      </c>
      <c r="D1" s="8" t="s">
        <v>8382</v>
      </c>
      <c r="E1" s="8" t="s">
        <v>8383</v>
      </c>
      <c r="F1" s="8" t="s">
        <v>8384</v>
      </c>
      <c r="G1" s="12" t="s">
        <v>8385</v>
      </c>
      <c r="H1" s="12" t="s">
        <v>8386</v>
      </c>
    </row>
    <row r="2" spans="1:8" x14ac:dyDescent="0.2">
      <c r="A2" t="s">
        <v>8387</v>
      </c>
      <c r="B2">
        <f>COUNTIFS(Sheet1!F:F, "Successful",Sheet1!D:D, "&lt;1000")</f>
        <v>322</v>
      </c>
      <c r="C2">
        <f>COUNTIFS(Sheet1!F:F, "failed",Sheet1!D:D, "&lt;1000")</f>
        <v>113</v>
      </c>
      <c r="D2">
        <f>COUNTIFS(Sheet1!F:F, "canceled",Sheet1!D:D, 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8388</v>
      </c>
      <c r="B3">
        <f>COUNTIFS(Sheet1!F:F, "Successful",Sheet1!D:D, "&gt;=1000", Sheet1!D:D, "&lt;5000")</f>
        <v>932</v>
      </c>
      <c r="C3">
        <f>COUNTIFS(Sheet1!F:F, "failed", Sheet1!D:D, "&gt;=1000", Sheet1!D:D, "&lt;5000")</f>
        <v>420</v>
      </c>
      <c r="D3">
        <f>COUNTIFS(Sheet1!F:F, "canceled",Sheet1!D:D, "&gt;=1000", Sheet1!D:D, "&lt;5000")</f>
        <v>60</v>
      </c>
      <c r="E3">
        <f t="shared" ref="E3:E13" si="0">SUM(B3:D3)</f>
        <v>1412</v>
      </c>
      <c r="F3" s="13">
        <f t="shared" ref="F3:F12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8389</v>
      </c>
      <c r="B4">
        <f>COUNTIFS(Sheet1!F:F, "Successful",Sheet1!D:D, "&gt;=5000", Sheet1!D:D, "&lt;10000")</f>
        <v>381</v>
      </c>
      <c r="C4">
        <f>COUNTIFS(Sheet1!F:F, "failed", Sheet1!D:D, "&gt;=5000", Sheet1!D:D, "&lt;10000")</f>
        <v>283</v>
      </c>
      <c r="D4">
        <f>COUNTIFS(Sheet1!F:F, "canceled",Sheet1!D:D, "&gt;=5000", Sheet1!D:D, "&lt;10000")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8390</v>
      </c>
      <c r="B5">
        <f>COUNTIFS(Sheet1!F:F, "Successful",Sheet1!D:D, "&gt;=10000", Sheet1!D:D, "&lt;15000")</f>
        <v>168</v>
      </c>
      <c r="C5">
        <f>COUNTIFS(Sheet1!F:F, "failed", Sheet1!D:D, "&gt;=10000", Sheet1!D:D, "&lt;15000")</f>
        <v>144</v>
      </c>
      <c r="D5">
        <f>COUNTIFS(Sheet1!F:F, "canceled",Sheet1!D:D, "&gt;=10000", Sheet1!D:D, "&lt;15000")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8391</v>
      </c>
      <c r="B6">
        <f>COUNTIFS(Sheet1!F:F, "Successful",Sheet1!D:D, "&gt;=15000", Sheet1!D:D, "&lt;20000")</f>
        <v>94</v>
      </c>
      <c r="C6">
        <f>COUNTIFS(Sheet1!F:F, "failed", Sheet1!D:D, "&gt;=15000", Sheet1!D:D, "&lt;20000")</f>
        <v>90</v>
      </c>
      <c r="D6">
        <f>COUNTIFS(Sheet1!F:F, "canceled",Sheet1!D:D, "&gt;=15000", Sheet1!D:D, "&lt;20000")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8392</v>
      </c>
      <c r="B7">
        <f>COUNTIFS(Sheet1!F:F, "Successful",Sheet1!D:D, "&gt;=20000", Sheet1!D:D, "&lt;25000")</f>
        <v>62</v>
      </c>
      <c r="C7">
        <f>COUNTIFS(Sheet1!F:F, "failed", Sheet1!D:D, "&gt;=20000", Sheet1!D:D, "&lt;25000")</f>
        <v>72</v>
      </c>
      <c r="D7">
        <f>COUNTIFS(Sheet1!F:F, "canceled",Sheet1!D:D, "&gt;=20000", Sheet1!D:D, "&lt;25000")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8393</v>
      </c>
      <c r="B8">
        <f>COUNTIFS(Sheet1!F:F, "Successful",Sheet1!D:D, "&gt;=25000", Sheet1!D:D, "&lt;30000")</f>
        <v>55</v>
      </c>
      <c r="C8">
        <f>COUNTIFS(Sheet1!F:F, "failed", Sheet1!D:D, "&gt;=25000", Sheet1!D:D, "&lt;30000")</f>
        <v>64</v>
      </c>
      <c r="D8">
        <f>COUNTIFS(Sheet1!F:F, "canceled",Sheet1!D:D,"&gt;=25000", Sheet1!D:D, "&lt;30000")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8394</v>
      </c>
      <c r="B9">
        <f>COUNTIFS(Sheet1!F:F, "Successful",Sheet1!D:D, "&gt;=30000", Sheet1!D:D, "&lt;35000")</f>
        <v>32</v>
      </c>
      <c r="C9">
        <f>COUNTIFS(Sheet1!F:F, "failed", Sheet1!D:D, "&gt;=30000", Sheet1!D:D, "&lt;35000")</f>
        <v>37</v>
      </c>
      <c r="D9">
        <f>COUNTIFS(Sheet1!F:F, "canceled",Sheet1!D:D, "&gt;=30000", Sheet1!D:D, "&lt;35000")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8395</v>
      </c>
      <c r="B10">
        <f>COUNTIFS(Sheet1!F:F, "Successful",Sheet1!D:D, "&gt;=35000", Sheet1!D:D, "&lt;40000")</f>
        <v>26</v>
      </c>
      <c r="C10">
        <f>COUNTIFS(Sheet1!F:F, "failed", Sheet1!D:D, "&gt;=35000", Sheet1!D:D, "&lt;40000")</f>
        <v>22</v>
      </c>
      <c r="D10">
        <f>COUNTIFS(Sheet1!F:F, "canceled",Sheet1!D:D, "&gt;=35000", Sheet1!D:D, "&lt;40000")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8396</v>
      </c>
      <c r="B11">
        <f>COUNTIFS(Sheet1!F:F, "Successful",Sheet1!D:D, "&gt;=40000", Sheet1!D:D, "&lt;45000")</f>
        <v>21</v>
      </c>
      <c r="C11">
        <f>COUNTIFS(Sheet1!F:F, "failed", Sheet1!D:D, "&gt;=40000", Sheet1!D:D, "&lt;45000")</f>
        <v>16</v>
      </c>
      <c r="D11">
        <f>COUNTIFS(Sheet1!F:F, "canceled",Sheet1!D:D, "&gt;=40000", Sheet1!D:D, "&lt;45000")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8397</v>
      </c>
      <c r="B12">
        <f>COUNTIFS(Sheet1!F:F, "Successful",Sheet1!D:D, "&gt;=45000", Sheet1!D:D, "&lt;50000")</f>
        <v>6</v>
      </c>
      <c r="C12">
        <f>COUNTIFS(Sheet1!F:F, "failed", Sheet1!D:D,  "&gt;=45000", Sheet1!D:D, "&lt;50000")</f>
        <v>11</v>
      </c>
      <c r="D12">
        <f>COUNTIFS(Sheet1!F:F, "canceled",Sheet1!D:D,  "&gt;=45000", Sheet1!D:D, "&lt;50000")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8398</v>
      </c>
      <c r="B13">
        <f>COUNTIFS(Sheet1!F:F, "Successful",Sheet1!D:D, "&gt;=50000")</f>
        <v>86</v>
      </c>
      <c r="C13">
        <f>COUNTIFS(Sheet1!F:F, "failed",Sheet1!D:D, "&gt;=50000")</f>
        <v>258</v>
      </c>
      <c r="D13">
        <f>COUNTIFS(Sheet1!F:F, "canceled",Sheet1!D:D, "&gt;=50000")</f>
        <v>100</v>
      </c>
      <c r="E13">
        <f t="shared" si="0"/>
        <v>444</v>
      </c>
      <c r="F13" s="13">
        <f>B13/E13</f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ignoredErrors>
    <ignoredError sqref="B3 D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15B7B-4246-A543-99DD-AB6C54889558}">
  <dimension ref="A1:K2186"/>
  <sheetViews>
    <sheetView tabSelected="1" workbookViewId="0">
      <selection activeCell="G11" sqref="G11"/>
    </sheetView>
  </sheetViews>
  <sheetFormatPr baseColWidth="10" defaultRowHeight="15" x14ac:dyDescent="0.2"/>
  <cols>
    <col min="1" max="1" width="17.6640625" customWidth="1"/>
    <col min="2" max="3" width="17" customWidth="1"/>
    <col min="4" max="4" width="17.6640625" customWidth="1"/>
    <col min="5" max="5" width="17" customWidth="1"/>
  </cols>
  <sheetData>
    <row r="1" spans="1:11" x14ac:dyDescent="0.2">
      <c r="A1" s="1" t="s">
        <v>8399</v>
      </c>
      <c r="B1" s="1" t="s">
        <v>8262</v>
      </c>
      <c r="C1" s="1"/>
      <c r="D1" s="1" t="s">
        <v>8399</v>
      </c>
      <c r="E1" s="1" t="s">
        <v>8262</v>
      </c>
    </row>
    <row r="2" spans="1:11" x14ac:dyDescent="0.2">
      <c r="A2" t="s">
        <v>8219</v>
      </c>
      <c r="B2">
        <v>182</v>
      </c>
      <c r="D2" t="s">
        <v>8221</v>
      </c>
      <c r="E2">
        <v>0</v>
      </c>
      <c r="G2" t="s">
        <v>8406</v>
      </c>
      <c r="J2" t="s">
        <v>8408</v>
      </c>
    </row>
    <row r="3" spans="1:11" x14ac:dyDescent="0.2">
      <c r="A3" t="s">
        <v>8219</v>
      </c>
      <c r="B3">
        <v>79</v>
      </c>
      <c r="D3" t="s">
        <v>8221</v>
      </c>
      <c r="E3">
        <v>1</v>
      </c>
      <c r="G3" t="s">
        <v>8400</v>
      </c>
      <c r="H3">
        <f>AVERAGE(B:B)</f>
        <v>194.42517162471395</v>
      </c>
      <c r="J3" t="s">
        <v>8400</v>
      </c>
      <c r="K3">
        <f>AVERAGE(E:E)</f>
        <v>17.709803921568628</v>
      </c>
    </row>
    <row r="4" spans="1:11" x14ac:dyDescent="0.2">
      <c r="A4" t="s">
        <v>8219</v>
      </c>
      <c r="B4">
        <v>35</v>
      </c>
      <c r="D4" t="s">
        <v>8221</v>
      </c>
      <c r="E4">
        <v>10</v>
      </c>
      <c r="G4" t="s">
        <v>8401</v>
      </c>
      <c r="H4">
        <f>MEDIAN(B:B)</f>
        <v>62</v>
      </c>
      <c r="J4" t="s">
        <v>8401</v>
      </c>
      <c r="K4">
        <f>MEDIAN(E:E)</f>
        <v>4</v>
      </c>
    </row>
    <row r="5" spans="1:11" x14ac:dyDescent="0.2">
      <c r="A5" t="s">
        <v>8219</v>
      </c>
      <c r="B5">
        <v>150</v>
      </c>
      <c r="D5" t="s">
        <v>8221</v>
      </c>
      <c r="E5">
        <v>0</v>
      </c>
      <c r="G5" t="s">
        <v>8407</v>
      </c>
      <c r="H5">
        <f>MODE(B:B)</f>
        <v>27</v>
      </c>
      <c r="J5" t="s">
        <v>8407</v>
      </c>
      <c r="K5">
        <f>MODE(E:E)</f>
        <v>0</v>
      </c>
    </row>
    <row r="6" spans="1:11" x14ac:dyDescent="0.2">
      <c r="A6" t="s">
        <v>8219</v>
      </c>
      <c r="B6">
        <v>284</v>
      </c>
      <c r="D6" t="s">
        <v>8221</v>
      </c>
      <c r="E6">
        <v>7</v>
      </c>
      <c r="G6" t="s">
        <v>8402</v>
      </c>
      <c r="H6">
        <f>MIN(B:B)</f>
        <v>1</v>
      </c>
      <c r="J6" t="s">
        <v>8402</v>
      </c>
      <c r="K6">
        <f>MIN(E:E)</f>
        <v>0</v>
      </c>
    </row>
    <row r="7" spans="1:11" x14ac:dyDescent="0.2">
      <c r="A7" t="s">
        <v>8219</v>
      </c>
      <c r="B7">
        <v>47</v>
      </c>
      <c r="D7" t="s">
        <v>8221</v>
      </c>
      <c r="E7">
        <v>0</v>
      </c>
      <c r="G7" t="s">
        <v>8403</v>
      </c>
      <c r="H7">
        <f>MAX(B:B)</f>
        <v>26457</v>
      </c>
      <c r="J7" t="s">
        <v>8403</v>
      </c>
      <c r="K7">
        <f>MAX(E:E)</f>
        <v>1293</v>
      </c>
    </row>
    <row r="8" spans="1:11" x14ac:dyDescent="0.2">
      <c r="A8" t="s">
        <v>8219</v>
      </c>
      <c r="B8">
        <v>58</v>
      </c>
      <c r="D8" t="s">
        <v>8221</v>
      </c>
      <c r="E8">
        <v>1</v>
      </c>
      <c r="G8" t="s">
        <v>8404</v>
      </c>
      <c r="H8">
        <f>_xlfn.VAR.P(B:B)</f>
        <v>712840.9867348104</v>
      </c>
      <c r="J8" t="s">
        <v>8404</v>
      </c>
      <c r="K8">
        <f>_xlfn.VAR.P(E:E)</f>
        <v>3773.2216685890044</v>
      </c>
    </row>
    <row r="9" spans="1:11" x14ac:dyDescent="0.2">
      <c r="A9" t="s">
        <v>8219</v>
      </c>
      <c r="B9">
        <v>57</v>
      </c>
      <c r="D9" t="s">
        <v>8221</v>
      </c>
      <c r="E9">
        <v>2</v>
      </c>
      <c r="G9" t="s">
        <v>8405</v>
      </c>
      <c r="H9">
        <f>_xlfn.STDEV.P(B:B)</f>
        <v>844.29910975602149</v>
      </c>
      <c r="J9" t="s">
        <v>8405</v>
      </c>
      <c r="K9">
        <f>_xlfn.STDEV.P(E:E)</f>
        <v>61.426555076684906</v>
      </c>
    </row>
    <row r="10" spans="1:11" x14ac:dyDescent="0.2">
      <c r="A10" t="s">
        <v>8219</v>
      </c>
      <c r="B10">
        <v>12</v>
      </c>
      <c r="D10" t="s">
        <v>8221</v>
      </c>
      <c r="E10">
        <v>3</v>
      </c>
    </row>
    <row r="11" spans="1:11" x14ac:dyDescent="0.2">
      <c r="A11" t="s">
        <v>8219</v>
      </c>
      <c r="B11">
        <v>20</v>
      </c>
      <c r="D11" t="s">
        <v>8221</v>
      </c>
      <c r="E11">
        <v>10</v>
      </c>
    </row>
    <row r="12" spans="1:11" x14ac:dyDescent="0.2">
      <c r="A12" t="s">
        <v>8219</v>
      </c>
      <c r="B12">
        <v>19</v>
      </c>
      <c r="D12" t="s">
        <v>8221</v>
      </c>
      <c r="E12">
        <v>10</v>
      </c>
    </row>
    <row r="13" spans="1:11" x14ac:dyDescent="0.2">
      <c r="A13" t="s">
        <v>8219</v>
      </c>
      <c r="B13">
        <v>75</v>
      </c>
      <c r="D13" t="s">
        <v>8221</v>
      </c>
      <c r="E13">
        <v>1</v>
      </c>
    </row>
    <row r="14" spans="1:11" x14ac:dyDescent="0.2">
      <c r="A14" t="s">
        <v>8219</v>
      </c>
      <c r="B14">
        <v>827</v>
      </c>
      <c r="D14" t="s">
        <v>8221</v>
      </c>
      <c r="E14">
        <v>0</v>
      </c>
    </row>
    <row r="15" spans="1:11" x14ac:dyDescent="0.2">
      <c r="A15" t="s">
        <v>8219</v>
      </c>
      <c r="B15">
        <v>51</v>
      </c>
      <c r="D15" t="s">
        <v>8221</v>
      </c>
      <c r="E15">
        <v>0</v>
      </c>
    </row>
    <row r="16" spans="1:11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046648:A1048576">
    <cfRule type="cellIs" dxfId="17" priority="21" operator="equal">
      <formula>"live"</formula>
    </cfRule>
    <cfRule type="cellIs" dxfId="16" priority="22" operator="equal">
      <formula>"canceled"</formula>
    </cfRule>
    <cfRule type="cellIs" dxfId="15" priority="24" operator="equal">
      <formula>"failed"</formula>
    </cfRule>
    <cfRule type="cellIs" dxfId="14" priority="25" operator="equal">
      <formula>"successful"</formula>
    </cfRule>
  </conditionalFormatting>
  <conditionalFormatting sqref="D1045993:D1048576">
    <cfRule type="cellIs" dxfId="13" priority="11" operator="equal">
      <formula>"live"</formula>
    </cfRule>
    <cfRule type="cellIs" dxfId="12" priority="12" operator="equal">
      <formula>"canceled"</formula>
    </cfRule>
    <cfRule type="cellIs" dxfId="11" priority="14" operator="equal">
      <formula>"failed"</formula>
    </cfRule>
    <cfRule type="cellIs" dxfId="10" priority="15" operator="equal">
      <formula>"successful"</formula>
    </cfRule>
  </conditionalFormatting>
  <conditionalFormatting sqref="A1">
    <cfRule type="cellIs" dxfId="9" priority="8" operator="equal">
      <formula>"canceled"</formula>
    </cfRule>
  </conditionalFormatting>
  <conditionalFormatting sqref="A1:A1046647">
    <cfRule type="cellIs" dxfId="8" priority="6" operator="equal">
      <formula>"live"</formula>
    </cfRule>
    <cfRule type="cellIs" dxfId="7" priority="7" operator="equal">
      <formula>"canceled"</formula>
    </cfRule>
    <cfRule type="cellIs" dxfId="6" priority="9" operator="equal">
      <formula>"failed"</formula>
    </cfRule>
    <cfRule type="cellIs" dxfId="5" priority="10" operator="equal">
      <formula>"successful"</formula>
    </cfRule>
  </conditionalFormatting>
  <conditionalFormatting sqref="D1:D1045992">
    <cfRule type="cellIs" dxfId="4" priority="1" operator="equal">
      <formula>"live"</formula>
    </cfRule>
    <cfRule type="cellIs" dxfId="3" priority="2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</conditionalFormatting>
  <conditionalFormatting sqref="D1">
    <cfRule type="cellIs" dxfId="0" priority="3" operator="equal">
      <formula>"canceled"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Sheet2</vt:lpstr>
      <vt:lpstr>Sheet3</vt:lpstr>
      <vt:lpstr>Sheet4</vt:lpstr>
      <vt:lpstr>Sheet1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2020-03-06T05:45:32Z</dcterms:modified>
</cp:coreProperties>
</file>