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all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C30" i="1"/>
  <c r="G50" i="1" l="1"/>
  <c r="C52" i="1"/>
  <c r="C53" i="1"/>
  <c r="C51" i="1"/>
  <c r="F50" i="1"/>
  <c r="H75" i="1" l="1"/>
  <c r="G75" i="1"/>
  <c r="H74" i="1"/>
  <c r="G74" i="1"/>
  <c r="G73" i="1"/>
  <c r="G72" i="1"/>
  <c r="G71" i="1"/>
  <c r="G47" i="1" s="1"/>
  <c r="E47" i="1" s="1"/>
  <c r="G70" i="1"/>
  <c r="E81" i="1"/>
  <c r="C81" i="1" s="1"/>
  <c r="E80" i="1"/>
  <c r="C80" i="1" s="1"/>
  <c r="E79" i="1"/>
  <c r="C79" i="1"/>
  <c r="E78" i="1"/>
  <c r="C78" i="1"/>
  <c r="E77" i="1"/>
  <c r="C77" i="1" s="1"/>
  <c r="E76" i="1"/>
  <c r="C76" i="1"/>
  <c r="E75" i="1"/>
  <c r="C75" i="1" s="1"/>
  <c r="E74" i="1"/>
  <c r="C74" i="1" s="1"/>
  <c r="E73" i="1"/>
  <c r="C73" i="1" s="1"/>
  <c r="E72" i="1"/>
  <c r="C72" i="1" s="1"/>
  <c r="E71" i="1"/>
  <c r="C71" i="1" s="1"/>
  <c r="E70" i="1"/>
  <c r="C70" i="1" s="1"/>
  <c r="S4" i="1"/>
  <c r="S10" i="1" s="1"/>
  <c r="G61" i="1"/>
  <c r="F61" i="1"/>
  <c r="F60" i="1"/>
  <c r="E60" i="1" s="1"/>
  <c r="C60" i="1" s="1"/>
  <c r="F59" i="1"/>
  <c r="F58" i="1"/>
  <c r="F57" i="1"/>
  <c r="F56" i="1"/>
  <c r="E56" i="1" s="1"/>
  <c r="C56" i="1" s="1"/>
  <c r="E67" i="1"/>
  <c r="E66" i="1"/>
  <c r="E65" i="1"/>
  <c r="C65" i="1" s="1"/>
  <c r="E64" i="1"/>
  <c r="C64" i="1" s="1"/>
  <c r="E63" i="1"/>
  <c r="E62" i="1"/>
  <c r="E61" i="1"/>
  <c r="C61" i="1" s="1"/>
  <c r="E59" i="1"/>
  <c r="C59" i="1" s="1"/>
  <c r="E58" i="1"/>
  <c r="C58" i="1" s="1"/>
  <c r="E57" i="1"/>
  <c r="C57" i="1" s="1"/>
  <c r="E50" i="1"/>
  <c r="C50" i="1" s="1"/>
  <c r="E51" i="1"/>
  <c r="E52" i="1"/>
  <c r="E53" i="1"/>
  <c r="E43" i="1"/>
  <c r="E42" i="1"/>
  <c r="C42" i="1"/>
  <c r="C62" i="1"/>
  <c r="C63" i="1"/>
  <c r="C66" i="1"/>
  <c r="C67" i="1"/>
  <c r="G19" i="1"/>
  <c r="F19" i="1"/>
  <c r="F49" i="1" s="1"/>
  <c r="E49" i="1" s="1"/>
  <c r="H48" i="1"/>
  <c r="F18" i="1"/>
  <c r="G18" i="1"/>
  <c r="G16" i="1"/>
  <c r="F16" i="1" s="1"/>
  <c r="F48" i="1" s="1"/>
  <c r="E48" i="1" s="1"/>
  <c r="H46" i="1"/>
  <c r="H45" i="1"/>
  <c r="H44" i="1"/>
  <c r="C43" i="1"/>
  <c r="D17" i="1"/>
  <c r="C17" i="1" s="1"/>
  <c r="G49" i="1" s="1"/>
  <c r="D23" i="1"/>
  <c r="C23" i="1" s="1"/>
  <c r="C32" i="1" s="1"/>
  <c r="G32" i="1" s="1"/>
  <c r="C9" i="1"/>
  <c r="Q6" i="1" s="1"/>
  <c r="C3" i="1"/>
  <c r="F6" i="1" s="1"/>
  <c r="S6" i="1" l="1"/>
  <c r="S9" i="1"/>
  <c r="C47" i="1"/>
  <c r="C49" i="1"/>
  <c r="C48" i="1"/>
  <c r="Q10" i="1"/>
  <c r="E29" i="1"/>
  <c r="C29" i="1" s="1"/>
  <c r="G29" i="1" s="1"/>
  <c r="E33" i="1"/>
  <c r="C33" i="1" s="1"/>
  <c r="G33" i="1" s="1"/>
  <c r="E34" i="1"/>
  <c r="C34" i="1" s="1"/>
  <c r="G34" i="1" s="1"/>
  <c r="E27" i="1"/>
  <c r="C27" i="1" s="1"/>
  <c r="G27" i="1" s="1"/>
  <c r="E35" i="1"/>
  <c r="C35" i="1" s="1"/>
  <c r="G35" i="1" s="1"/>
  <c r="E28" i="1"/>
  <c r="C28" i="1" s="1"/>
  <c r="G28" i="1" s="1"/>
  <c r="E36" i="1"/>
  <c r="C36" i="1" s="1"/>
  <c r="G36" i="1" s="1"/>
  <c r="E37" i="1"/>
  <c r="C37" i="1" s="1"/>
  <c r="G37" i="1" s="1"/>
  <c r="E30" i="1"/>
  <c r="G30" i="1" s="1"/>
  <c r="C31" i="1"/>
  <c r="G31" i="1" s="1"/>
  <c r="I6" i="1"/>
  <c r="G6" i="1"/>
  <c r="J6" i="1"/>
  <c r="K6" i="1"/>
  <c r="D4" i="1"/>
  <c r="C4" i="1" s="1"/>
  <c r="Q9" i="1" s="1"/>
  <c r="L6" i="1"/>
  <c r="M6" i="1"/>
  <c r="E6" i="1"/>
  <c r="H6" i="1"/>
  <c r="G44" i="1" l="1"/>
  <c r="G45" i="1"/>
  <c r="E45" i="1"/>
  <c r="C45" i="1" s="1"/>
  <c r="E44" i="1"/>
  <c r="C44" i="1" s="1"/>
  <c r="D5" i="1"/>
  <c r="C5" i="1" s="1"/>
  <c r="Q8" i="1" l="1"/>
  <c r="S8" i="1"/>
  <c r="C6" i="1"/>
  <c r="E8" i="1"/>
  <c r="M8" i="1"/>
  <c r="F8" i="1"/>
  <c r="G8" i="1"/>
  <c r="H8" i="1"/>
  <c r="J8" i="1"/>
  <c r="K8" i="1"/>
  <c r="L8" i="1"/>
  <c r="I8" i="1"/>
  <c r="C8" i="1" l="1"/>
  <c r="S7" i="1" s="1"/>
  <c r="Q7" i="1" l="1"/>
  <c r="G46" i="1"/>
  <c r="E46" i="1" l="1"/>
  <c r="C46" i="1" s="1"/>
</calcChain>
</file>

<file path=xl/sharedStrings.xml><?xml version="1.0" encoding="utf-8"?>
<sst xmlns="http://schemas.openxmlformats.org/spreadsheetml/2006/main" count="113" uniqueCount="91">
  <si>
    <t>Name</t>
  </si>
  <si>
    <t>slot1</t>
  </si>
  <si>
    <t>slot2</t>
  </si>
  <si>
    <t>slot3</t>
  </si>
  <si>
    <t>slot4</t>
  </si>
  <si>
    <t>slot5</t>
  </si>
  <si>
    <t>slot6</t>
  </si>
  <si>
    <t>slot7</t>
  </si>
  <si>
    <t>slot8</t>
  </si>
  <si>
    <t>slot9</t>
  </si>
  <si>
    <t>Gold Nugget</t>
  </si>
  <si>
    <t>Cost</t>
  </si>
  <si>
    <t>Copper Nugget</t>
  </si>
  <si>
    <t>Copper Ingot</t>
  </si>
  <si>
    <t>Gold Ingot</t>
  </si>
  <si>
    <t>Base Cost</t>
  </si>
  <si>
    <t>extra(fuel)</t>
  </si>
  <si>
    <t>Emerald</t>
  </si>
  <si>
    <t>redstone</t>
  </si>
  <si>
    <t>coal</t>
  </si>
  <si>
    <t>Currency</t>
  </si>
  <si>
    <t>Base Resource Cost Chart</t>
  </si>
  <si>
    <t>Cobblestone</t>
  </si>
  <si>
    <t>Dirt</t>
  </si>
  <si>
    <t>Wood Logs</t>
  </si>
  <si>
    <t>String</t>
  </si>
  <si>
    <t>sticks</t>
  </si>
  <si>
    <t>dye</t>
  </si>
  <si>
    <t>Nether Quartz</t>
  </si>
  <si>
    <t>Seeds</t>
  </si>
  <si>
    <t>Fuel burn rate</t>
  </si>
  <si>
    <t>Ingots cost</t>
  </si>
  <si>
    <t>Iron Ingot</t>
  </si>
  <si>
    <t>Lead Ingot</t>
  </si>
  <si>
    <t>Tin Ingot</t>
  </si>
  <si>
    <t>Aluminum Ingot</t>
  </si>
  <si>
    <t>Titanium Ingot</t>
  </si>
  <si>
    <t>Silver Ingot</t>
  </si>
  <si>
    <t>Nickel</t>
  </si>
  <si>
    <t>Uranium</t>
  </si>
  <si>
    <t>Steel</t>
  </si>
  <si>
    <t>Horse</t>
  </si>
  <si>
    <t>Saddle</t>
  </si>
  <si>
    <t>Iron Horse armor</t>
  </si>
  <si>
    <t>Diamand Horse A</t>
  </si>
  <si>
    <t>Gold Horse A</t>
  </si>
  <si>
    <t>Apple</t>
  </si>
  <si>
    <t>Number</t>
  </si>
  <si>
    <t>Total Cost</t>
  </si>
  <si>
    <t>Cost Each</t>
  </si>
  <si>
    <t>Math</t>
  </si>
  <si>
    <t>Name Tag</t>
  </si>
  <si>
    <t>Cart</t>
  </si>
  <si>
    <t>Leather</t>
  </si>
  <si>
    <t>Name2</t>
  </si>
  <si>
    <t>Cost2</t>
  </si>
  <si>
    <t>Base Cost2</t>
  </si>
  <si>
    <t>Calculate price</t>
  </si>
  <si>
    <t>Enter cost</t>
  </si>
  <si>
    <t>Emeralds</t>
  </si>
  <si>
    <t>Diamonds</t>
  </si>
  <si>
    <t>Coppers</t>
  </si>
  <si>
    <t>Diamond</t>
  </si>
  <si>
    <t>Hunger</t>
  </si>
  <si>
    <t>slime</t>
  </si>
  <si>
    <t>paper</t>
  </si>
  <si>
    <t>sugar cane</t>
  </si>
  <si>
    <t>sugar</t>
  </si>
  <si>
    <t>Wood Planks</t>
  </si>
  <si>
    <t>Blackwell Animals trader</t>
  </si>
  <si>
    <t>Tank Stable Master</t>
  </si>
  <si>
    <t>Chicken</t>
  </si>
  <si>
    <t>Cow</t>
  </si>
  <si>
    <t>Pig</t>
  </si>
  <si>
    <t>Sheep</t>
  </si>
  <si>
    <t>Ocelot</t>
  </si>
  <si>
    <t>Wolf</t>
  </si>
  <si>
    <t>number</t>
  </si>
  <si>
    <t>Total</t>
  </si>
  <si>
    <t>subtotal</t>
  </si>
  <si>
    <t>Gold nugets</t>
  </si>
  <si>
    <t>gold ingot</t>
  </si>
  <si>
    <t>Wheat</t>
  </si>
  <si>
    <t>Isaac Food trader</t>
  </si>
  <si>
    <t>apple</t>
  </si>
  <si>
    <t>wheat</t>
  </si>
  <si>
    <t>seeds</t>
  </si>
  <si>
    <t>hemp seeds</t>
  </si>
  <si>
    <t>Cooked fish</t>
  </si>
  <si>
    <t>steak</t>
  </si>
  <si>
    <t>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</si>
</sst>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2" fontId="0" fillId="3" borderId="1" xfId="0" applyNumberFormat="1" applyFont="1" applyFill="1" applyBorder="1"/>
    <xf numFmtId="2" fontId="0" fillId="0" borderId="1" xfId="0" applyNumberFormat="1" applyFont="1" applyBorder="1"/>
    <xf numFmtId="2" fontId="0" fillId="0" borderId="6" xfId="0" applyNumberFormat="1" applyBorder="1"/>
    <xf numFmtId="2" fontId="0" fillId="0" borderId="9" xfId="0" applyNumberFormat="1" applyBorder="1"/>
    <xf numFmtId="2" fontId="1" fillId="2" borderId="11" xfId="0" applyNumberFormat="1" applyFont="1" applyFill="1" applyBorder="1"/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14" xfId="0" applyNumberFormat="1" applyFill="1" applyBorder="1"/>
    <xf numFmtId="2" fontId="0" fillId="0" borderId="5" xfId="0" applyNumberFormat="1" applyBorder="1"/>
    <xf numFmtId="2" fontId="3" fillId="0" borderId="5" xfId="0" applyNumberFormat="1" applyFont="1" applyBorder="1"/>
    <xf numFmtId="2" fontId="0" fillId="5" borderId="7" xfId="0" applyNumberFormat="1" applyFill="1" applyBorder="1"/>
    <xf numFmtId="2" fontId="0" fillId="5" borderId="8" xfId="0" applyNumberFormat="1" applyFill="1" applyBorder="1"/>
    <xf numFmtId="2" fontId="0" fillId="0" borderId="2" xfId="0" applyNumberFormat="1" applyBorder="1"/>
    <xf numFmtId="2" fontId="0" fillId="0" borderId="1" xfId="0" applyNumberFormat="1" applyFont="1" applyFill="1" applyBorder="1"/>
    <xf numFmtId="2" fontId="1" fillId="2" borderId="10" xfId="0" applyNumberFormat="1" applyFont="1" applyFill="1" applyBorder="1"/>
    <xf numFmtId="2" fontId="1" fillId="2" borderId="12" xfId="0" applyNumberFormat="1" applyFont="1" applyFill="1" applyBorder="1"/>
    <xf numFmtId="2" fontId="0" fillId="4" borderId="5" xfId="0" applyNumberFormat="1" applyFill="1" applyBorder="1"/>
    <xf numFmtId="2" fontId="0" fillId="4" borderId="6" xfId="0" applyNumberFormat="1" applyFill="1" applyBorder="1"/>
    <xf numFmtId="2" fontId="0" fillId="0" borderId="13" xfId="0" applyNumberForma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32">
    <dxf>
      <numFmt numFmtId="2" formatCode="0.00"/>
    </dxf>
    <dxf>
      <numFmt numFmtId="2" formatCode="0.00"/>
    </dxf>
    <dxf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10</xdr:row>
      <xdr:rowOff>152400</xdr:rowOff>
    </xdr:from>
    <xdr:to>
      <xdr:col>16</xdr:col>
      <xdr:colOff>638384</xdr:colOff>
      <xdr:row>30</xdr:row>
      <xdr:rowOff>57668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8344F7-66B8-4733-BF01-5FA8CCF60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20475" y="2076450"/>
          <a:ext cx="1495634" cy="3715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2:N9" totalsRowShown="0" headerRowDxfId="31" dataDxfId="30">
  <autoFilter ref="B2:N9"/>
  <tableColumns count="13">
    <tableColumn id="1" name="Name" dataDxfId="29"/>
    <tableColumn id="2" name="Cost" dataDxfId="28">
      <calculatedColumnFormula>SUM(Table1[[#This Row],[Base Cost]:[extra(fuel)]])</calculatedColumnFormula>
    </tableColumn>
    <tableColumn id="3" name="Base Cost" dataDxfId="27">
      <calculatedColumnFormula>1</calculatedColumnFormula>
    </tableColumn>
    <tableColumn id="4" name="slot1" dataDxfId="26"/>
    <tableColumn id="5" name="slot2" dataDxfId="25"/>
    <tableColumn id="6" name="slot3" dataDxfId="24">
      <calculatedColumnFormula>C2</calculatedColumnFormula>
    </tableColumn>
    <tableColumn id="7" name="slot4" dataDxfId="23"/>
    <tableColumn id="8" name="slot5" dataDxfId="22"/>
    <tableColumn id="9" name="slot6" dataDxfId="21"/>
    <tableColumn id="10" name="slot7" dataDxfId="20"/>
    <tableColumn id="11" name="slot8" dataDxfId="19"/>
    <tableColumn id="12" name="slot9" dataDxfId="18"/>
    <tableColumn id="13" name="extra(fuel)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6:G37" totalsRowShown="0" headerRowDxfId="16" dataDxfId="15" tableBorderDxfId="14">
  <autoFilter ref="B26:G37"/>
  <tableColumns count="6">
    <tableColumn id="1" name="Name" dataDxfId="13"/>
    <tableColumn id="2" name="Cost" dataDxfId="12">
      <calculatedColumnFormula>SUM(Table3[[#This Row],[Base Cost]:[extra(fuel)]])</calculatedColumnFormula>
    </tableColumn>
    <tableColumn id="3" name="Base Cost" dataDxfId="11"/>
    <tableColumn id="13" name="extra(fuel)" dataDxfId="10"/>
    <tableColumn id="14" name="Number" dataDxfId="9"/>
    <tableColumn id="15" name="subtotal" dataDxfId="8">
      <calculatedColumnFormula>SUM(C27*F27)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2:G23" totalsRowShown="0" headerRowDxfId="7" dataDxfId="6">
  <autoFilter ref="B12:G23"/>
  <tableColumns count="6">
    <tableColumn id="1" name="Name" dataDxfId="5"/>
    <tableColumn id="2" name="Cost" dataDxfId="4"/>
    <tableColumn id="3" name="Base Cost" dataDxfId="3"/>
    <tableColumn id="14" name="Name2" dataDxfId="2"/>
    <tableColumn id="15" name="Cost2" dataDxfId="1"/>
    <tableColumn id="16" name="Base Cost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1"/>
  <sheetViews>
    <sheetView tabSelected="1" workbookViewId="0">
      <selection activeCell="E33" sqref="E33"/>
    </sheetView>
  </sheetViews>
  <sheetFormatPr defaultRowHeight="15" x14ac:dyDescent="0.25"/>
  <cols>
    <col min="2" max="2" width="15.7109375" style="1" customWidth="1"/>
    <col min="3" max="4" width="11" style="1" customWidth="1"/>
    <col min="5" max="5" width="14.42578125" style="1" customWidth="1"/>
    <col min="6" max="10" width="11" style="1" customWidth="1"/>
    <col min="11" max="14" width="12" style="1" customWidth="1"/>
    <col min="15" max="15" width="9.140625" style="1"/>
    <col min="16" max="16" width="10.7109375" style="1" customWidth="1"/>
    <col min="17" max="17" width="10.140625" style="1" customWidth="1"/>
    <col min="18" max="19" width="9.140625" style="1"/>
  </cols>
  <sheetData>
    <row r="1" spans="2:19" ht="15.75" thickBot="1" x14ac:dyDescent="0.3">
      <c r="B1" s="25" t="s">
        <v>20</v>
      </c>
      <c r="C1" s="25"/>
      <c r="D1" s="25"/>
      <c r="E1" s="25"/>
      <c r="F1" s="25"/>
      <c r="G1" s="25"/>
    </row>
    <row r="2" spans="2:19" x14ac:dyDescent="0.25">
      <c r="B2" s="1" t="s">
        <v>0</v>
      </c>
      <c r="C2" s="1" t="s">
        <v>11</v>
      </c>
      <c r="D2" s="1" t="s">
        <v>15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16</v>
      </c>
      <c r="P2" s="23" t="s">
        <v>57</v>
      </c>
      <c r="Q2" s="24"/>
    </row>
    <row r="3" spans="2:19" x14ac:dyDescent="0.25">
      <c r="B3" s="1" t="s">
        <v>12</v>
      </c>
      <c r="C3" s="1">
        <f>SUM(Table1[[#This Row],[Base Cost]:[extra(fuel)]])</f>
        <v>1</v>
      </c>
      <c r="N3" s="1">
        <v>1</v>
      </c>
      <c r="P3" s="12"/>
      <c r="Q3" s="4"/>
      <c r="R3" s="1" t="s">
        <v>77</v>
      </c>
      <c r="S3" s="1" t="s">
        <v>78</v>
      </c>
    </row>
    <row r="4" spans="2:19" x14ac:dyDescent="0.25">
      <c r="B4" s="1" t="s">
        <v>10</v>
      </c>
      <c r="C4" s="1">
        <f>SUM(Table1[[#This Row],[Base Cost]:[extra(fuel)]])</f>
        <v>9</v>
      </c>
      <c r="D4" s="1">
        <f>C3*9</f>
        <v>9</v>
      </c>
      <c r="P4" s="13" t="s">
        <v>58</v>
      </c>
      <c r="Q4" s="4">
        <v>10.130000000000001</v>
      </c>
      <c r="R4" s="1">
        <v>64</v>
      </c>
      <c r="S4" s="1">
        <f>Q4*R4</f>
        <v>648.32000000000005</v>
      </c>
    </row>
    <row r="5" spans="2:19" x14ac:dyDescent="0.25">
      <c r="B5" s="1" t="s">
        <v>14</v>
      </c>
      <c r="C5" s="1">
        <f>SUM(Table1[[#This Row],[Base Cost]:[extra(fuel)]])</f>
        <v>81</v>
      </c>
      <c r="D5" s="1">
        <f>C4*9</f>
        <v>81</v>
      </c>
      <c r="P5" s="12"/>
      <c r="Q5" s="4"/>
    </row>
    <row r="6" spans="2:19" x14ac:dyDescent="0.25">
      <c r="B6" s="1" t="s">
        <v>13</v>
      </c>
      <c r="C6" s="1">
        <f>SUM(Table1[[#This Row],[Base Cost]:[extra(fuel)]])</f>
        <v>9</v>
      </c>
      <c r="E6" s="1">
        <f>C3</f>
        <v>1</v>
      </c>
      <c r="F6" s="1">
        <f>C3</f>
        <v>1</v>
      </c>
      <c r="G6" s="1">
        <f>C3</f>
        <v>1</v>
      </c>
      <c r="H6" s="1">
        <f>C3</f>
        <v>1</v>
      </c>
      <c r="I6" s="1">
        <f>C3</f>
        <v>1</v>
      </c>
      <c r="J6" s="1">
        <f>C3</f>
        <v>1</v>
      </c>
      <c r="K6" s="1">
        <f>C3</f>
        <v>1</v>
      </c>
      <c r="L6" s="1">
        <f>C3</f>
        <v>1</v>
      </c>
      <c r="M6" s="1">
        <f>C3</f>
        <v>1</v>
      </c>
      <c r="P6" s="14" t="s">
        <v>59</v>
      </c>
      <c r="Q6" s="4">
        <f>Q4/C9</f>
        <v>1.013E-2</v>
      </c>
      <c r="R6" s="4"/>
      <c r="S6" s="4">
        <f>S4/C9</f>
        <v>0.64832000000000001</v>
      </c>
    </row>
    <row r="7" spans="2:19" x14ac:dyDescent="0.25">
      <c r="P7" s="14" t="s">
        <v>60</v>
      </c>
      <c r="Q7" s="4">
        <f>Q4/C8</f>
        <v>1.3895747599451305E-2</v>
      </c>
      <c r="R7" s="4"/>
      <c r="S7" s="4">
        <f>S4/C8</f>
        <v>0.88932784636488349</v>
      </c>
    </row>
    <row r="8" spans="2:19" x14ac:dyDescent="0.25">
      <c r="B8" s="1" t="s">
        <v>62</v>
      </c>
      <c r="C8" s="1">
        <f>SUM(Table1[[#This Row],[Base Cost]:[extra(fuel)]])</f>
        <v>729</v>
      </c>
      <c r="E8" s="1">
        <f t="shared" ref="E8" si="0">C5</f>
        <v>81</v>
      </c>
      <c r="F8" s="1">
        <f t="shared" ref="F8" si="1">C5</f>
        <v>81</v>
      </c>
      <c r="G8" s="1">
        <f t="shared" ref="G8" si="2">C5</f>
        <v>81</v>
      </c>
      <c r="H8" s="1">
        <f t="shared" ref="H8" si="3">C5</f>
        <v>81</v>
      </c>
      <c r="I8" s="1">
        <f t="shared" ref="I8" si="4">C5</f>
        <v>81</v>
      </c>
      <c r="J8" s="1">
        <f t="shared" ref="J8" si="5">C5</f>
        <v>81</v>
      </c>
      <c r="K8" s="1">
        <f t="shared" ref="K8" si="6">C5</f>
        <v>81</v>
      </c>
      <c r="L8" s="1">
        <f t="shared" ref="L8" si="7">C5</f>
        <v>81</v>
      </c>
      <c r="M8" s="1">
        <f t="shared" ref="M8" si="8">C5</f>
        <v>81</v>
      </c>
      <c r="P8" s="14" t="s">
        <v>81</v>
      </c>
      <c r="Q8" s="4">
        <f>Q4/C5</f>
        <v>0.12506172839506174</v>
      </c>
      <c r="R8" s="4"/>
      <c r="S8" s="4">
        <f>S4/C5</f>
        <v>8.0039506172839516</v>
      </c>
    </row>
    <row r="9" spans="2:19" x14ac:dyDescent="0.25">
      <c r="B9" s="1" t="s">
        <v>17</v>
      </c>
      <c r="C9" s="1">
        <f>SUM(Table1[[#This Row],[Base Cost]:[extra(fuel)]])</f>
        <v>1000</v>
      </c>
      <c r="D9" s="1">
        <v>1000</v>
      </c>
      <c r="P9" s="14" t="s">
        <v>80</v>
      </c>
      <c r="Q9" s="4">
        <f>Q4/C4</f>
        <v>1.1255555555555556</v>
      </c>
      <c r="R9" s="4"/>
      <c r="S9" s="4">
        <f>S4/C4</f>
        <v>72.035555555555561</v>
      </c>
    </row>
    <row r="10" spans="2:19" ht="15.75" thickBot="1" x14ac:dyDescent="0.3">
      <c r="P10" s="15" t="s">
        <v>61</v>
      </c>
      <c r="Q10" s="5">
        <f>Q4/C3</f>
        <v>10.130000000000001</v>
      </c>
      <c r="R10" s="5"/>
      <c r="S10" s="5">
        <f>S4/C3</f>
        <v>648.32000000000005</v>
      </c>
    </row>
    <row r="11" spans="2:19" x14ac:dyDescent="0.25">
      <c r="B11" s="25" t="s">
        <v>21</v>
      </c>
      <c r="C11" s="25"/>
      <c r="D11" s="25"/>
      <c r="E11" s="25"/>
      <c r="F11" s="25"/>
      <c r="G11" s="25"/>
    </row>
    <row r="12" spans="2:19" x14ac:dyDescent="0.25">
      <c r="B12" s="1" t="s">
        <v>0</v>
      </c>
      <c r="C12" s="1" t="s">
        <v>11</v>
      </c>
      <c r="D12" s="1" t="s">
        <v>15</v>
      </c>
      <c r="E12" s="16" t="s">
        <v>54</v>
      </c>
      <c r="F12" s="1" t="s">
        <v>55</v>
      </c>
      <c r="G12" s="1" t="s">
        <v>56</v>
      </c>
    </row>
    <row r="13" spans="2:19" x14ac:dyDescent="0.25">
      <c r="B13" s="1" t="s">
        <v>22</v>
      </c>
      <c r="C13" s="1">
        <v>1</v>
      </c>
      <c r="E13" s="16" t="s">
        <v>53</v>
      </c>
      <c r="F13" s="1">
        <v>9</v>
      </c>
    </row>
    <row r="14" spans="2:19" x14ac:dyDescent="0.25">
      <c r="B14" s="1" t="s">
        <v>23</v>
      </c>
      <c r="C14" s="1">
        <v>1</v>
      </c>
      <c r="E14" s="16" t="s">
        <v>63</v>
      </c>
      <c r="F14" s="1">
        <v>0.75</v>
      </c>
    </row>
    <row r="15" spans="2:19" x14ac:dyDescent="0.25">
      <c r="B15" s="1" t="s">
        <v>24</v>
      </c>
      <c r="C15" s="1">
        <v>4</v>
      </c>
      <c r="E15" s="16" t="s">
        <v>64</v>
      </c>
      <c r="F15" s="1">
        <v>3</v>
      </c>
    </row>
    <row r="16" spans="2:19" x14ac:dyDescent="0.25">
      <c r="B16" s="1" t="s">
        <v>25</v>
      </c>
      <c r="C16" s="1">
        <v>5</v>
      </c>
      <c r="E16" s="16" t="s">
        <v>65</v>
      </c>
      <c r="F16" s="1">
        <f>Table2[[#This Row],[Base Cost2]]</f>
        <v>9</v>
      </c>
      <c r="G16" s="1">
        <f>F17*3</f>
        <v>9</v>
      </c>
    </row>
    <row r="17" spans="2:7" x14ac:dyDescent="0.25">
      <c r="B17" s="1" t="s">
        <v>26</v>
      </c>
      <c r="C17" s="1">
        <f>Table2[[#This Row],[Base Cost]]</f>
        <v>0.5</v>
      </c>
      <c r="D17" s="1">
        <f>(C15/2)/4</f>
        <v>0.5</v>
      </c>
      <c r="E17" s="16" t="s">
        <v>66</v>
      </c>
      <c r="F17" s="1">
        <v>3</v>
      </c>
    </row>
    <row r="18" spans="2:7" x14ac:dyDescent="0.25">
      <c r="B18" s="1" t="s">
        <v>19</v>
      </c>
      <c r="C18" s="1">
        <v>9</v>
      </c>
      <c r="E18" s="16" t="s">
        <v>67</v>
      </c>
      <c r="F18" s="1">
        <f>Table2[[#This Row],[Base Cost2]]</f>
        <v>3</v>
      </c>
      <c r="G18" s="1">
        <f>F17</f>
        <v>3</v>
      </c>
    </row>
    <row r="19" spans="2:7" x14ac:dyDescent="0.25">
      <c r="B19" s="1" t="s">
        <v>18</v>
      </c>
      <c r="C19" s="1">
        <v>9</v>
      </c>
      <c r="E19" s="16" t="s">
        <v>68</v>
      </c>
      <c r="F19" s="1">
        <f>Table2[[#This Row],[Base Cost2]]</f>
        <v>1</v>
      </c>
      <c r="G19" s="1">
        <f>C15/4</f>
        <v>1</v>
      </c>
    </row>
    <row r="20" spans="2:7" x14ac:dyDescent="0.25">
      <c r="B20" s="1" t="s">
        <v>27</v>
      </c>
      <c r="C20" s="1">
        <v>4</v>
      </c>
      <c r="E20" s="16" t="s">
        <v>82</v>
      </c>
      <c r="F20" s="1">
        <v>1.25</v>
      </c>
    </row>
    <row r="21" spans="2:7" x14ac:dyDescent="0.25">
      <c r="B21" s="1" t="s">
        <v>28</v>
      </c>
      <c r="C21" s="1">
        <v>15</v>
      </c>
      <c r="E21" s="16"/>
    </row>
    <row r="22" spans="2:7" x14ac:dyDescent="0.25">
      <c r="B22" s="1" t="s">
        <v>29</v>
      </c>
      <c r="C22" s="1">
        <v>1</v>
      </c>
      <c r="E22" s="16"/>
    </row>
    <row r="23" spans="2:7" x14ac:dyDescent="0.25">
      <c r="B23" s="1" t="s">
        <v>30</v>
      </c>
      <c r="C23" s="1">
        <f>Table2[[#This Row],[Base Cost]]</f>
        <v>1.125</v>
      </c>
      <c r="D23" s="1">
        <f>C18/8</f>
        <v>1.125</v>
      </c>
      <c r="E23" s="16"/>
    </row>
    <row r="25" spans="2:7" x14ac:dyDescent="0.25">
      <c r="B25" s="25" t="s">
        <v>31</v>
      </c>
      <c r="C25" s="25"/>
      <c r="D25" s="25"/>
      <c r="E25" s="25"/>
      <c r="F25" s="25"/>
      <c r="G25" s="25"/>
    </row>
    <row r="26" spans="2:7" x14ac:dyDescent="0.25">
      <c r="B26" s="1" t="s">
        <v>0</v>
      </c>
      <c r="C26" s="1" t="s">
        <v>11</v>
      </c>
      <c r="D26" s="1" t="s">
        <v>15</v>
      </c>
      <c r="E26" s="1" t="s">
        <v>16</v>
      </c>
      <c r="F26" s="1" t="s">
        <v>47</v>
      </c>
      <c r="G26" s="1" t="s">
        <v>79</v>
      </c>
    </row>
    <row r="27" spans="2:7" x14ac:dyDescent="0.25">
      <c r="B27" s="2" t="s">
        <v>32</v>
      </c>
      <c r="C27" s="1">
        <f>SUM(Table3[[#This Row],[Base Cost]:[extra(fuel)]])</f>
        <v>6.125</v>
      </c>
      <c r="D27" s="1">
        <v>5</v>
      </c>
      <c r="E27" s="1">
        <f>C23</f>
        <v>1.125</v>
      </c>
      <c r="F27" s="1">
        <v>64</v>
      </c>
      <c r="G27" s="1">
        <f t="shared" ref="G27:G37" si="9">SUM(C27*F27)</f>
        <v>392</v>
      </c>
    </row>
    <row r="28" spans="2:7" x14ac:dyDescent="0.25">
      <c r="B28" s="3" t="s">
        <v>14</v>
      </c>
      <c r="C28" s="1">
        <f>SUM(Table3[[#This Row],[Base Cost]:[extra(fuel)]])</f>
        <v>80.995000000000005</v>
      </c>
      <c r="D28" s="1">
        <v>79.87</v>
      </c>
      <c r="E28" s="1">
        <f>C23</f>
        <v>1.125</v>
      </c>
      <c r="G28" s="1">
        <f t="shared" si="9"/>
        <v>0</v>
      </c>
    </row>
    <row r="29" spans="2:7" x14ac:dyDescent="0.25">
      <c r="B29" s="2" t="s">
        <v>33</v>
      </c>
      <c r="C29" s="1">
        <f>SUM(Table3[[#This Row],[Base Cost]:[extra(fuel)]])</f>
        <v>13.125</v>
      </c>
      <c r="D29" s="1">
        <v>12</v>
      </c>
      <c r="E29" s="1">
        <f>C23</f>
        <v>1.125</v>
      </c>
      <c r="G29" s="1">
        <f t="shared" si="9"/>
        <v>0</v>
      </c>
    </row>
    <row r="30" spans="2:7" x14ac:dyDescent="0.25">
      <c r="B30" s="3" t="s">
        <v>13</v>
      </c>
      <c r="C30" s="1">
        <f>SUM(Table3[[#This Row],[Base Cost]:[extra(fuel)]])</f>
        <v>8.995000000000001</v>
      </c>
      <c r="D30" s="1">
        <v>7.87</v>
      </c>
      <c r="E30" s="1">
        <f>C23</f>
        <v>1.125</v>
      </c>
      <c r="G30" s="1">
        <f t="shared" si="9"/>
        <v>0</v>
      </c>
    </row>
    <row r="31" spans="2:7" x14ac:dyDescent="0.25">
      <c r="B31" s="2" t="s">
        <v>34</v>
      </c>
      <c r="C31" s="1">
        <f>SUM(Table3[[#This Row],[Base Cost]:[extra(fuel)]])</f>
        <v>15.125</v>
      </c>
      <c r="D31" s="1">
        <v>5</v>
      </c>
      <c r="E31" s="1">
        <f>C23*9</f>
        <v>10.125</v>
      </c>
      <c r="G31" s="1">
        <f t="shared" si="9"/>
        <v>0</v>
      </c>
    </row>
    <row r="32" spans="2:7" x14ac:dyDescent="0.25">
      <c r="B32" s="3" t="s">
        <v>35</v>
      </c>
      <c r="C32" s="1">
        <f>SUM(Table3[[#This Row],[Base Cost]:[extra(fuel)]])</f>
        <v>40.125</v>
      </c>
      <c r="D32" s="1">
        <v>30</v>
      </c>
      <c r="E32" s="1">
        <f>C23*9</f>
        <v>10.125</v>
      </c>
      <c r="G32" s="1">
        <f t="shared" si="9"/>
        <v>0</v>
      </c>
    </row>
    <row r="33" spans="2:14" x14ac:dyDescent="0.25">
      <c r="B33" s="2" t="s">
        <v>36</v>
      </c>
      <c r="C33" s="1">
        <f>SUM(Table3[[#This Row],[Base Cost]:[extra(fuel)]])</f>
        <v>51.125</v>
      </c>
      <c r="D33" s="1">
        <v>50</v>
      </c>
      <c r="E33" s="1">
        <f>C23</f>
        <v>1.125</v>
      </c>
      <c r="G33" s="1">
        <f t="shared" si="9"/>
        <v>0</v>
      </c>
    </row>
    <row r="34" spans="2:14" x14ac:dyDescent="0.25">
      <c r="B34" s="3" t="s">
        <v>37</v>
      </c>
      <c r="C34" s="1">
        <f>SUM(Table3[[#This Row],[Base Cost]:[extra(fuel)]])</f>
        <v>41.625</v>
      </c>
      <c r="D34" s="1">
        <v>40.5</v>
      </c>
      <c r="E34" s="1">
        <f>C23</f>
        <v>1.125</v>
      </c>
      <c r="G34" s="1">
        <f t="shared" si="9"/>
        <v>0</v>
      </c>
    </row>
    <row r="35" spans="2:14" x14ac:dyDescent="0.25">
      <c r="B35" s="2" t="s">
        <v>38</v>
      </c>
      <c r="C35" s="1">
        <f>SUM(Table3[[#This Row],[Base Cost]:[extra(fuel)]])</f>
        <v>10.125</v>
      </c>
      <c r="D35" s="1">
        <v>9</v>
      </c>
      <c r="E35" s="1">
        <f>C23</f>
        <v>1.125</v>
      </c>
      <c r="G35" s="1">
        <f t="shared" si="9"/>
        <v>0</v>
      </c>
    </row>
    <row r="36" spans="2:14" x14ac:dyDescent="0.25">
      <c r="B36" s="3" t="s">
        <v>39</v>
      </c>
      <c r="C36" s="1">
        <f>SUM(Table3[[#This Row],[Base Cost]:[extra(fuel)]])</f>
        <v>730.125</v>
      </c>
      <c r="D36" s="1">
        <v>729</v>
      </c>
      <c r="E36" s="1">
        <f>C23</f>
        <v>1.125</v>
      </c>
      <c r="G36" s="1">
        <f t="shared" si="9"/>
        <v>0</v>
      </c>
    </row>
    <row r="37" spans="2:14" x14ac:dyDescent="0.25">
      <c r="B37" s="2" t="s">
        <v>40</v>
      </c>
      <c r="C37" s="1">
        <f>SUM(Table3[[#This Row],[Base Cost]:[extra(fuel)]])</f>
        <v>19.130000000000003</v>
      </c>
      <c r="D37" s="1">
        <v>10.130000000000001</v>
      </c>
      <c r="E37" s="1">
        <f>C23*8</f>
        <v>9</v>
      </c>
      <c r="G37" s="1">
        <f t="shared" si="9"/>
        <v>0</v>
      </c>
    </row>
    <row r="38" spans="2:14" x14ac:dyDescent="0.25">
      <c r="B38" s="17"/>
    </row>
    <row r="40" spans="2:14" ht="15.75" thickBot="1" x14ac:dyDescent="0.3">
      <c r="B40" s="25" t="s">
        <v>70</v>
      </c>
      <c r="C40" s="25"/>
      <c r="D40" s="25"/>
      <c r="E40" s="25"/>
      <c r="F40" s="25"/>
      <c r="G40" s="25"/>
    </row>
    <row r="41" spans="2:14" x14ac:dyDescent="0.25">
      <c r="B41" s="18" t="s">
        <v>0</v>
      </c>
      <c r="C41" s="6" t="s">
        <v>48</v>
      </c>
      <c r="D41" s="6" t="s">
        <v>47</v>
      </c>
      <c r="E41" s="6" t="s">
        <v>49</v>
      </c>
      <c r="F41" s="6" t="s">
        <v>50</v>
      </c>
      <c r="G41" s="6"/>
      <c r="H41" s="6"/>
      <c r="I41" s="6"/>
      <c r="J41" s="6"/>
      <c r="K41" s="6"/>
      <c r="L41" s="6"/>
      <c r="M41" s="6"/>
      <c r="N41" s="19"/>
    </row>
    <row r="42" spans="2:14" x14ac:dyDescent="0.25">
      <c r="B42" s="20" t="s">
        <v>41</v>
      </c>
      <c r="C42" s="7">
        <f>D42*E42</f>
        <v>5000</v>
      </c>
      <c r="D42" s="7">
        <v>1</v>
      </c>
      <c r="E42" s="7">
        <f>SUM(F42:H42)</f>
        <v>5000</v>
      </c>
      <c r="F42" s="7">
        <v>5000</v>
      </c>
      <c r="G42" s="7"/>
      <c r="H42" s="7"/>
      <c r="I42" s="7"/>
      <c r="J42" s="7"/>
      <c r="K42" s="7"/>
      <c r="L42" s="7"/>
      <c r="M42" s="7"/>
      <c r="N42" s="21"/>
    </row>
    <row r="43" spans="2:14" x14ac:dyDescent="0.25">
      <c r="B43" s="12" t="s">
        <v>42</v>
      </c>
      <c r="C43" s="8">
        <f t="shared" ref="C43:C49" si="10">D43*E43</f>
        <v>243</v>
      </c>
      <c r="D43" s="8">
        <v>1</v>
      </c>
      <c r="E43" s="9">
        <f>SUM(F43:N43)</f>
        <v>243</v>
      </c>
      <c r="F43" s="9">
        <v>243</v>
      </c>
      <c r="G43" s="9"/>
      <c r="H43" s="9"/>
      <c r="I43" s="9"/>
      <c r="J43" s="9"/>
      <c r="K43" s="9"/>
      <c r="L43" s="9"/>
      <c r="M43" s="9"/>
      <c r="N43" s="4"/>
    </row>
    <row r="44" spans="2:14" x14ac:dyDescent="0.25">
      <c r="B44" s="20" t="s">
        <v>43</v>
      </c>
      <c r="C44" s="7">
        <f t="shared" si="10"/>
        <v>39.625</v>
      </c>
      <c r="D44" s="7">
        <v>1</v>
      </c>
      <c r="E44" s="7">
        <f t="shared" ref="E44:E53" si="11">SUM(F44:N44)</f>
        <v>39.625</v>
      </c>
      <c r="F44" s="7"/>
      <c r="G44" s="7">
        <f>C27*5</f>
        <v>30.625</v>
      </c>
      <c r="H44" s="7">
        <f>F13</f>
        <v>9</v>
      </c>
      <c r="I44" s="7"/>
      <c r="J44" s="7"/>
      <c r="K44" s="7"/>
      <c r="L44" s="7"/>
      <c r="M44" s="7"/>
      <c r="N44" s="21"/>
    </row>
    <row r="45" spans="2:14" x14ac:dyDescent="0.25">
      <c r="B45" s="12" t="s">
        <v>45</v>
      </c>
      <c r="C45" s="8">
        <f t="shared" si="10"/>
        <v>413.97500000000002</v>
      </c>
      <c r="D45" s="8">
        <v>1</v>
      </c>
      <c r="E45" s="9">
        <f t="shared" si="11"/>
        <v>413.97500000000002</v>
      </c>
      <c r="F45" s="9"/>
      <c r="G45" s="9">
        <f>C28*5</f>
        <v>404.97500000000002</v>
      </c>
      <c r="H45" s="9">
        <f>F13</f>
        <v>9</v>
      </c>
      <c r="I45" s="9"/>
      <c r="J45" s="9"/>
      <c r="K45" s="9"/>
      <c r="L45" s="9"/>
      <c r="M45" s="9"/>
      <c r="N45" s="4"/>
    </row>
    <row r="46" spans="2:14" x14ac:dyDescent="0.25">
      <c r="B46" s="20" t="s">
        <v>44</v>
      </c>
      <c r="C46" s="7">
        <f t="shared" si="10"/>
        <v>3654</v>
      </c>
      <c r="D46" s="7">
        <v>1</v>
      </c>
      <c r="E46" s="7">
        <f t="shared" si="11"/>
        <v>3654</v>
      </c>
      <c r="F46" s="7"/>
      <c r="G46" s="7">
        <f>C8*5</f>
        <v>3645</v>
      </c>
      <c r="H46" s="7">
        <f>F13</f>
        <v>9</v>
      </c>
      <c r="I46" s="7"/>
      <c r="J46" s="7"/>
      <c r="K46" s="7"/>
      <c r="L46" s="7"/>
      <c r="M46" s="7"/>
      <c r="N46" s="21"/>
    </row>
    <row r="47" spans="2:14" x14ac:dyDescent="0.25">
      <c r="B47" s="12" t="s">
        <v>46</v>
      </c>
      <c r="C47" s="8">
        <f t="shared" si="10"/>
        <v>1.25</v>
      </c>
      <c r="D47" s="8">
        <v>1</v>
      </c>
      <c r="E47" s="9">
        <f t="shared" si="11"/>
        <v>1.25</v>
      </c>
      <c r="F47" s="9"/>
      <c r="G47" s="9">
        <f>G71</f>
        <v>1.25</v>
      </c>
      <c r="H47" s="9"/>
      <c r="I47" s="9"/>
      <c r="J47" s="9"/>
      <c r="K47" s="9"/>
      <c r="L47" s="9"/>
      <c r="M47" s="9"/>
      <c r="N47" s="4"/>
    </row>
    <row r="48" spans="2:14" x14ac:dyDescent="0.25">
      <c r="B48" s="20" t="s">
        <v>51</v>
      </c>
      <c r="C48" s="7">
        <f t="shared" si="10"/>
        <v>30</v>
      </c>
      <c r="D48" s="7">
        <v>1</v>
      </c>
      <c r="E48" s="7">
        <f t="shared" si="11"/>
        <v>30</v>
      </c>
      <c r="F48" s="7">
        <f>F16*3</f>
        <v>27</v>
      </c>
      <c r="G48" s="7"/>
      <c r="H48" s="7">
        <f>F15</f>
        <v>3</v>
      </c>
      <c r="I48" s="7"/>
      <c r="J48" s="7"/>
      <c r="K48" s="7"/>
      <c r="L48" s="7"/>
      <c r="M48" s="7"/>
      <c r="N48" s="21"/>
    </row>
    <row r="49" spans="2:14" x14ac:dyDescent="0.25">
      <c r="B49" s="12" t="s">
        <v>52</v>
      </c>
      <c r="C49" s="8">
        <f t="shared" si="10"/>
        <v>33.659999999999997</v>
      </c>
      <c r="D49" s="8">
        <v>1</v>
      </c>
      <c r="E49" s="9">
        <f t="shared" si="11"/>
        <v>33.659999999999997</v>
      </c>
      <c r="F49" s="9">
        <f>F19*24.33</f>
        <v>24.33</v>
      </c>
      <c r="G49" s="9">
        <f>C17*18.66</f>
        <v>9.33</v>
      </c>
      <c r="H49" s="9"/>
      <c r="I49" s="9"/>
      <c r="J49" s="9"/>
      <c r="K49" s="9"/>
      <c r="L49" s="9"/>
      <c r="M49" s="9"/>
      <c r="N49" s="4"/>
    </row>
    <row r="50" spans="2:14" x14ac:dyDescent="0.25">
      <c r="B50" s="20" t="s">
        <v>90</v>
      </c>
      <c r="C50" s="7">
        <f t="shared" ref="C50:C51" si="12">D50*E50</f>
        <v>18</v>
      </c>
      <c r="D50" s="7">
        <v>1</v>
      </c>
      <c r="E50" s="7">
        <f t="shared" si="11"/>
        <v>18</v>
      </c>
      <c r="F50" s="7">
        <f>F15</f>
        <v>3</v>
      </c>
      <c r="G50" s="7">
        <f>C16*3</f>
        <v>15</v>
      </c>
      <c r="H50" s="7"/>
      <c r="I50" s="7"/>
      <c r="J50" s="7"/>
      <c r="K50" s="7"/>
      <c r="L50" s="7"/>
      <c r="M50" s="7"/>
      <c r="N50" s="21"/>
    </row>
    <row r="51" spans="2:14" x14ac:dyDescent="0.25">
      <c r="B51" s="12"/>
      <c r="C51" s="8">
        <f t="shared" si="12"/>
        <v>0</v>
      </c>
      <c r="D51" s="8">
        <v>1</v>
      </c>
      <c r="E51" s="9">
        <f t="shared" si="11"/>
        <v>0</v>
      </c>
      <c r="F51" s="9"/>
      <c r="G51" s="9"/>
      <c r="H51" s="9"/>
      <c r="I51" s="9"/>
      <c r="J51" s="9"/>
      <c r="K51" s="9"/>
      <c r="L51" s="9"/>
      <c r="M51" s="9"/>
      <c r="N51" s="4"/>
    </row>
    <row r="52" spans="2:14" x14ac:dyDescent="0.25">
      <c r="B52" s="20"/>
      <c r="C52" s="7">
        <f t="shared" ref="C52:C53" si="13">D52*E52</f>
        <v>0</v>
      </c>
      <c r="D52" s="7">
        <v>1</v>
      </c>
      <c r="E52" s="7">
        <f t="shared" si="11"/>
        <v>0</v>
      </c>
      <c r="F52" s="7"/>
      <c r="G52" s="7"/>
      <c r="H52" s="7"/>
      <c r="I52" s="7"/>
      <c r="J52" s="7"/>
      <c r="K52" s="7"/>
      <c r="L52" s="7"/>
      <c r="M52" s="7"/>
      <c r="N52" s="21"/>
    </row>
    <row r="53" spans="2:14" ht="15.75" thickBot="1" x14ac:dyDescent="0.3">
      <c r="B53" s="22"/>
      <c r="C53" s="11">
        <f t="shared" si="13"/>
        <v>0</v>
      </c>
      <c r="D53" s="11">
        <v>1</v>
      </c>
      <c r="E53" s="10">
        <f t="shared" si="11"/>
        <v>0</v>
      </c>
      <c r="F53" s="10"/>
      <c r="G53" s="10"/>
      <c r="H53" s="10"/>
      <c r="I53" s="10"/>
      <c r="J53" s="10"/>
      <c r="K53" s="10"/>
      <c r="L53" s="10"/>
      <c r="M53" s="10"/>
      <c r="N53" s="5"/>
    </row>
    <row r="54" spans="2:14" ht="15.75" thickBot="1" x14ac:dyDescent="0.3">
      <c r="B54" s="25" t="s">
        <v>69</v>
      </c>
      <c r="C54" s="25"/>
      <c r="D54" s="25"/>
      <c r="E54" s="25"/>
      <c r="F54" s="25"/>
      <c r="G54" s="25"/>
    </row>
    <row r="55" spans="2:14" x14ac:dyDescent="0.25">
      <c r="B55" s="18" t="s">
        <v>0</v>
      </c>
      <c r="C55" s="6" t="s">
        <v>48</v>
      </c>
      <c r="D55" s="6" t="s">
        <v>47</v>
      </c>
      <c r="E55" s="6" t="s">
        <v>49</v>
      </c>
      <c r="F55" s="6" t="s">
        <v>50</v>
      </c>
      <c r="G55" s="6"/>
      <c r="H55" s="6"/>
      <c r="I55" s="6"/>
      <c r="J55" s="6"/>
      <c r="K55" s="6"/>
      <c r="L55" s="6"/>
      <c r="M55" s="6"/>
      <c r="N55" s="19"/>
    </row>
    <row r="56" spans="2:14" x14ac:dyDescent="0.25">
      <c r="B56" s="20" t="s">
        <v>71</v>
      </c>
      <c r="C56" s="7">
        <f>D56*E56</f>
        <v>1000</v>
      </c>
      <c r="D56" s="7">
        <v>4</v>
      </c>
      <c r="E56" s="7">
        <f>SUM(F56:H56)</f>
        <v>250</v>
      </c>
      <c r="F56" s="7">
        <f>C9/4</f>
        <v>250</v>
      </c>
      <c r="G56" s="7"/>
      <c r="H56" s="7"/>
      <c r="I56" s="7"/>
      <c r="J56" s="7"/>
      <c r="K56" s="7"/>
      <c r="L56" s="7"/>
      <c r="M56" s="7"/>
      <c r="N56" s="21"/>
    </row>
    <row r="57" spans="2:14" x14ac:dyDescent="0.25">
      <c r="B57" s="12" t="s">
        <v>72</v>
      </c>
      <c r="C57" s="8">
        <f t="shared" ref="C57:C67" si="14">D57*E57</f>
        <v>1000</v>
      </c>
      <c r="D57" s="8">
        <v>2</v>
      </c>
      <c r="E57" s="9">
        <f>SUM(F57:N57)</f>
        <v>500</v>
      </c>
      <c r="F57" s="9">
        <f>C9/2</f>
        <v>500</v>
      </c>
      <c r="G57" s="9"/>
      <c r="H57" s="9"/>
      <c r="I57" s="9"/>
      <c r="J57" s="9"/>
      <c r="K57" s="9"/>
      <c r="L57" s="9"/>
      <c r="M57" s="9"/>
      <c r="N57" s="4"/>
    </row>
    <row r="58" spans="2:14" x14ac:dyDescent="0.25">
      <c r="B58" s="20" t="s">
        <v>73</v>
      </c>
      <c r="C58" s="7">
        <f t="shared" si="14"/>
        <v>1000</v>
      </c>
      <c r="D58" s="7">
        <v>2</v>
      </c>
      <c r="E58" s="7">
        <f t="shared" ref="E58:E67" si="15">SUM(F58:N58)</f>
        <v>500</v>
      </c>
      <c r="F58" s="7">
        <f>C9/2</f>
        <v>500</v>
      </c>
      <c r="G58" s="7"/>
      <c r="H58" s="7"/>
      <c r="I58" s="7"/>
      <c r="J58" s="7"/>
      <c r="K58" s="7"/>
      <c r="L58" s="7"/>
      <c r="M58" s="7"/>
      <c r="N58" s="21"/>
    </row>
    <row r="59" spans="2:14" x14ac:dyDescent="0.25">
      <c r="B59" s="12" t="s">
        <v>74</v>
      </c>
      <c r="C59" s="8">
        <f t="shared" si="14"/>
        <v>1000</v>
      </c>
      <c r="D59" s="8">
        <v>2</v>
      </c>
      <c r="E59" s="9">
        <f t="shared" si="15"/>
        <v>500</v>
      </c>
      <c r="F59" s="9">
        <f>C9/2</f>
        <v>500</v>
      </c>
      <c r="G59" s="9"/>
      <c r="H59" s="9"/>
      <c r="I59" s="9"/>
      <c r="J59" s="9"/>
      <c r="K59" s="9"/>
      <c r="L59" s="9"/>
      <c r="M59" s="9"/>
      <c r="N59" s="4"/>
    </row>
    <row r="60" spans="2:14" x14ac:dyDescent="0.25">
      <c r="B60" s="20" t="s">
        <v>76</v>
      </c>
      <c r="C60" s="7">
        <f t="shared" si="14"/>
        <v>1000</v>
      </c>
      <c r="D60" s="7">
        <v>1</v>
      </c>
      <c r="E60" s="7">
        <f t="shared" si="15"/>
        <v>1000</v>
      </c>
      <c r="F60" s="7">
        <f>C9</f>
        <v>1000</v>
      </c>
      <c r="G60" s="7"/>
      <c r="H60" s="7"/>
      <c r="I60" s="7"/>
      <c r="J60" s="7"/>
      <c r="K60" s="7"/>
      <c r="L60" s="7"/>
      <c r="M60" s="7"/>
      <c r="N60" s="21"/>
    </row>
    <row r="61" spans="2:14" x14ac:dyDescent="0.25">
      <c r="B61" s="12" t="s">
        <v>51</v>
      </c>
      <c r="C61" s="8">
        <f t="shared" si="14"/>
        <v>14</v>
      </c>
      <c r="D61" s="8">
        <v>1</v>
      </c>
      <c r="E61" s="9">
        <f t="shared" si="15"/>
        <v>14</v>
      </c>
      <c r="F61" s="9">
        <f>F13</f>
        <v>9</v>
      </c>
      <c r="G61" s="9">
        <f>C16</f>
        <v>5</v>
      </c>
      <c r="H61" s="9"/>
      <c r="I61" s="9"/>
      <c r="J61" s="9"/>
      <c r="K61" s="9"/>
      <c r="L61" s="9"/>
      <c r="M61" s="9"/>
      <c r="N61" s="4"/>
    </row>
    <row r="62" spans="2:14" x14ac:dyDescent="0.25">
      <c r="B62" s="20" t="s">
        <v>75</v>
      </c>
      <c r="C62" s="7">
        <f t="shared" si="14"/>
        <v>0</v>
      </c>
      <c r="D62" s="7">
        <v>1</v>
      </c>
      <c r="E62" s="7">
        <f t="shared" si="15"/>
        <v>0</v>
      </c>
      <c r="F62" s="7"/>
      <c r="G62" s="7"/>
      <c r="H62" s="7"/>
      <c r="I62" s="7"/>
      <c r="J62" s="7"/>
      <c r="K62" s="7"/>
      <c r="L62" s="7"/>
      <c r="M62" s="7"/>
      <c r="N62" s="21"/>
    </row>
    <row r="63" spans="2:14" x14ac:dyDescent="0.25">
      <c r="B63" s="12"/>
      <c r="C63" s="8">
        <f t="shared" si="14"/>
        <v>0</v>
      </c>
      <c r="D63" s="8">
        <v>1</v>
      </c>
      <c r="E63" s="9">
        <f t="shared" si="15"/>
        <v>0</v>
      </c>
      <c r="F63" s="9"/>
      <c r="G63" s="9"/>
      <c r="H63" s="9"/>
      <c r="I63" s="9"/>
      <c r="J63" s="9"/>
      <c r="K63" s="9"/>
      <c r="L63" s="9"/>
      <c r="M63" s="9"/>
      <c r="N63" s="4"/>
    </row>
    <row r="64" spans="2:14" x14ac:dyDescent="0.25">
      <c r="B64" s="20"/>
      <c r="C64" s="7">
        <f t="shared" si="14"/>
        <v>0</v>
      </c>
      <c r="D64" s="7"/>
      <c r="E64" s="7">
        <f t="shared" si="15"/>
        <v>0</v>
      </c>
      <c r="F64" s="7"/>
      <c r="G64" s="7"/>
      <c r="H64" s="7"/>
      <c r="I64" s="7"/>
      <c r="J64" s="7"/>
      <c r="K64" s="7"/>
      <c r="L64" s="7"/>
      <c r="M64" s="7"/>
      <c r="N64" s="21"/>
    </row>
    <row r="65" spans="2:14" x14ac:dyDescent="0.25">
      <c r="B65" s="12"/>
      <c r="C65" s="8">
        <f t="shared" si="14"/>
        <v>0</v>
      </c>
      <c r="D65" s="8"/>
      <c r="E65" s="9">
        <f t="shared" si="15"/>
        <v>0</v>
      </c>
      <c r="F65" s="9"/>
      <c r="G65" s="9"/>
      <c r="H65" s="9"/>
      <c r="I65" s="9"/>
      <c r="J65" s="9"/>
      <c r="K65" s="9"/>
      <c r="L65" s="9"/>
      <c r="M65" s="9"/>
      <c r="N65" s="4"/>
    </row>
    <row r="66" spans="2:14" x14ac:dyDescent="0.25">
      <c r="B66" s="20"/>
      <c r="C66" s="7">
        <f t="shared" si="14"/>
        <v>0</v>
      </c>
      <c r="D66" s="7"/>
      <c r="E66" s="7">
        <f t="shared" si="15"/>
        <v>0</v>
      </c>
      <c r="F66" s="7"/>
      <c r="G66" s="7"/>
      <c r="H66" s="7"/>
      <c r="I66" s="7"/>
      <c r="J66" s="7"/>
      <c r="K66" s="7"/>
      <c r="L66" s="7"/>
      <c r="M66" s="7"/>
      <c r="N66" s="21"/>
    </row>
    <row r="67" spans="2:14" ht="15.75" thickBot="1" x14ac:dyDescent="0.3">
      <c r="B67" s="22"/>
      <c r="C67" s="11">
        <f t="shared" si="14"/>
        <v>0</v>
      </c>
      <c r="D67" s="10"/>
      <c r="E67" s="10">
        <f t="shared" si="15"/>
        <v>0</v>
      </c>
      <c r="F67" s="10"/>
      <c r="G67" s="10"/>
      <c r="H67" s="10"/>
      <c r="I67" s="10"/>
      <c r="J67" s="10"/>
      <c r="K67" s="10"/>
      <c r="L67" s="10"/>
      <c r="M67" s="10"/>
      <c r="N67" s="5"/>
    </row>
    <row r="68" spans="2:14" ht="15.75" thickBot="1" x14ac:dyDescent="0.3">
      <c r="B68" s="25" t="s">
        <v>83</v>
      </c>
      <c r="C68" s="25"/>
      <c r="D68" s="25"/>
      <c r="E68" s="25"/>
      <c r="F68" s="25"/>
      <c r="G68" s="25"/>
    </row>
    <row r="69" spans="2:14" x14ac:dyDescent="0.25">
      <c r="B69" s="18" t="s">
        <v>0</v>
      </c>
      <c r="C69" s="6" t="s">
        <v>48</v>
      </c>
      <c r="D69" s="6" t="s">
        <v>47</v>
      </c>
      <c r="E69" s="6" t="s">
        <v>49</v>
      </c>
      <c r="F69" s="6" t="s">
        <v>50</v>
      </c>
      <c r="G69" s="6"/>
      <c r="H69" s="6"/>
      <c r="I69" s="6"/>
      <c r="J69" s="6"/>
      <c r="K69" s="6"/>
      <c r="L69" s="6"/>
      <c r="M69" s="6"/>
      <c r="N69" s="19"/>
    </row>
    <row r="70" spans="2:14" x14ac:dyDescent="0.25">
      <c r="B70" s="20" t="s">
        <v>84</v>
      </c>
      <c r="C70" s="7">
        <f>D70*E70</f>
        <v>36</v>
      </c>
      <c r="D70" s="7">
        <v>12</v>
      </c>
      <c r="E70" s="7">
        <f>SUM(F70:H70)</f>
        <v>3</v>
      </c>
      <c r="F70" s="7"/>
      <c r="G70" s="7">
        <f>F14*4</f>
        <v>3</v>
      </c>
      <c r="H70" s="7"/>
      <c r="I70" s="7"/>
      <c r="J70" s="7"/>
      <c r="K70" s="7"/>
      <c r="L70" s="7"/>
      <c r="M70" s="7"/>
      <c r="N70" s="21"/>
    </row>
    <row r="71" spans="2:14" x14ac:dyDescent="0.25">
      <c r="B71" s="12" t="s">
        <v>85</v>
      </c>
      <c r="C71" s="8">
        <f t="shared" ref="C71:C81" si="16">D71*E71</f>
        <v>1.25</v>
      </c>
      <c r="D71" s="8">
        <v>1</v>
      </c>
      <c r="E71" s="9">
        <f>SUM(F71:N71)</f>
        <v>1.25</v>
      </c>
      <c r="F71" s="9"/>
      <c r="G71" s="9">
        <f>F20</f>
        <v>1.25</v>
      </c>
      <c r="H71" s="9"/>
      <c r="I71" s="9"/>
      <c r="J71" s="9"/>
      <c r="K71" s="9"/>
      <c r="L71" s="9"/>
      <c r="M71" s="9"/>
      <c r="N71" s="4"/>
    </row>
    <row r="72" spans="2:14" x14ac:dyDescent="0.25">
      <c r="B72" s="20" t="s">
        <v>86</v>
      </c>
      <c r="C72" s="7">
        <f t="shared" si="16"/>
        <v>45</v>
      </c>
      <c r="D72" s="7">
        <v>45</v>
      </c>
      <c r="E72" s="7">
        <f t="shared" ref="E72:E81" si="17">SUM(F72:N72)</f>
        <v>1</v>
      </c>
      <c r="F72" s="7"/>
      <c r="G72" s="7">
        <f>C22</f>
        <v>1</v>
      </c>
      <c r="H72" s="7"/>
      <c r="I72" s="7"/>
      <c r="J72" s="7"/>
      <c r="K72" s="7"/>
      <c r="L72" s="7"/>
      <c r="M72" s="7"/>
      <c r="N72" s="21"/>
    </row>
    <row r="73" spans="2:14" x14ac:dyDescent="0.25">
      <c r="B73" s="12" t="s">
        <v>87</v>
      </c>
      <c r="C73" s="8">
        <f t="shared" si="16"/>
        <v>45</v>
      </c>
      <c r="D73" s="8">
        <v>45</v>
      </c>
      <c r="E73" s="9">
        <f t="shared" si="17"/>
        <v>1</v>
      </c>
      <c r="F73" s="9"/>
      <c r="G73" s="9">
        <f>C22</f>
        <v>1</v>
      </c>
      <c r="H73" s="9"/>
      <c r="I73" s="9"/>
      <c r="J73" s="9"/>
      <c r="K73" s="9"/>
      <c r="L73" s="9"/>
      <c r="M73" s="9"/>
      <c r="N73" s="4"/>
    </row>
    <row r="74" spans="2:14" x14ac:dyDescent="0.25">
      <c r="B74" s="20" t="s">
        <v>88</v>
      </c>
      <c r="C74" s="7">
        <f t="shared" si="16"/>
        <v>4.875</v>
      </c>
      <c r="D74" s="7">
        <v>1</v>
      </c>
      <c r="E74" s="7">
        <f t="shared" si="17"/>
        <v>4.875</v>
      </c>
      <c r="F74" s="7"/>
      <c r="G74" s="7">
        <f>F14*5</f>
        <v>3.75</v>
      </c>
      <c r="H74" s="7">
        <f>C23</f>
        <v>1.125</v>
      </c>
      <c r="I74" s="7"/>
      <c r="J74" s="7"/>
      <c r="K74" s="7"/>
      <c r="L74" s="7"/>
      <c r="M74" s="7"/>
      <c r="N74" s="21"/>
    </row>
    <row r="75" spans="2:14" x14ac:dyDescent="0.25">
      <c r="B75" s="12" t="s">
        <v>89</v>
      </c>
      <c r="C75" s="8">
        <f t="shared" si="16"/>
        <v>7.125</v>
      </c>
      <c r="D75" s="8">
        <v>1</v>
      </c>
      <c r="E75" s="9">
        <f t="shared" si="17"/>
        <v>7.125</v>
      </c>
      <c r="F75" s="9"/>
      <c r="G75" s="9">
        <f>F14*8</f>
        <v>6</v>
      </c>
      <c r="H75" s="9">
        <f>C23</f>
        <v>1.125</v>
      </c>
      <c r="I75" s="9"/>
      <c r="J75" s="9"/>
      <c r="K75" s="9"/>
      <c r="L75" s="9"/>
      <c r="M75" s="9"/>
      <c r="N75" s="4"/>
    </row>
    <row r="76" spans="2:14" x14ac:dyDescent="0.25">
      <c r="B76" s="20"/>
      <c r="C76" s="7">
        <f t="shared" si="16"/>
        <v>0</v>
      </c>
      <c r="D76" s="7">
        <v>1</v>
      </c>
      <c r="E76" s="7">
        <f t="shared" si="17"/>
        <v>0</v>
      </c>
      <c r="F76" s="7"/>
      <c r="G76" s="7"/>
      <c r="H76" s="7"/>
      <c r="I76" s="7"/>
      <c r="J76" s="7"/>
      <c r="K76" s="7"/>
      <c r="L76" s="7"/>
      <c r="M76" s="7"/>
      <c r="N76" s="21"/>
    </row>
    <row r="77" spans="2:14" x14ac:dyDescent="0.25">
      <c r="B77" s="12"/>
      <c r="C77" s="8">
        <f t="shared" si="16"/>
        <v>0</v>
      </c>
      <c r="D77" s="8">
        <v>1</v>
      </c>
      <c r="E77" s="9">
        <f t="shared" si="17"/>
        <v>0</v>
      </c>
      <c r="F77" s="9"/>
      <c r="G77" s="9"/>
      <c r="H77" s="9"/>
      <c r="I77" s="9"/>
      <c r="J77" s="9"/>
      <c r="K77" s="9"/>
      <c r="L77" s="9"/>
      <c r="M77" s="9"/>
      <c r="N77" s="4"/>
    </row>
    <row r="78" spans="2:14" x14ac:dyDescent="0.25">
      <c r="B78" s="20"/>
      <c r="C78" s="7">
        <f t="shared" si="16"/>
        <v>0</v>
      </c>
      <c r="D78" s="7"/>
      <c r="E78" s="7">
        <f t="shared" si="17"/>
        <v>0</v>
      </c>
      <c r="F78" s="7"/>
      <c r="G78" s="7"/>
      <c r="H78" s="7"/>
      <c r="I78" s="7"/>
      <c r="J78" s="7"/>
      <c r="K78" s="7"/>
      <c r="L78" s="7"/>
      <c r="M78" s="7"/>
      <c r="N78" s="21"/>
    </row>
    <row r="79" spans="2:14" x14ac:dyDescent="0.25">
      <c r="B79" s="12"/>
      <c r="C79" s="8">
        <f t="shared" si="16"/>
        <v>0</v>
      </c>
      <c r="D79" s="8"/>
      <c r="E79" s="9">
        <f t="shared" si="17"/>
        <v>0</v>
      </c>
      <c r="F79" s="9"/>
      <c r="G79" s="9"/>
      <c r="H79" s="9"/>
      <c r="I79" s="9"/>
      <c r="J79" s="9"/>
      <c r="K79" s="9"/>
      <c r="L79" s="9"/>
      <c r="M79" s="9"/>
      <c r="N79" s="4"/>
    </row>
    <row r="80" spans="2:14" x14ac:dyDescent="0.25">
      <c r="B80" s="20"/>
      <c r="C80" s="7">
        <f t="shared" si="16"/>
        <v>0</v>
      </c>
      <c r="D80" s="7"/>
      <c r="E80" s="7">
        <f t="shared" si="17"/>
        <v>0</v>
      </c>
      <c r="F80" s="7"/>
      <c r="G80" s="7"/>
      <c r="H80" s="7"/>
      <c r="I80" s="7"/>
      <c r="J80" s="7"/>
      <c r="K80" s="7"/>
      <c r="L80" s="7"/>
      <c r="M80" s="7"/>
      <c r="N80" s="21"/>
    </row>
    <row r="81" spans="2:14" ht="15.75" thickBot="1" x14ac:dyDescent="0.3">
      <c r="B81" s="22"/>
      <c r="C81" s="11">
        <f t="shared" si="16"/>
        <v>0</v>
      </c>
      <c r="D81" s="10"/>
      <c r="E81" s="10">
        <f t="shared" si="17"/>
        <v>0</v>
      </c>
      <c r="F81" s="10"/>
      <c r="G81" s="10"/>
      <c r="H81" s="10"/>
      <c r="I81" s="10"/>
      <c r="J81" s="10"/>
      <c r="K81" s="10"/>
      <c r="L81" s="10"/>
      <c r="M81" s="10"/>
      <c r="N81" s="5"/>
    </row>
  </sheetData>
  <mergeCells count="7">
    <mergeCell ref="P2:Q2"/>
    <mergeCell ref="B54:G54"/>
    <mergeCell ref="B68:G68"/>
    <mergeCell ref="B1:G1"/>
    <mergeCell ref="B11:G11"/>
    <mergeCell ref="B25:G25"/>
    <mergeCell ref="B40:G40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Install</cp:lastModifiedBy>
  <dcterms:created xsi:type="dcterms:W3CDTF">2017-11-27T03:41:59Z</dcterms:created>
  <dcterms:modified xsi:type="dcterms:W3CDTF">2017-12-04T05:15:32Z</dcterms:modified>
</cp:coreProperties>
</file>