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20" yWindow="-20" windowWidth="20920" windowHeight="14720"/>
  </bookViews>
  <sheets>
    <sheet name="ResidentialSales Lynmore" sheetId="1" r:id="rId1"/>
    <sheet name="Residential Cambridge" sheetId="2" r:id="rId2"/>
    <sheet name="Rotorua Central" sheetId="3" r:id="rId3"/>
    <sheet name="20 Walford" sheetId="4" r:id="rId4"/>
  </sheets>
  <definedNames>
    <definedName name="ResidentialSales_13" localSheetId="1">'Residential Cambridge'!$A$1:$V$501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0" i="4"/>
  <c r="C20"/>
  <c r="B20"/>
  <c r="B28"/>
  <c r="N25"/>
  <c r="M25"/>
  <c r="J25"/>
  <c r="D25"/>
  <c r="N24"/>
  <c r="M24"/>
  <c r="J24"/>
  <c r="C24"/>
  <c r="N23"/>
  <c r="M23"/>
  <c r="J23"/>
  <c r="C23"/>
  <c r="N22"/>
  <c r="M22"/>
  <c r="J22"/>
  <c r="D20"/>
  <c r="D21"/>
  <c r="D22"/>
  <c r="B21"/>
  <c r="C21"/>
  <c r="C22"/>
  <c r="B22"/>
  <c r="N21"/>
  <c r="M21"/>
  <c r="J21"/>
  <c r="N20"/>
  <c r="M20"/>
  <c r="J20"/>
  <c r="N19"/>
  <c r="M19"/>
  <c r="J19"/>
  <c r="C18"/>
  <c r="K14"/>
  <c r="J14"/>
  <c r="I14"/>
  <c r="C14"/>
  <c r="M13"/>
  <c r="C13"/>
  <c r="M12"/>
  <c r="G12"/>
  <c r="C12"/>
  <c r="M11"/>
  <c r="M10"/>
  <c r="C10"/>
  <c r="M9"/>
  <c r="G9"/>
  <c r="M8"/>
  <c r="G8"/>
  <c r="M7"/>
  <c r="C7"/>
  <c r="M6"/>
  <c r="G6"/>
  <c r="M5"/>
  <c r="G5"/>
  <c r="M4"/>
  <c r="G4"/>
  <c r="C2"/>
  <c r="C3"/>
  <c r="C4"/>
  <c r="M3"/>
  <c r="G3"/>
  <c r="B25"/>
  <c r="C26"/>
  <c r="C17"/>
  <c r="C16"/>
  <c r="G13"/>
  <c r="G14"/>
  <c r="C15"/>
  <c r="V7" i="1"/>
  <c r="V8"/>
  <c r="V9"/>
  <c r="V11"/>
  <c r="V363"/>
  <c r="V102"/>
  <c r="V277"/>
  <c r="V80"/>
  <c r="V382"/>
  <c r="V473"/>
  <c r="V474"/>
  <c r="V383"/>
  <c r="V250"/>
  <c r="U7"/>
  <c r="U8"/>
  <c r="U9"/>
  <c r="U11"/>
  <c r="U363"/>
  <c r="U102"/>
  <c r="U277"/>
  <c r="U80"/>
  <c r="U382"/>
  <c r="U473"/>
  <c r="U474"/>
  <c r="U383"/>
  <c r="U250"/>
  <c r="T7"/>
  <c r="T8"/>
  <c r="T9"/>
  <c r="T11"/>
  <c r="F363"/>
  <c r="T363"/>
  <c r="T102"/>
  <c r="T277"/>
  <c r="T80"/>
  <c r="F382"/>
  <c r="T382"/>
  <c r="T473"/>
  <c r="T474"/>
  <c r="F383"/>
  <c r="T383"/>
  <c r="T250"/>
  <c r="X417"/>
  <c r="Y417"/>
  <c r="Z417"/>
  <c r="X383"/>
  <c r="Y383"/>
  <c r="Z383"/>
  <c r="Z242"/>
  <c r="X382"/>
  <c r="Y382"/>
  <c r="Y242"/>
  <c r="X242"/>
  <c r="W242"/>
  <c r="V417"/>
  <c r="U417"/>
  <c r="F417"/>
  <c r="T417"/>
  <c r="S242"/>
  <c r="R242"/>
  <c r="P242"/>
  <c r="M242"/>
  <c r="L242"/>
  <c r="K242"/>
  <c r="J242"/>
  <c r="V18"/>
  <c r="U18"/>
  <c r="T18"/>
  <c r="F437"/>
  <c r="AB437"/>
  <c r="AD437"/>
  <c r="T437"/>
  <c r="AA437"/>
  <c r="AC437"/>
  <c r="X437"/>
  <c r="Y437"/>
  <c r="V437"/>
  <c r="U437"/>
  <c r="V78"/>
  <c r="U78"/>
  <c r="T78"/>
  <c r="V132"/>
  <c r="U132"/>
  <c r="T132"/>
  <c r="V157"/>
  <c r="U157"/>
  <c r="T157"/>
  <c r="X313"/>
  <c r="Y313"/>
  <c r="V313"/>
  <c r="U313"/>
  <c r="T313"/>
  <c r="V49"/>
  <c r="U49"/>
  <c r="T49"/>
  <c r="V140"/>
  <c r="U140"/>
  <c r="T140"/>
  <c r="V180"/>
  <c r="U180"/>
  <c r="T180"/>
  <c r="X292"/>
  <c r="Y292"/>
  <c r="Z292"/>
  <c r="V292"/>
  <c r="U292"/>
  <c r="T292"/>
  <c r="X309"/>
  <c r="Y309"/>
  <c r="Z309"/>
  <c r="V309"/>
  <c r="U309"/>
  <c r="T309"/>
  <c r="V67"/>
  <c r="U67"/>
  <c r="T67"/>
  <c r="F372"/>
  <c r="T372"/>
  <c r="AB372"/>
  <c r="AD372"/>
  <c r="AA372"/>
  <c r="AC372"/>
  <c r="X372"/>
  <c r="Y372"/>
  <c r="Z372"/>
  <c r="V372"/>
  <c r="U372"/>
  <c r="V101"/>
  <c r="U101"/>
  <c r="T101"/>
  <c r="V92"/>
  <c r="U92"/>
  <c r="T92"/>
  <c r="V296"/>
  <c r="U296"/>
  <c r="T296"/>
  <c r="V39"/>
  <c r="U39"/>
  <c r="T39"/>
  <c r="V48"/>
  <c r="U48"/>
  <c r="T48"/>
  <c r="V143"/>
  <c r="U143"/>
  <c r="T143"/>
  <c r="V137"/>
  <c r="U137"/>
  <c r="T137"/>
  <c r="V267"/>
  <c r="U267"/>
  <c r="T267"/>
  <c r="F401"/>
  <c r="T401"/>
  <c r="AB401"/>
  <c r="AD401"/>
  <c r="AA401"/>
  <c r="AC401"/>
  <c r="X401"/>
  <c r="Y401"/>
  <c r="V401"/>
  <c r="U401"/>
  <c r="V507"/>
  <c r="U507"/>
  <c r="T507"/>
  <c r="V211"/>
  <c r="U211"/>
  <c r="T211"/>
  <c r="V203"/>
  <c r="U203"/>
  <c r="T203"/>
  <c r="V33"/>
  <c r="U33"/>
  <c r="T33"/>
  <c r="V72"/>
  <c r="U72"/>
  <c r="T72"/>
  <c r="V158"/>
  <c r="U158"/>
  <c r="T158"/>
  <c r="V219"/>
  <c r="U219"/>
  <c r="T219"/>
  <c r="V218"/>
  <c r="U218"/>
  <c r="T218"/>
  <c r="F373"/>
  <c r="T373"/>
  <c r="AB373"/>
  <c r="AD373"/>
  <c r="AA373"/>
  <c r="AC373"/>
  <c r="X373"/>
  <c r="Y373"/>
  <c r="V373"/>
  <c r="U373"/>
  <c r="F459"/>
  <c r="T459"/>
  <c r="AB459"/>
  <c r="AD459"/>
  <c r="AA459"/>
  <c r="AC459"/>
  <c r="X459"/>
  <c r="Y459"/>
  <c r="V459"/>
  <c r="U459"/>
  <c r="V206"/>
  <c r="U206"/>
  <c r="T206"/>
  <c r="F380"/>
  <c r="T380"/>
  <c r="AB380"/>
  <c r="AD380"/>
  <c r="AA380"/>
  <c r="AC380"/>
  <c r="X380"/>
  <c r="Y380"/>
  <c r="V380"/>
  <c r="U380"/>
  <c r="V506"/>
  <c r="U506"/>
  <c r="T506"/>
  <c r="V164"/>
  <c r="U164"/>
  <c r="T164"/>
  <c r="F505"/>
  <c r="T505"/>
  <c r="AB505"/>
  <c r="AD505"/>
  <c r="AA505"/>
  <c r="AC505"/>
  <c r="X505"/>
  <c r="Y505"/>
  <c r="Z505"/>
  <c r="V505"/>
  <c r="U505"/>
  <c r="V241"/>
  <c r="U241"/>
  <c r="T241"/>
  <c r="V247"/>
  <c r="U247"/>
  <c r="T247"/>
  <c r="V294"/>
  <c r="U294"/>
  <c r="T294"/>
  <c r="V81"/>
  <c r="U81"/>
  <c r="T81"/>
  <c r="F379"/>
  <c r="T379"/>
  <c r="AB379"/>
  <c r="AD379"/>
  <c r="AA379"/>
  <c r="AC379"/>
  <c r="X379"/>
  <c r="Y379"/>
  <c r="V379"/>
  <c r="U379"/>
  <c r="V504"/>
  <c r="U504"/>
  <c r="T504"/>
  <c r="V160"/>
  <c r="U160"/>
  <c r="T160"/>
  <c r="V233"/>
  <c r="U233"/>
  <c r="T233"/>
  <c r="V262"/>
  <c r="U262"/>
  <c r="T262"/>
  <c r="F433"/>
  <c r="T433"/>
  <c r="AB433"/>
  <c r="AD433"/>
  <c r="AA433"/>
  <c r="AC433"/>
  <c r="X433"/>
  <c r="Y433"/>
  <c r="V433"/>
  <c r="U433"/>
  <c r="V503"/>
  <c r="U503"/>
  <c r="T503"/>
  <c r="V37"/>
  <c r="U37"/>
  <c r="T37"/>
  <c r="V13"/>
  <c r="U13"/>
  <c r="T13"/>
  <c r="V502"/>
  <c r="U502"/>
  <c r="T502"/>
  <c r="V501"/>
  <c r="U501"/>
  <c r="T501"/>
  <c r="V500"/>
  <c r="U500"/>
  <c r="T500"/>
  <c r="X307"/>
  <c r="Y307"/>
  <c r="V307"/>
  <c r="U307"/>
  <c r="T307"/>
  <c r="V35"/>
  <c r="U35"/>
  <c r="T35"/>
  <c r="V97"/>
  <c r="U97"/>
  <c r="T97"/>
  <c r="V100"/>
  <c r="U100"/>
  <c r="T100"/>
  <c r="V153"/>
  <c r="U153"/>
  <c r="T153"/>
  <c r="V174"/>
  <c r="U174"/>
  <c r="T174"/>
  <c r="F456"/>
  <c r="T456"/>
  <c r="AB456"/>
  <c r="AD456"/>
  <c r="AA456"/>
  <c r="AC456"/>
  <c r="X456"/>
  <c r="Y456"/>
  <c r="Z456"/>
  <c r="V456"/>
  <c r="U456"/>
  <c r="V47"/>
  <c r="U47"/>
  <c r="T47"/>
  <c r="V118"/>
  <c r="U118"/>
  <c r="T118"/>
  <c r="V127"/>
  <c r="U127"/>
  <c r="T127"/>
  <c r="V283"/>
  <c r="U283"/>
  <c r="T283"/>
  <c r="F374"/>
  <c r="T374"/>
  <c r="AB374"/>
  <c r="AD374"/>
  <c r="AA374"/>
  <c r="AC374"/>
  <c r="X374"/>
  <c r="Y374"/>
  <c r="Z374"/>
  <c r="V374"/>
  <c r="U374"/>
  <c r="F371"/>
  <c r="T371"/>
  <c r="AB371"/>
  <c r="AD371"/>
  <c r="AA371"/>
  <c r="AC371"/>
  <c r="X371"/>
  <c r="Y371"/>
  <c r="Z371"/>
  <c r="V371"/>
  <c r="U371"/>
  <c r="F405"/>
  <c r="AB405"/>
  <c r="AD405"/>
  <c r="T405"/>
  <c r="AA405"/>
  <c r="AC405"/>
  <c r="X405"/>
  <c r="Y405"/>
  <c r="V405"/>
  <c r="U405"/>
  <c r="F425"/>
  <c r="T425"/>
  <c r="AB425"/>
  <c r="AD425"/>
  <c r="AA425"/>
  <c r="AC425"/>
  <c r="X425"/>
  <c r="Y425"/>
  <c r="V425"/>
  <c r="U425"/>
  <c r="F466"/>
  <c r="T466"/>
  <c r="AB466"/>
  <c r="AD466"/>
  <c r="AA466"/>
  <c r="AC466"/>
  <c r="X466"/>
  <c r="Y466"/>
  <c r="Z466"/>
  <c r="V466"/>
  <c r="U466"/>
  <c r="V63"/>
  <c r="U63"/>
  <c r="T63"/>
  <c r="V165"/>
  <c r="U165"/>
  <c r="T165"/>
  <c r="V173"/>
  <c r="U173"/>
  <c r="T173"/>
  <c r="V86"/>
  <c r="U86"/>
  <c r="T86"/>
  <c r="V167"/>
  <c r="U167"/>
  <c r="T167"/>
  <c r="V195"/>
  <c r="U195"/>
  <c r="T195"/>
  <c r="V202"/>
  <c r="U202"/>
  <c r="T202"/>
  <c r="V265"/>
  <c r="U265"/>
  <c r="T265"/>
  <c r="F366"/>
  <c r="T366"/>
  <c r="AB366"/>
  <c r="AD366"/>
  <c r="AA366"/>
  <c r="AC366"/>
  <c r="X366"/>
  <c r="Y366"/>
  <c r="Z366"/>
  <c r="V366"/>
  <c r="U366"/>
  <c r="F377"/>
  <c r="AB377"/>
  <c r="AD377"/>
  <c r="T377"/>
  <c r="AA377"/>
  <c r="AC377"/>
  <c r="X377"/>
  <c r="Y377"/>
  <c r="Z377"/>
  <c r="V377"/>
  <c r="U377"/>
  <c r="F365"/>
  <c r="T365"/>
  <c r="AB365"/>
  <c r="AD365"/>
  <c r="AA365"/>
  <c r="AC365"/>
  <c r="X365"/>
  <c r="Y365"/>
  <c r="Z365"/>
  <c r="V365"/>
  <c r="U365"/>
  <c r="F402"/>
  <c r="AB402"/>
  <c r="AD402"/>
  <c r="T402"/>
  <c r="AA402"/>
  <c r="AC402"/>
  <c r="X402"/>
  <c r="Y402"/>
  <c r="V402"/>
  <c r="U402"/>
  <c r="V6"/>
  <c r="U6"/>
  <c r="T6"/>
  <c r="F364"/>
  <c r="T364"/>
  <c r="AB364"/>
  <c r="AD364"/>
  <c r="AA364"/>
  <c r="AC364"/>
  <c r="X364"/>
  <c r="Y364"/>
  <c r="Z364"/>
  <c r="V364"/>
  <c r="U364"/>
  <c r="F393"/>
  <c r="T393"/>
  <c r="AB393"/>
  <c r="AD393"/>
  <c r="AA393"/>
  <c r="AC393"/>
  <c r="X393"/>
  <c r="Y393"/>
  <c r="Z393"/>
  <c r="V393"/>
  <c r="U393"/>
  <c r="F384"/>
  <c r="T384"/>
  <c r="AB384"/>
  <c r="AD384"/>
  <c r="AA384"/>
  <c r="AC384"/>
  <c r="X384"/>
  <c r="Y384"/>
  <c r="Z384"/>
  <c r="V384"/>
  <c r="U384"/>
  <c r="V286"/>
  <c r="U286"/>
  <c r="T286"/>
  <c r="V12"/>
  <c r="U12"/>
  <c r="T12"/>
  <c r="V103"/>
  <c r="U103"/>
  <c r="T103"/>
  <c r="V190"/>
  <c r="U190"/>
  <c r="T190"/>
  <c r="V261"/>
  <c r="U261"/>
  <c r="T261"/>
  <c r="F463"/>
  <c r="T463"/>
  <c r="AB463"/>
  <c r="AD463"/>
  <c r="F465"/>
  <c r="AB465"/>
  <c r="AD465"/>
  <c r="F390"/>
  <c r="T390"/>
  <c r="AB390"/>
  <c r="AD390"/>
  <c r="F385"/>
  <c r="T385"/>
  <c r="AB385"/>
  <c r="AD385"/>
  <c r="F367"/>
  <c r="T367"/>
  <c r="AB367"/>
  <c r="AD367"/>
  <c r="F455"/>
  <c r="T455"/>
  <c r="AB455"/>
  <c r="AD455"/>
  <c r="F453"/>
  <c r="T453"/>
  <c r="AB453"/>
  <c r="AD453"/>
  <c r="F423"/>
  <c r="T423"/>
  <c r="AB423"/>
  <c r="AD423"/>
  <c r="F491"/>
  <c r="AB491"/>
  <c r="AD491"/>
  <c r="F321"/>
  <c r="T321"/>
  <c r="AB321"/>
  <c r="AD321"/>
  <c r="F399"/>
  <c r="T399"/>
  <c r="AB399"/>
  <c r="AD399"/>
  <c r="F436"/>
  <c r="T436"/>
  <c r="AB436"/>
  <c r="AD436"/>
  <c r="F445"/>
  <c r="T445"/>
  <c r="AB445"/>
  <c r="AD445"/>
  <c r="F431"/>
  <c r="T431"/>
  <c r="AB431"/>
  <c r="AD431"/>
  <c r="F415"/>
  <c r="T415"/>
  <c r="AB415"/>
  <c r="AD415"/>
  <c r="F324"/>
  <c r="T324"/>
  <c r="AB324"/>
  <c r="AD324"/>
  <c r="F325"/>
  <c r="T325"/>
  <c r="AB325"/>
  <c r="AD325"/>
  <c r="F326"/>
  <c r="T326"/>
  <c r="AB326"/>
  <c r="AD326"/>
  <c r="F327"/>
  <c r="T327"/>
  <c r="AB327"/>
  <c r="AD327"/>
  <c r="F328"/>
  <c r="T328"/>
  <c r="AB328"/>
  <c r="AD328"/>
  <c r="F492"/>
  <c r="T492"/>
  <c r="AB492"/>
  <c r="AD492"/>
  <c r="F329"/>
  <c r="T329"/>
  <c r="AB329"/>
  <c r="AD329"/>
  <c r="F330"/>
  <c r="T330"/>
  <c r="AB330"/>
  <c r="AD330"/>
  <c r="F331"/>
  <c r="T331"/>
  <c r="AB331"/>
  <c r="AD331"/>
  <c r="F332"/>
  <c r="T332"/>
  <c r="AB332"/>
  <c r="AD332"/>
  <c r="F333"/>
  <c r="T333"/>
  <c r="AB333"/>
  <c r="AD333"/>
  <c r="F334"/>
  <c r="T334"/>
  <c r="AB334"/>
  <c r="AD334"/>
  <c r="F335"/>
  <c r="T335"/>
  <c r="AB335"/>
  <c r="AD335"/>
  <c r="F336"/>
  <c r="T336"/>
  <c r="AB336"/>
  <c r="AD336"/>
  <c r="F337"/>
  <c r="T337"/>
  <c r="AB337"/>
  <c r="AD337"/>
  <c r="F338"/>
  <c r="T338"/>
  <c r="AB338"/>
  <c r="AD338"/>
  <c r="F339"/>
  <c r="T339"/>
  <c r="AB339"/>
  <c r="AD339"/>
  <c r="F340"/>
  <c r="T340"/>
  <c r="AB340"/>
  <c r="AD340"/>
  <c r="F341"/>
  <c r="T341"/>
  <c r="AB341"/>
  <c r="AD341"/>
  <c r="F342"/>
  <c r="T342"/>
  <c r="AB342"/>
  <c r="AD342"/>
  <c r="F343"/>
  <c r="T343"/>
  <c r="AB343"/>
  <c r="AD343"/>
  <c r="F344"/>
  <c r="T344"/>
  <c r="AB344"/>
  <c r="AD344"/>
  <c r="F345"/>
  <c r="T345"/>
  <c r="AB345"/>
  <c r="AD345"/>
  <c r="F346"/>
  <c r="T346"/>
  <c r="AB346"/>
  <c r="AD346"/>
  <c r="F347"/>
  <c r="T347"/>
  <c r="AB347"/>
  <c r="AD347"/>
  <c r="F348"/>
  <c r="T348"/>
  <c r="AB348"/>
  <c r="AD348"/>
  <c r="F349"/>
  <c r="T349"/>
  <c r="AB349"/>
  <c r="AD349"/>
  <c r="F350"/>
  <c r="T350"/>
  <c r="AB350"/>
  <c r="AD350"/>
  <c r="F351"/>
  <c r="T351"/>
  <c r="AB351"/>
  <c r="AD351"/>
  <c r="F352"/>
  <c r="T352"/>
  <c r="AB352"/>
  <c r="AD352"/>
  <c r="F353"/>
  <c r="T353"/>
  <c r="AB353"/>
  <c r="AD353"/>
  <c r="F354"/>
  <c r="T354"/>
  <c r="AB354"/>
  <c r="AD354"/>
  <c r="F355"/>
  <c r="T355"/>
  <c r="AB355"/>
  <c r="AD355"/>
  <c r="F356"/>
  <c r="T356"/>
  <c r="AB356"/>
  <c r="AD356"/>
  <c r="F357"/>
  <c r="T357"/>
  <c r="AB357"/>
  <c r="AD357"/>
  <c r="F358"/>
  <c r="T358"/>
  <c r="AB358"/>
  <c r="AD358"/>
  <c r="F359"/>
  <c r="T359"/>
  <c r="AB359"/>
  <c r="AD359"/>
  <c r="F360"/>
  <c r="T360"/>
  <c r="AB360"/>
  <c r="AD360"/>
  <c r="F207"/>
  <c r="T207"/>
  <c r="AB207"/>
  <c r="AD207"/>
  <c r="F361"/>
  <c r="T361"/>
  <c r="AB361"/>
  <c r="AD361"/>
  <c r="F362"/>
  <c r="T362"/>
  <c r="AB362"/>
  <c r="AD362"/>
  <c r="F208"/>
  <c r="T208"/>
  <c r="AB208"/>
  <c r="AD208"/>
  <c r="F471"/>
  <c r="T471"/>
  <c r="AB471"/>
  <c r="AD471"/>
  <c r="F406"/>
  <c r="T406"/>
  <c r="AB406"/>
  <c r="AD406"/>
  <c r="F468"/>
  <c r="T468"/>
  <c r="AB468"/>
  <c r="AD468"/>
  <c r="F397"/>
  <c r="T397"/>
  <c r="AB397"/>
  <c r="AD397"/>
  <c r="F435"/>
  <c r="T435"/>
  <c r="AB435"/>
  <c r="AD435"/>
  <c r="F388"/>
  <c r="T388"/>
  <c r="AB388"/>
  <c r="AD388"/>
  <c r="F404"/>
  <c r="T404"/>
  <c r="AB404"/>
  <c r="AD404"/>
  <c r="F441"/>
  <c r="T441"/>
  <c r="AB441"/>
  <c r="AD441"/>
  <c r="F429"/>
  <c r="AB429"/>
  <c r="AD429"/>
  <c r="F498"/>
  <c r="T498"/>
  <c r="AB498"/>
  <c r="AD498"/>
  <c r="F499"/>
  <c r="T499"/>
  <c r="AB499"/>
  <c r="AD499"/>
  <c r="F454"/>
  <c r="AB454"/>
  <c r="AD454"/>
  <c r="F378"/>
  <c r="AB378"/>
  <c r="AD378"/>
  <c r="F452"/>
  <c r="T452"/>
  <c r="AB452"/>
  <c r="AD452"/>
  <c r="F434"/>
  <c r="T434"/>
  <c r="AB434"/>
  <c r="AD434"/>
  <c r="F396"/>
  <c r="AB396"/>
  <c r="AD396"/>
  <c r="F255"/>
  <c r="AB255"/>
  <c r="AD255"/>
  <c r="F281"/>
  <c r="T281"/>
  <c r="AB281"/>
  <c r="AD281"/>
  <c r="F288"/>
  <c r="T288"/>
  <c r="AB288"/>
  <c r="AD288"/>
  <c r="F290"/>
  <c r="AB290"/>
  <c r="AD290"/>
  <c r="F322"/>
  <c r="AB322"/>
  <c r="AD322"/>
  <c r="F323"/>
  <c r="T323"/>
  <c r="AB323"/>
  <c r="AD323"/>
  <c r="AB363"/>
  <c r="AD363"/>
  <c r="AD368"/>
  <c r="AA463"/>
  <c r="AC463"/>
  <c r="T465"/>
  <c r="AA465"/>
  <c r="AC465"/>
  <c r="AA390"/>
  <c r="AC390"/>
  <c r="AA385"/>
  <c r="AC385"/>
  <c r="AA367"/>
  <c r="AC367"/>
  <c r="AA455"/>
  <c r="AC455"/>
  <c r="AA453"/>
  <c r="AC453"/>
  <c r="AA423"/>
  <c r="AC423"/>
  <c r="T491"/>
  <c r="AA491"/>
  <c r="AC491"/>
  <c r="AA321"/>
  <c r="AC321"/>
  <c r="AA399"/>
  <c r="AC399"/>
  <c r="AA436"/>
  <c r="AC436"/>
  <c r="AA445"/>
  <c r="AC445"/>
  <c r="AA431"/>
  <c r="AC431"/>
  <c r="AA415"/>
  <c r="AC415"/>
  <c r="AA324"/>
  <c r="AC324"/>
  <c r="AA325"/>
  <c r="AC325"/>
  <c r="AA326"/>
  <c r="AC326"/>
  <c r="AA327"/>
  <c r="AC327"/>
  <c r="AA328"/>
  <c r="AC328"/>
  <c r="AA492"/>
  <c r="AC492"/>
  <c r="AA329"/>
  <c r="AC329"/>
  <c r="AA330"/>
  <c r="AC330"/>
  <c r="AA331"/>
  <c r="AC331"/>
  <c r="AA332"/>
  <c r="AC332"/>
  <c r="AA333"/>
  <c r="AC333"/>
  <c r="AA334"/>
  <c r="AC334"/>
  <c r="AA335"/>
  <c r="AC335"/>
  <c r="AA336"/>
  <c r="AC336"/>
  <c r="AA337"/>
  <c r="AC337"/>
  <c r="AA338"/>
  <c r="AC338"/>
  <c r="AA339"/>
  <c r="AC339"/>
  <c r="AA340"/>
  <c r="AC340"/>
  <c r="AA341"/>
  <c r="AC341"/>
  <c r="AA342"/>
  <c r="AC342"/>
  <c r="AA343"/>
  <c r="AC343"/>
  <c r="AA344"/>
  <c r="AC344"/>
  <c r="AA345"/>
  <c r="AC345"/>
  <c r="AA346"/>
  <c r="AC346"/>
  <c r="AA347"/>
  <c r="AC347"/>
  <c r="AA348"/>
  <c r="AC348"/>
  <c r="AA349"/>
  <c r="AC349"/>
  <c r="AA350"/>
  <c r="AC350"/>
  <c r="AA351"/>
  <c r="AC351"/>
  <c r="AA352"/>
  <c r="AC352"/>
  <c r="AA353"/>
  <c r="AC353"/>
  <c r="AA354"/>
  <c r="AC354"/>
  <c r="AA355"/>
  <c r="AC355"/>
  <c r="AA356"/>
  <c r="AC356"/>
  <c r="AA357"/>
  <c r="AC357"/>
  <c r="AA358"/>
  <c r="AC358"/>
  <c r="AA359"/>
  <c r="AC359"/>
  <c r="AA360"/>
  <c r="AC360"/>
  <c r="AA207"/>
  <c r="AC207"/>
  <c r="AA361"/>
  <c r="AC361"/>
  <c r="AA362"/>
  <c r="AC362"/>
  <c r="AA208"/>
  <c r="AC208"/>
  <c r="AA471"/>
  <c r="AC471"/>
  <c r="AA406"/>
  <c r="AC406"/>
  <c r="AA468"/>
  <c r="AC468"/>
  <c r="AA397"/>
  <c r="AC397"/>
  <c r="AA435"/>
  <c r="AC435"/>
  <c r="AA388"/>
  <c r="AC388"/>
  <c r="AA404"/>
  <c r="AC404"/>
  <c r="AA441"/>
  <c r="AC441"/>
  <c r="T429"/>
  <c r="AA429"/>
  <c r="AC429"/>
  <c r="AA498"/>
  <c r="AC498"/>
  <c r="AA499"/>
  <c r="AC499"/>
  <c r="T454"/>
  <c r="AA454"/>
  <c r="AC454"/>
  <c r="AA378"/>
  <c r="AC378"/>
  <c r="AA452"/>
  <c r="AC452"/>
  <c r="AA434"/>
  <c r="AC434"/>
  <c r="T396"/>
  <c r="AA396"/>
  <c r="AC396"/>
  <c r="T255"/>
  <c r="AA255"/>
  <c r="AC255"/>
  <c r="AA281"/>
  <c r="AC281"/>
  <c r="AA288"/>
  <c r="AC288"/>
  <c r="T290"/>
  <c r="AA290"/>
  <c r="AC290"/>
  <c r="AB368"/>
  <c r="T322"/>
  <c r="AA322"/>
  <c r="AA323"/>
  <c r="AA363"/>
  <c r="AA368"/>
  <c r="X368"/>
  <c r="Y368"/>
  <c r="V368"/>
  <c r="U368"/>
  <c r="T368"/>
  <c r="V29"/>
  <c r="U29"/>
  <c r="T29"/>
  <c r="X396"/>
  <c r="Y396"/>
  <c r="V396"/>
  <c r="U396"/>
  <c r="X434"/>
  <c r="Y434"/>
  <c r="V434"/>
  <c r="U434"/>
  <c r="V125"/>
  <c r="U125"/>
  <c r="T125"/>
  <c r="X452"/>
  <c r="Y452"/>
  <c r="Z452"/>
  <c r="V452"/>
  <c r="U452"/>
  <c r="X378"/>
  <c r="Y378"/>
  <c r="V378"/>
  <c r="U378"/>
  <c r="T378"/>
  <c r="V115"/>
  <c r="U115"/>
  <c r="T115"/>
  <c r="X454"/>
  <c r="Y454"/>
  <c r="V454"/>
  <c r="U454"/>
  <c r="V109"/>
  <c r="U109"/>
  <c r="T109"/>
  <c r="V141"/>
  <c r="U141"/>
  <c r="T141"/>
  <c r="V135"/>
  <c r="U135"/>
  <c r="T135"/>
  <c r="V185"/>
  <c r="U185"/>
  <c r="T185"/>
  <c r="V186"/>
  <c r="U186"/>
  <c r="T186"/>
  <c r="V230"/>
  <c r="U230"/>
  <c r="T230"/>
  <c r="V253"/>
  <c r="U253"/>
  <c r="T253"/>
  <c r="X499"/>
  <c r="Y499"/>
  <c r="Z499"/>
  <c r="V499"/>
  <c r="U499"/>
  <c r="X498"/>
  <c r="Y498"/>
  <c r="Z498"/>
  <c r="V498"/>
  <c r="U498"/>
  <c r="X429"/>
  <c r="Y429"/>
  <c r="Z429"/>
  <c r="V429"/>
  <c r="U429"/>
  <c r="X441"/>
  <c r="Y441"/>
  <c r="Z441"/>
  <c r="V441"/>
  <c r="U441"/>
  <c r="V30"/>
  <c r="U30"/>
  <c r="T30"/>
  <c r="V124"/>
  <c r="U124"/>
  <c r="T124"/>
  <c r="V99"/>
  <c r="U99"/>
  <c r="T99"/>
  <c r="V199"/>
  <c r="U199"/>
  <c r="T199"/>
  <c r="V41"/>
  <c r="U41"/>
  <c r="T41"/>
  <c r="V497"/>
  <c r="U497"/>
  <c r="T497"/>
  <c r="V496"/>
  <c r="U496"/>
  <c r="T496"/>
  <c r="V183"/>
  <c r="U183"/>
  <c r="T183"/>
  <c r="X301"/>
  <c r="Y301"/>
  <c r="V301"/>
  <c r="U301"/>
  <c r="T301"/>
  <c r="V116"/>
  <c r="U116"/>
  <c r="T116"/>
  <c r="V197"/>
  <c r="U197"/>
  <c r="T197"/>
  <c r="V196"/>
  <c r="U196"/>
  <c r="T196"/>
  <c r="V215"/>
  <c r="U215"/>
  <c r="T215"/>
  <c r="V214"/>
  <c r="U214"/>
  <c r="T214"/>
  <c r="V240"/>
  <c r="U240"/>
  <c r="T240"/>
  <c r="V305"/>
  <c r="U305"/>
  <c r="T305"/>
  <c r="X404"/>
  <c r="Y404"/>
  <c r="V404"/>
  <c r="U404"/>
  <c r="X388"/>
  <c r="Y388"/>
  <c r="V388"/>
  <c r="U388"/>
  <c r="X435"/>
  <c r="Y435"/>
  <c r="V435"/>
  <c r="U435"/>
  <c r="V60"/>
  <c r="U60"/>
  <c r="T60"/>
  <c r="V54"/>
  <c r="U54"/>
  <c r="T54"/>
  <c r="V145"/>
  <c r="U145"/>
  <c r="T145"/>
  <c r="X397"/>
  <c r="Y397"/>
  <c r="V397"/>
  <c r="U397"/>
  <c r="V495"/>
  <c r="U495"/>
  <c r="T495"/>
  <c r="V256"/>
  <c r="U256"/>
  <c r="T256"/>
  <c r="V293"/>
  <c r="U293"/>
  <c r="T293"/>
  <c r="X468"/>
  <c r="Y468"/>
  <c r="Z468"/>
  <c r="V468"/>
  <c r="U468"/>
  <c r="V149"/>
  <c r="U149"/>
  <c r="T149"/>
  <c r="V139"/>
  <c r="U139"/>
  <c r="T139"/>
  <c r="V161"/>
  <c r="U161"/>
  <c r="T161"/>
  <c r="V105"/>
  <c r="U105"/>
  <c r="T105"/>
  <c r="V187"/>
  <c r="U187"/>
  <c r="T187"/>
  <c r="X406"/>
  <c r="Y406"/>
  <c r="V406"/>
  <c r="U406"/>
  <c r="V83"/>
  <c r="U83"/>
  <c r="T83"/>
  <c r="V89"/>
  <c r="U89"/>
  <c r="T89"/>
  <c r="V270"/>
  <c r="U270"/>
  <c r="T270"/>
  <c r="V494"/>
  <c r="U494"/>
  <c r="T494"/>
  <c r="V493"/>
  <c r="U493"/>
  <c r="T493"/>
  <c r="V53"/>
  <c r="U53"/>
  <c r="T53"/>
  <c r="V123"/>
  <c r="U123"/>
  <c r="T123"/>
  <c r="X311"/>
  <c r="Y311"/>
  <c r="Z311"/>
  <c r="V311"/>
  <c r="U311"/>
  <c r="T311"/>
  <c r="V24"/>
  <c r="U24"/>
  <c r="T24"/>
  <c r="V87"/>
  <c r="U87"/>
  <c r="T87"/>
  <c r="V302"/>
  <c r="U302"/>
  <c r="T302"/>
  <c r="X471"/>
  <c r="Y471"/>
  <c r="Z471"/>
  <c r="V471"/>
  <c r="U471"/>
  <c r="X5"/>
  <c r="Y5"/>
  <c r="V5"/>
  <c r="U5"/>
  <c r="T5"/>
  <c r="V147"/>
  <c r="U147"/>
  <c r="T147"/>
  <c r="V201"/>
  <c r="U201"/>
  <c r="T201"/>
  <c r="V284"/>
  <c r="U284"/>
  <c r="T284"/>
  <c r="V70"/>
  <c r="U70"/>
  <c r="T70"/>
  <c r="V163"/>
  <c r="U163"/>
  <c r="T163"/>
  <c r="X208"/>
  <c r="Y208"/>
  <c r="V208"/>
  <c r="U208"/>
  <c r="X362"/>
  <c r="Y362"/>
  <c r="V362"/>
  <c r="U362"/>
  <c r="X361"/>
  <c r="Y361"/>
  <c r="V361"/>
  <c r="U361"/>
  <c r="X207"/>
  <c r="Y207"/>
  <c r="V207"/>
  <c r="U207"/>
  <c r="X360"/>
  <c r="Y360"/>
  <c r="V360"/>
  <c r="U360"/>
  <c r="X359"/>
  <c r="Y359"/>
  <c r="V359"/>
  <c r="U359"/>
  <c r="X358"/>
  <c r="Y358"/>
  <c r="V358"/>
  <c r="U358"/>
  <c r="X357"/>
  <c r="Y357"/>
  <c r="V357"/>
  <c r="U357"/>
  <c r="X356"/>
  <c r="Y356"/>
  <c r="V356"/>
  <c r="U356"/>
  <c r="X355"/>
  <c r="Y355"/>
  <c r="V355"/>
  <c r="U355"/>
  <c r="X354"/>
  <c r="W354"/>
  <c r="V354"/>
  <c r="U354"/>
  <c r="X353"/>
  <c r="Y353"/>
  <c r="V353"/>
  <c r="U353"/>
  <c r="X352"/>
  <c r="Y352"/>
  <c r="V352"/>
  <c r="U352"/>
  <c r="X351"/>
  <c r="Y351"/>
  <c r="V351"/>
  <c r="U351"/>
  <c r="X350"/>
  <c r="Y350"/>
  <c r="V350"/>
  <c r="U350"/>
  <c r="X349"/>
  <c r="Y349"/>
  <c r="V349"/>
  <c r="U349"/>
  <c r="X348"/>
  <c r="Y348"/>
  <c r="V348"/>
  <c r="U348"/>
  <c r="X347"/>
  <c r="Y347"/>
  <c r="V347"/>
  <c r="U347"/>
  <c r="X346"/>
  <c r="Y346"/>
  <c r="V346"/>
  <c r="U346"/>
  <c r="X345"/>
  <c r="Y345"/>
  <c r="V345"/>
  <c r="U345"/>
  <c r="X344"/>
  <c r="Y344"/>
  <c r="V344"/>
  <c r="U344"/>
  <c r="X343"/>
  <c r="W343"/>
  <c r="V343"/>
  <c r="U343"/>
  <c r="X342"/>
  <c r="Y342"/>
  <c r="V342"/>
  <c r="U342"/>
  <c r="X341"/>
  <c r="Y341"/>
  <c r="V341"/>
  <c r="U341"/>
  <c r="X340"/>
  <c r="Y340"/>
  <c r="V340"/>
  <c r="U340"/>
  <c r="X339"/>
  <c r="Y339"/>
  <c r="V339"/>
  <c r="U339"/>
  <c r="X338"/>
  <c r="Y338"/>
  <c r="V338"/>
  <c r="U338"/>
  <c r="X337"/>
  <c r="Y337"/>
  <c r="V337"/>
  <c r="U337"/>
  <c r="X336"/>
  <c r="Y336"/>
  <c r="V336"/>
  <c r="U336"/>
  <c r="X335"/>
  <c r="Y335"/>
  <c r="V335"/>
  <c r="U335"/>
  <c r="X334"/>
  <c r="Y334"/>
  <c r="V334"/>
  <c r="U334"/>
  <c r="X333"/>
  <c r="Y333"/>
  <c r="V333"/>
  <c r="U333"/>
  <c r="X332"/>
  <c r="Y332"/>
  <c r="V332"/>
  <c r="U332"/>
  <c r="X331"/>
  <c r="Y331"/>
  <c r="V331"/>
  <c r="U331"/>
  <c r="X330"/>
  <c r="Y330"/>
  <c r="V330"/>
  <c r="U330"/>
  <c r="X329"/>
  <c r="Y329"/>
  <c r="V329"/>
  <c r="U329"/>
  <c r="X492"/>
  <c r="Y492"/>
  <c r="V492"/>
  <c r="U492"/>
  <c r="X328"/>
  <c r="Y328"/>
  <c r="W328"/>
  <c r="V328"/>
  <c r="U328"/>
  <c r="X327"/>
  <c r="W327"/>
  <c r="V327"/>
  <c r="U327"/>
  <c r="X326"/>
  <c r="W326"/>
  <c r="V326"/>
  <c r="U326"/>
  <c r="X325"/>
  <c r="W325"/>
  <c r="V325"/>
  <c r="U325"/>
  <c r="X324"/>
  <c r="Y324"/>
  <c r="V324"/>
  <c r="U324"/>
  <c r="V34"/>
  <c r="U34"/>
  <c r="T34"/>
  <c r="V17"/>
  <c r="U17"/>
  <c r="T17"/>
  <c r="V59"/>
  <c r="U59"/>
  <c r="T59"/>
  <c r="V66"/>
  <c r="U66"/>
  <c r="T66"/>
  <c r="V76"/>
  <c r="U76"/>
  <c r="T76"/>
  <c r="V130"/>
  <c r="U130"/>
  <c r="T130"/>
  <c r="V170"/>
  <c r="U170"/>
  <c r="T170"/>
  <c r="V191"/>
  <c r="U191"/>
  <c r="T191"/>
  <c r="V273"/>
  <c r="U273"/>
  <c r="T273"/>
  <c r="V278"/>
  <c r="U278"/>
  <c r="T278"/>
  <c r="X415"/>
  <c r="Y415"/>
  <c r="Z415"/>
  <c r="V415"/>
  <c r="U415"/>
  <c r="X431"/>
  <c r="Y431"/>
  <c r="Z431"/>
  <c r="V431"/>
  <c r="U431"/>
  <c r="X445"/>
  <c r="Y445"/>
  <c r="V445"/>
  <c r="U445"/>
  <c r="V28"/>
  <c r="U28"/>
  <c r="T28"/>
  <c r="V181"/>
  <c r="U181"/>
  <c r="T181"/>
  <c r="V88"/>
  <c r="U88"/>
  <c r="T88"/>
  <c r="V162"/>
  <c r="U162"/>
  <c r="T162"/>
  <c r="V232"/>
  <c r="U232"/>
  <c r="T232"/>
  <c r="V282"/>
  <c r="U282"/>
  <c r="T282"/>
  <c r="X436"/>
  <c r="Y436"/>
  <c r="V436"/>
  <c r="U436"/>
  <c r="X399"/>
  <c r="Y399"/>
  <c r="Z399"/>
  <c r="V399"/>
  <c r="U399"/>
  <c r="V10"/>
  <c r="U10"/>
  <c r="T10"/>
  <c r="V114"/>
  <c r="U114"/>
  <c r="T114"/>
  <c r="V134"/>
  <c r="U134"/>
  <c r="T134"/>
  <c r="V122"/>
  <c r="U122"/>
  <c r="T122"/>
  <c r="V117"/>
  <c r="U117"/>
  <c r="T117"/>
  <c r="V166"/>
  <c r="U166"/>
  <c r="T166"/>
  <c r="V179"/>
  <c r="U179"/>
  <c r="T179"/>
  <c r="V216"/>
  <c r="U216"/>
  <c r="T216"/>
  <c r="V239"/>
  <c r="U239"/>
  <c r="T239"/>
  <c r="X321"/>
  <c r="Y321"/>
  <c r="V321"/>
  <c r="U321"/>
  <c r="X491"/>
  <c r="Y491"/>
  <c r="Z491"/>
  <c r="V491"/>
  <c r="U491"/>
  <c r="X423"/>
  <c r="Y423"/>
  <c r="Z423"/>
  <c r="V423"/>
  <c r="U423"/>
  <c r="X453"/>
  <c r="Y453"/>
  <c r="V453"/>
  <c r="U453"/>
  <c r="X455"/>
  <c r="Y455"/>
  <c r="V455"/>
  <c r="U455"/>
  <c r="V36"/>
  <c r="U36"/>
  <c r="T36"/>
  <c r="V68"/>
  <c r="U68"/>
  <c r="T68"/>
  <c r="V155"/>
  <c r="U155"/>
  <c r="T155"/>
  <c r="X304"/>
  <c r="Y304"/>
  <c r="Z304"/>
  <c r="V304"/>
  <c r="U304"/>
  <c r="T304"/>
  <c r="X367"/>
  <c r="Y367"/>
  <c r="Z367"/>
  <c r="V367"/>
  <c r="U367"/>
  <c r="X385"/>
  <c r="Y385"/>
  <c r="Z385"/>
  <c r="V385"/>
  <c r="U385"/>
  <c r="X390"/>
  <c r="Y390"/>
  <c r="V390"/>
  <c r="U390"/>
  <c r="X465"/>
  <c r="Y465"/>
  <c r="Z465"/>
  <c r="V465"/>
  <c r="U465"/>
  <c r="X463"/>
  <c r="Y463"/>
  <c r="Z463"/>
  <c r="V463"/>
  <c r="U463"/>
  <c r="V236"/>
  <c r="U236"/>
  <c r="T236"/>
  <c r="V2"/>
  <c r="U2"/>
  <c r="T2"/>
  <c r="V490"/>
  <c r="U490"/>
  <c r="T490"/>
  <c r="V19"/>
  <c r="U19"/>
  <c r="T19"/>
  <c r="V61"/>
  <c r="U61"/>
  <c r="T61"/>
  <c r="V184"/>
  <c r="U184"/>
  <c r="T184"/>
  <c r="V221"/>
  <c r="U221"/>
  <c r="T221"/>
  <c r="V220"/>
  <c r="U220"/>
  <c r="T220"/>
  <c r="V204"/>
  <c r="U204"/>
  <c r="T204"/>
  <c r="V291"/>
  <c r="U291"/>
  <c r="T291"/>
  <c r="AC322"/>
  <c r="X322"/>
  <c r="Y322"/>
  <c r="V322"/>
  <c r="U322"/>
  <c r="F457"/>
  <c r="AB457"/>
  <c r="AD457"/>
  <c r="T457"/>
  <c r="AA457"/>
  <c r="AC457"/>
  <c r="X457"/>
  <c r="Y457"/>
  <c r="Z457"/>
  <c r="V457"/>
  <c r="U457"/>
  <c r="V31"/>
  <c r="U31"/>
  <c r="T31"/>
  <c r="V40"/>
  <c r="U40"/>
  <c r="T40"/>
  <c r="V131"/>
  <c r="U131"/>
  <c r="T131"/>
  <c r="V150"/>
  <c r="U150"/>
  <c r="T150"/>
  <c r="V175"/>
  <c r="U175"/>
  <c r="T175"/>
  <c r="V189"/>
  <c r="U189"/>
  <c r="T189"/>
  <c r="V238"/>
  <c r="U238"/>
  <c r="T238"/>
  <c r="V264"/>
  <c r="U264"/>
  <c r="T264"/>
  <c r="X288"/>
  <c r="Y288"/>
  <c r="V288"/>
  <c r="U288"/>
  <c r="F460"/>
  <c r="T460"/>
  <c r="AB460"/>
  <c r="AD460"/>
  <c r="AA460"/>
  <c r="AC460"/>
  <c r="X460"/>
  <c r="Y460"/>
  <c r="Z460"/>
  <c r="V460"/>
  <c r="U460"/>
  <c r="V129"/>
  <c r="U129"/>
  <c r="T129"/>
  <c r="F489"/>
  <c r="T489"/>
  <c r="AB489"/>
  <c r="AD489"/>
  <c r="AA489"/>
  <c r="AC489"/>
  <c r="X489"/>
  <c r="Y489"/>
  <c r="Z489"/>
  <c r="V489"/>
  <c r="U489"/>
  <c r="F407"/>
  <c r="T407"/>
  <c r="AB407"/>
  <c r="AD407"/>
  <c r="AA407"/>
  <c r="AC407"/>
  <c r="X407"/>
  <c r="Y407"/>
  <c r="V407"/>
  <c r="U407"/>
  <c r="X159"/>
  <c r="Y159"/>
  <c r="V159"/>
  <c r="U159"/>
  <c r="T159"/>
  <c r="V224"/>
  <c r="U224"/>
  <c r="T224"/>
  <c r="V46"/>
  <c r="U46"/>
  <c r="T46"/>
  <c r="V79"/>
  <c r="U79"/>
  <c r="T79"/>
  <c r="X316"/>
  <c r="Y316"/>
  <c r="Z316"/>
  <c r="V316"/>
  <c r="U316"/>
  <c r="T316"/>
  <c r="F392"/>
  <c r="T392"/>
  <c r="AB392"/>
  <c r="AD392"/>
  <c r="AA392"/>
  <c r="AC392"/>
  <c r="X392"/>
  <c r="Y392"/>
  <c r="Z392"/>
  <c r="V392"/>
  <c r="U392"/>
  <c r="F408"/>
  <c r="T408"/>
  <c r="AB408"/>
  <c r="AD408"/>
  <c r="AA408"/>
  <c r="AC408"/>
  <c r="X408"/>
  <c r="Y408"/>
  <c r="V408"/>
  <c r="U408"/>
  <c r="F469"/>
  <c r="T469"/>
  <c r="AB469"/>
  <c r="AD469"/>
  <c r="AA469"/>
  <c r="AC469"/>
  <c r="X469"/>
  <c r="Y469"/>
  <c r="Z469"/>
  <c r="V469"/>
  <c r="U469"/>
  <c r="V285"/>
  <c r="U285"/>
  <c r="T285"/>
  <c r="V488"/>
  <c r="U488"/>
  <c r="T488"/>
  <c r="V487"/>
  <c r="U487"/>
  <c r="T487"/>
  <c r="V14"/>
  <c r="U14"/>
  <c r="T14"/>
  <c r="V246"/>
  <c r="U246"/>
  <c r="T246"/>
  <c r="V43"/>
  <c r="U43"/>
  <c r="T43"/>
  <c r="V252"/>
  <c r="U252"/>
  <c r="T252"/>
  <c r="F432"/>
  <c r="AB432"/>
  <c r="AD432"/>
  <c r="T432"/>
  <c r="AA432"/>
  <c r="AC432"/>
  <c r="X432"/>
  <c r="Y432"/>
  <c r="V432"/>
  <c r="U432"/>
  <c r="V486"/>
  <c r="U486"/>
  <c r="T486"/>
  <c r="V485"/>
  <c r="U485"/>
  <c r="T485"/>
  <c r="X484"/>
  <c r="Y484"/>
  <c r="U484"/>
  <c r="T484"/>
  <c r="AC363"/>
  <c r="X363"/>
  <c r="Y363"/>
  <c r="F422"/>
  <c r="T422"/>
  <c r="AB422"/>
  <c r="AD422"/>
  <c r="AA422"/>
  <c r="AC422"/>
  <c r="X422"/>
  <c r="Y422"/>
  <c r="V422"/>
  <c r="U422"/>
  <c r="V20"/>
  <c r="U20"/>
  <c r="T20"/>
  <c r="V65"/>
  <c r="U65"/>
  <c r="T65"/>
  <c r="V274"/>
  <c r="U274"/>
  <c r="T274"/>
  <c r="V27"/>
  <c r="U27"/>
  <c r="T27"/>
  <c r="V96"/>
  <c r="U96"/>
  <c r="T96"/>
  <c r="V104"/>
  <c r="U104"/>
  <c r="T104"/>
  <c r="V108"/>
  <c r="U108"/>
  <c r="T108"/>
  <c r="V120"/>
  <c r="U120"/>
  <c r="T120"/>
  <c r="V146"/>
  <c r="U146"/>
  <c r="T146"/>
  <c r="V213"/>
  <c r="U213"/>
  <c r="T213"/>
  <c r="V212"/>
  <c r="U212"/>
  <c r="T212"/>
  <c r="V227"/>
  <c r="U227"/>
  <c r="T227"/>
  <c r="V226"/>
  <c r="U226"/>
  <c r="T226"/>
  <c r="V257"/>
  <c r="U257"/>
  <c r="T257"/>
  <c r="X276"/>
  <c r="Y276"/>
  <c r="V276"/>
  <c r="U276"/>
  <c r="T276"/>
  <c r="X317"/>
  <c r="Y317"/>
  <c r="V317"/>
  <c r="U317"/>
  <c r="T317"/>
  <c r="V62"/>
  <c r="U62"/>
  <c r="T62"/>
  <c r="V154"/>
  <c r="U154"/>
  <c r="T154"/>
  <c r="V138"/>
  <c r="U138"/>
  <c r="T138"/>
  <c r="V171"/>
  <c r="U171"/>
  <c r="T171"/>
  <c r="V194"/>
  <c r="U194"/>
  <c r="T194"/>
  <c r="V245"/>
  <c r="U245"/>
  <c r="T245"/>
  <c r="X275"/>
  <c r="Y275"/>
  <c r="V275"/>
  <c r="U275"/>
  <c r="T275"/>
  <c r="X318"/>
  <c r="Y318"/>
  <c r="Z318"/>
  <c r="V318"/>
  <c r="U318"/>
  <c r="T318"/>
  <c r="F381"/>
  <c r="T381"/>
  <c r="AB381"/>
  <c r="AD381"/>
  <c r="AA381"/>
  <c r="AC381"/>
  <c r="X381"/>
  <c r="Y381"/>
  <c r="Z381"/>
  <c r="V381"/>
  <c r="U381"/>
  <c r="F403"/>
  <c r="T403"/>
  <c r="AB403"/>
  <c r="AD403"/>
  <c r="AA403"/>
  <c r="AC403"/>
  <c r="X403"/>
  <c r="Y403"/>
  <c r="Z403"/>
  <c r="V403"/>
  <c r="U403"/>
  <c r="F430"/>
  <c r="T430"/>
  <c r="AB430"/>
  <c r="AD430"/>
  <c r="AA430"/>
  <c r="AC430"/>
  <c r="X430"/>
  <c r="Y430"/>
  <c r="Z430"/>
  <c r="V430"/>
  <c r="U430"/>
  <c r="F428"/>
  <c r="T428"/>
  <c r="AB428"/>
  <c r="AD428"/>
  <c r="AA428"/>
  <c r="AC428"/>
  <c r="X428"/>
  <c r="Y428"/>
  <c r="V428"/>
  <c r="U428"/>
  <c r="V38"/>
  <c r="U38"/>
  <c r="T38"/>
  <c r="F467"/>
  <c r="T467"/>
  <c r="AB467"/>
  <c r="AD467"/>
  <c r="AA467"/>
  <c r="AC467"/>
  <c r="X467"/>
  <c r="Y467"/>
  <c r="Z467"/>
  <c r="V467"/>
  <c r="U467"/>
  <c r="V205"/>
  <c r="U205"/>
  <c r="T205"/>
  <c r="V251"/>
  <c r="U251"/>
  <c r="T251"/>
  <c r="X255"/>
  <c r="Y255"/>
  <c r="V255"/>
  <c r="U255"/>
  <c r="V15"/>
  <c r="U15"/>
  <c r="T15"/>
  <c r="V148"/>
  <c r="U148"/>
  <c r="T148"/>
  <c r="V188"/>
  <c r="U188"/>
  <c r="T188"/>
  <c r="X315"/>
  <c r="Y315"/>
  <c r="V315"/>
  <c r="U315"/>
  <c r="T315"/>
  <c r="AB382"/>
  <c r="AD382"/>
  <c r="AA382"/>
  <c r="AC382"/>
  <c r="AB383"/>
  <c r="AD383"/>
  <c r="AA383"/>
  <c r="AC383"/>
  <c r="F411"/>
  <c r="AB411"/>
  <c r="AD411"/>
  <c r="T411"/>
  <c r="AA411"/>
  <c r="AC411"/>
  <c r="X411"/>
  <c r="Y411"/>
  <c r="V411"/>
  <c r="U411"/>
  <c r="V90"/>
  <c r="U90"/>
  <c r="T90"/>
  <c r="V119"/>
  <c r="U119"/>
  <c r="T119"/>
  <c r="V178"/>
  <c r="U178"/>
  <c r="T178"/>
  <c r="V244"/>
  <c r="U244"/>
  <c r="T244"/>
  <c r="V272"/>
  <c r="U272"/>
  <c r="T272"/>
  <c r="V280"/>
  <c r="U280"/>
  <c r="T280"/>
  <c r="V299"/>
  <c r="U299"/>
  <c r="T299"/>
  <c r="F424"/>
  <c r="T424"/>
  <c r="AB424"/>
  <c r="AD424"/>
  <c r="AA424"/>
  <c r="AC424"/>
  <c r="X424"/>
  <c r="Y424"/>
  <c r="Z424"/>
  <c r="V424"/>
  <c r="U424"/>
  <c r="F449"/>
  <c r="T449"/>
  <c r="AB449"/>
  <c r="AD449"/>
  <c r="AA449"/>
  <c r="AC449"/>
  <c r="X449"/>
  <c r="Y449"/>
  <c r="V449"/>
  <c r="U449"/>
  <c r="F464"/>
  <c r="AB464"/>
  <c r="AD464"/>
  <c r="T464"/>
  <c r="AA464"/>
  <c r="AC464"/>
  <c r="X464"/>
  <c r="Y464"/>
  <c r="Z464"/>
  <c r="V464"/>
  <c r="U464"/>
  <c r="V483"/>
  <c r="U483"/>
  <c r="T483"/>
  <c r="V112"/>
  <c r="U112"/>
  <c r="T112"/>
  <c r="V57"/>
  <c r="U57"/>
  <c r="T57"/>
  <c r="V298"/>
  <c r="U298"/>
  <c r="T298"/>
  <c r="V50"/>
  <c r="U50"/>
  <c r="T50"/>
  <c r="F409"/>
  <c r="T409"/>
  <c r="AB409"/>
  <c r="AD409"/>
  <c r="AA409"/>
  <c r="AC409"/>
  <c r="X409"/>
  <c r="Y409"/>
  <c r="V409"/>
  <c r="U409"/>
  <c r="X319"/>
  <c r="Y319"/>
  <c r="Z319"/>
  <c r="V319"/>
  <c r="U319"/>
  <c r="T319"/>
  <c r="V45"/>
  <c r="U45"/>
  <c r="T45"/>
  <c r="V51"/>
  <c r="U51"/>
  <c r="T51"/>
  <c r="V193"/>
  <c r="U193"/>
  <c r="T193"/>
  <c r="V192"/>
  <c r="U192"/>
  <c r="T192"/>
  <c r="F414"/>
  <c r="T414"/>
  <c r="AB414"/>
  <c r="AD414"/>
  <c r="AA414"/>
  <c r="AC414"/>
  <c r="X414"/>
  <c r="Y414"/>
  <c r="Z414"/>
  <c r="V414"/>
  <c r="U414"/>
  <c r="V142"/>
  <c r="U142"/>
  <c r="T142"/>
  <c r="V94"/>
  <c r="U94"/>
  <c r="T94"/>
  <c r="F444"/>
  <c r="T444"/>
  <c r="AB444"/>
  <c r="AD444"/>
  <c r="AA444"/>
  <c r="AC444"/>
  <c r="X444"/>
  <c r="Y444"/>
  <c r="V444"/>
  <c r="U444"/>
  <c r="V26"/>
  <c r="U26"/>
  <c r="T26"/>
  <c r="AC323"/>
  <c r="X323"/>
  <c r="Y323"/>
  <c r="V323"/>
  <c r="U323"/>
  <c r="F419"/>
  <c r="T419"/>
  <c r="AB419"/>
  <c r="AD419"/>
  <c r="AA419"/>
  <c r="AC419"/>
  <c r="X419"/>
  <c r="Y419"/>
  <c r="V419"/>
  <c r="U419"/>
  <c r="F442"/>
  <c r="T442"/>
  <c r="AB442"/>
  <c r="AD442"/>
  <c r="AA442"/>
  <c r="AC442"/>
  <c r="X442"/>
  <c r="Y442"/>
  <c r="V442"/>
  <c r="U442"/>
  <c r="V126"/>
  <c r="U126"/>
  <c r="T126"/>
  <c r="V152"/>
  <c r="U152"/>
  <c r="T152"/>
  <c r="V168"/>
  <c r="U168"/>
  <c r="T168"/>
  <c r="X290"/>
  <c r="Y290"/>
  <c r="V290"/>
  <c r="U290"/>
  <c r="F394"/>
  <c r="AB394"/>
  <c r="AD394"/>
  <c r="T394"/>
  <c r="AA394"/>
  <c r="AC394"/>
  <c r="X394"/>
  <c r="Y394"/>
  <c r="Z394"/>
  <c r="V394"/>
  <c r="U394"/>
  <c r="F438"/>
  <c r="AB438"/>
  <c r="AD438"/>
  <c r="T438"/>
  <c r="AA438"/>
  <c r="AC438"/>
  <c r="X438"/>
  <c r="Y438"/>
  <c r="V438"/>
  <c r="U438"/>
  <c r="X281"/>
  <c r="Y281"/>
  <c r="V281"/>
  <c r="U281"/>
  <c r="V25"/>
  <c r="U25"/>
  <c r="T25"/>
  <c r="V260"/>
  <c r="U260"/>
  <c r="T260"/>
  <c r="F391"/>
  <c r="T391"/>
  <c r="AB391"/>
  <c r="AD391"/>
  <c r="AA391"/>
  <c r="AC391"/>
  <c r="X391"/>
  <c r="Y391"/>
  <c r="Z391"/>
  <c r="V391"/>
  <c r="U391"/>
  <c r="V482"/>
  <c r="U482"/>
  <c r="T482"/>
  <c r="V58"/>
  <c r="U58"/>
  <c r="T58"/>
  <c r="V55"/>
  <c r="U55"/>
  <c r="T55"/>
  <c r="V133"/>
  <c r="U133"/>
  <c r="T133"/>
  <c r="V259"/>
  <c r="U259"/>
  <c r="T259"/>
  <c r="X310"/>
  <c r="Y310"/>
  <c r="V310"/>
  <c r="U310"/>
  <c r="T310"/>
  <c r="F386"/>
  <c r="T386"/>
  <c r="AB386"/>
  <c r="AD386"/>
  <c r="AA386"/>
  <c r="AC386"/>
  <c r="X386"/>
  <c r="Y386"/>
  <c r="V386"/>
  <c r="U386"/>
  <c r="F458"/>
  <c r="T458"/>
  <c r="AB458"/>
  <c r="AD458"/>
  <c r="AA458"/>
  <c r="AC458"/>
  <c r="X458"/>
  <c r="Y458"/>
  <c r="Z458"/>
  <c r="V458"/>
  <c r="U458"/>
  <c r="V64"/>
  <c r="U64"/>
  <c r="T64"/>
  <c r="V85"/>
  <c r="U85"/>
  <c r="T85"/>
  <c r="V93"/>
  <c r="U93"/>
  <c r="T93"/>
  <c r="V4"/>
  <c r="U4"/>
  <c r="T4"/>
  <c r="V200"/>
  <c r="U200"/>
  <c r="T200"/>
  <c r="V266"/>
  <c r="U266"/>
  <c r="T266"/>
  <c r="V248"/>
  <c r="U248"/>
  <c r="T248"/>
  <c r="X320"/>
  <c r="Y320"/>
  <c r="Z320"/>
  <c r="V320"/>
  <c r="U320"/>
  <c r="T320"/>
  <c r="F370"/>
  <c r="T370"/>
  <c r="AB370"/>
  <c r="AD370"/>
  <c r="AA370"/>
  <c r="AC370"/>
  <c r="X370"/>
  <c r="Y370"/>
  <c r="Z370"/>
  <c r="V370"/>
  <c r="U370"/>
  <c r="F426"/>
  <c r="T426"/>
  <c r="AB426"/>
  <c r="AD426"/>
  <c r="AA426"/>
  <c r="AC426"/>
  <c r="X426"/>
  <c r="Y426"/>
  <c r="Z426"/>
  <c r="V426"/>
  <c r="U426"/>
  <c r="F421"/>
  <c r="T421"/>
  <c r="AB421"/>
  <c r="AD421"/>
  <c r="AA421"/>
  <c r="AC421"/>
  <c r="X421"/>
  <c r="Y421"/>
  <c r="Z421"/>
  <c r="V421"/>
  <c r="U421"/>
  <c r="F413"/>
  <c r="T413"/>
  <c r="AB413"/>
  <c r="AD413"/>
  <c r="AA413"/>
  <c r="AC413"/>
  <c r="X413"/>
  <c r="Y413"/>
  <c r="V413"/>
  <c r="U413"/>
  <c r="F448"/>
  <c r="T448"/>
  <c r="AB448"/>
  <c r="AD448"/>
  <c r="AA448"/>
  <c r="AC448"/>
  <c r="X448"/>
  <c r="Y448"/>
  <c r="Z448"/>
  <c r="V448"/>
  <c r="U448"/>
  <c r="F462"/>
  <c r="T462"/>
  <c r="AB462"/>
  <c r="AD462"/>
  <c r="AA462"/>
  <c r="AC462"/>
  <c r="X462"/>
  <c r="Y462"/>
  <c r="V462"/>
  <c r="U462"/>
  <c r="V481"/>
  <c r="U481"/>
  <c r="T481"/>
  <c r="F400"/>
  <c r="T400"/>
  <c r="AB400"/>
  <c r="AD400"/>
  <c r="AA400"/>
  <c r="AC400"/>
  <c r="X400"/>
  <c r="Y400"/>
  <c r="V400"/>
  <c r="U400"/>
  <c r="V69"/>
  <c r="U69"/>
  <c r="T69"/>
  <c r="V95"/>
  <c r="U95"/>
  <c r="T95"/>
  <c r="V151"/>
  <c r="U151"/>
  <c r="T151"/>
  <c r="X287"/>
  <c r="Y287"/>
  <c r="V287"/>
  <c r="U287"/>
  <c r="T287"/>
  <c r="F416"/>
  <c r="AB416"/>
  <c r="AD416"/>
  <c r="T416"/>
  <c r="AA416"/>
  <c r="AC416"/>
  <c r="X416"/>
  <c r="Y416"/>
  <c r="Z416"/>
  <c r="V416"/>
  <c r="U416"/>
  <c r="V107"/>
  <c r="U107"/>
  <c r="T107"/>
  <c r="V269"/>
  <c r="U269"/>
  <c r="T269"/>
  <c r="V263"/>
  <c r="U263"/>
  <c r="T263"/>
  <c r="V268"/>
  <c r="U268"/>
  <c r="T268"/>
  <c r="V279"/>
  <c r="U279"/>
  <c r="T279"/>
  <c r="V295"/>
  <c r="U295"/>
  <c r="T295"/>
  <c r="X303"/>
  <c r="Y303"/>
  <c r="Z303"/>
  <c r="V303"/>
  <c r="U303"/>
  <c r="T303"/>
  <c r="X312"/>
  <c r="Y312"/>
  <c r="V312"/>
  <c r="U312"/>
  <c r="T312"/>
  <c r="F412"/>
  <c r="AB412"/>
  <c r="AD412"/>
  <c r="T412"/>
  <c r="AA412"/>
  <c r="AC412"/>
  <c r="X412"/>
  <c r="Y412"/>
  <c r="V412"/>
  <c r="U412"/>
  <c r="F447"/>
  <c r="AB447"/>
  <c r="AD447"/>
  <c r="T447"/>
  <c r="AA447"/>
  <c r="AC447"/>
  <c r="X447"/>
  <c r="Y447"/>
  <c r="Z447"/>
  <c r="V447"/>
  <c r="U447"/>
  <c r="V23"/>
  <c r="U23"/>
  <c r="T23"/>
  <c r="V480"/>
  <c r="U480"/>
  <c r="T480"/>
  <c r="V479"/>
  <c r="U479"/>
  <c r="T479"/>
  <c r="V217"/>
  <c r="U217"/>
  <c r="T217"/>
  <c r="V223"/>
  <c r="U223"/>
  <c r="T223"/>
  <c r="V222"/>
  <c r="U222"/>
  <c r="T222"/>
  <c r="V235"/>
  <c r="U235"/>
  <c r="T235"/>
  <c r="V234"/>
  <c r="U234"/>
  <c r="T234"/>
  <c r="F478"/>
  <c r="T478"/>
  <c r="AB478"/>
  <c r="AD478"/>
  <c r="AA478"/>
  <c r="AC478"/>
  <c r="X478"/>
  <c r="Y478"/>
  <c r="V478"/>
  <c r="U478"/>
  <c r="V52"/>
  <c r="U52"/>
  <c r="T52"/>
  <c r="V111"/>
  <c r="U111"/>
  <c r="T111"/>
  <c r="F398"/>
  <c r="T398"/>
  <c r="AB398"/>
  <c r="AD398"/>
  <c r="AA398"/>
  <c r="AC398"/>
  <c r="X398"/>
  <c r="Y398"/>
  <c r="Z398"/>
  <c r="V398"/>
  <c r="U398"/>
  <c r="F418"/>
  <c r="T418"/>
  <c r="AB418"/>
  <c r="AD418"/>
  <c r="AA418"/>
  <c r="AC418"/>
  <c r="X418"/>
  <c r="Y418"/>
  <c r="V418"/>
  <c r="U418"/>
  <c r="V121"/>
  <c r="U121"/>
  <c r="T121"/>
  <c r="V182"/>
  <c r="U182"/>
  <c r="T182"/>
  <c r="V243"/>
  <c r="U243"/>
  <c r="T243"/>
  <c r="X300"/>
  <c r="Y300"/>
  <c r="V300"/>
  <c r="U300"/>
  <c r="T300"/>
  <c r="F443"/>
  <c r="T443"/>
  <c r="AB443"/>
  <c r="AD443"/>
  <c r="AA443"/>
  <c r="AC443"/>
  <c r="X443"/>
  <c r="Y443"/>
  <c r="V443"/>
  <c r="U443"/>
  <c r="F375"/>
  <c r="T375"/>
  <c r="AB375"/>
  <c r="AD375"/>
  <c r="AA375"/>
  <c r="AC375"/>
  <c r="X375"/>
  <c r="Y375"/>
  <c r="V375"/>
  <c r="U375"/>
  <c r="V84"/>
  <c r="U84"/>
  <c r="T84"/>
  <c r="V32"/>
  <c r="U32"/>
  <c r="T32"/>
  <c r="F420"/>
  <c r="T420"/>
  <c r="AB420"/>
  <c r="AD420"/>
  <c r="AA420"/>
  <c r="AC420"/>
  <c r="X420"/>
  <c r="Y420"/>
  <c r="V420"/>
  <c r="U420"/>
  <c r="V77"/>
  <c r="U77"/>
  <c r="T77"/>
  <c r="V172"/>
  <c r="U172"/>
  <c r="T172"/>
  <c r="F440"/>
  <c r="T440"/>
  <c r="AB440"/>
  <c r="AD440"/>
  <c r="AA440"/>
  <c r="AC440"/>
  <c r="X440"/>
  <c r="Y440"/>
  <c r="V440"/>
  <c r="U440"/>
  <c r="V477"/>
  <c r="U477"/>
  <c r="T477"/>
  <c r="F369"/>
  <c r="AB369"/>
  <c r="AD369"/>
  <c r="T369"/>
  <c r="AA369"/>
  <c r="AC369"/>
  <c r="X369"/>
  <c r="Y369"/>
  <c r="V369"/>
  <c r="U369"/>
  <c r="V113"/>
  <c r="U113"/>
  <c r="T113"/>
  <c r="V21"/>
  <c r="U21"/>
  <c r="T21"/>
  <c r="V231"/>
  <c r="U231"/>
  <c r="T231"/>
  <c r="X249"/>
  <c r="Y249"/>
  <c r="V249"/>
  <c r="U249"/>
  <c r="T249"/>
  <c r="F410"/>
  <c r="T410"/>
  <c r="AB410"/>
  <c r="AD410"/>
  <c r="AA410"/>
  <c r="AC410"/>
  <c r="X410"/>
  <c r="Y410"/>
  <c r="V410"/>
  <c r="U410"/>
  <c r="F451"/>
  <c r="T451"/>
  <c r="AB451"/>
  <c r="AD451"/>
  <c r="AA451"/>
  <c r="AC451"/>
  <c r="X451"/>
  <c r="Y451"/>
  <c r="Z451"/>
  <c r="V451"/>
  <c r="U451"/>
  <c r="F461"/>
  <c r="T461"/>
  <c r="AB461"/>
  <c r="AD461"/>
  <c r="AA461"/>
  <c r="AC461"/>
  <c r="X461"/>
  <c r="Y461"/>
  <c r="V461"/>
  <c r="U461"/>
  <c r="V42"/>
  <c r="U42"/>
  <c r="T42"/>
  <c r="V74"/>
  <c r="U74"/>
  <c r="T74"/>
  <c r="V71"/>
  <c r="U71"/>
  <c r="T71"/>
  <c r="V128"/>
  <c r="U128"/>
  <c r="T128"/>
  <c r="V106"/>
  <c r="U106"/>
  <c r="T106"/>
  <c r="V98"/>
  <c r="U98"/>
  <c r="T98"/>
  <c r="V198"/>
  <c r="U198"/>
  <c r="T198"/>
  <c r="V237"/>
  <c r="U237"/>
  <c r="T237"/>
  <c r="V476"/>
  <c r="U476"/>
  <c r="T476"/>
  <c r="V475"/>
  <c r="U475"/>
  <c r="T475"/>
  <c r="X314"/>
  <c r="Y314"/>
  <c r="V314"/>
  <c r="U314"/>
  <c r="T314"/>
  <c r="V22"/>
  <c r="U22"/>
  <c r="T22"/>
  <c r="V56"/>
  <c r="U56"/>
  <c r="T56"/>
  <c r="V16"/>
  <c r="U16"/>
  <c r="T16"/>
  <c r="V82"/>
  <c r="U82"/>
  <c r="T82"/>
  <c r="V136"/>
  <c r="U136"/>
  <c r="T136"/>
  <c r="V210"/>
  <c r="U210"/>
  <c r="T210"/>
  <c r="V209"/>
  <c r="U209"/>
  <c r="T209"/>
  <c r="V271"/>
  <c r="U271"/>
  <c r="T271"/>
  <c r="X308"/>
  <c r="Y308"/>
  <c r="V308"/>
  <c r="U308"/>
  <c r="T308"/>
  <c r="F387"/>
  <c r="T387"/>
  <c r="AB387"/>
  <c r="AD387"/>
  <c r="AA387"/>
  <c r="AC387"/>
  <c r="X387"/>
  <c r="Y387"/>
  <c r="Z387"/>
  <c r="V387"/>
  <c r="U387"/>
  <c r="F427"/>
  <c r="T427"/>
  <c r="AB427"/>
  <c r="AD427"/>
  <c r="AA427"/>
  <c r="AC427"/>
  <c r="X427"/>
  <c r="Y427"/>
  <c r="V427"/>
  <c r="U427"/>
  <c r="F439"/>
  <c r="T439"/>
  <c r="AB439"/>
  <c r="AD439"/>
  <c r="AA439"/>
  <c r="AC439"/>
  <c r="X439"/>
  <c r="Y439"/>
  <c r="Z439"/>
  <c r="V439"/>
  <c r="U439"/>
  <c r="F450"/>
  <c r="T450"/>
  <c r="AB450"/>
  <c r="AD450"/>
  <c r="AA450"/>
  <c r="AC450"/>
  <c r="X450"/>
  <c r="Y450"/>
  <c r="V450"/>
  <c r="U450"/>
  <c r="F470"/>
  <c r="AB470"/>
  <c r="AD470"/>
  <c r="T470"/>
  <c r="AA470"/>
  <c r="AC470"/>
  <c r="X470"/>
  <c r="Y470"/>
  <c r="Z470"/>
  <c r="V470"/>
  <c r="U470"/>
  <c r="V44"/>
  <c r="U44"/>
  <c r="T44"/>
  <c r="V73"/>
  <c r="U73"/>
  <c r="T73"/>
  <c r="V75"/>
  <c r="U75"/>
  <c r="T75"/>
  <c r="V91"/>
  <c r="U91"/>
  <c r="T91"/>
  <c r="V110"/>
  <c r="U110"/>
  <c r="T110"/>
  <c r="V144"/>
  <c r="U144"/>
  <c r="T144"/>
  <c r="V156"/>
  <c r="U156"/>
  <c r="T156"/>
  <c r="V177"/>
  <c r="U177"/>
  <c r="T177"/>
  <c r="V176"/>
  <c r="U176"/>
  <c r="T176"/>
  <c r="V229"/>
  <c r="U229"/>
  <c r="T229"/>
  <c r="V228"/>
  <c r="U228"/>
  <c r="T228"/>
  <c r="V225"/>
  <c r="U225"/>
  <c r="T225"/>
  <c r="V254"/>
  <c r="U254"/>
  <c r="T254"/>
  <c r="V258"/>
  <c r="U258"/>
  <c r="T258"/>
  <c r="V289"/>
  <c r="U289"/>
  <c r="T289"/>
  <c r="V297"/>
  <c r="U297"/>
  <c r="T297"/>
  <c r="X306"/>
  <c r="Y306"/>
  <c r="V306"/>
  <c r="U306"/>
  <c r="T306"/>
  <c r="F376"/>
  <c r="AB376"/>
  <c r="AD376"/>
  <c r="T376"/>
  <c r="AA376"/>
  <c r="AC376"/>
  <c r="X376"/>
  <c r="Y376"/>
  <c r="Z376"/>
  <c r="V376"/>
  <c r="U376"/>
  <c r="F389"/>
  <c r="T389"/>
  <c r="AB389"/>
  <c r="AD389"/>
  <c r="AA389"/>
  <c r="AC389"/>
  <c r="X389"/>
  <c r="Y389"/>
  <c r="V389"/>
  <c r="U389"/>
  <c r="F395"/>
  <c r="T395"/>
  <c r="AB395"/>
  <c r="AD395"/>
  <c r="AA395"/>
  <c r="AC395"/>
  <c r="X395"/>
  <c r="Y395"/>
  <c r="V395"/>
  <c r="U395"/>
  <c r="F446"/>
  <c r="T446"/>
  <c r="AB446"/>
  <c r="AD446"/>
  <c r="AA446"/>
  <c r="AC446"/>
  <c r="X446"/>
  <c r="Y446"/>
  <c r="V446"/>
  <c r="U446"/>
  <c r="V3"/>
  <c r="U3"/>
  <c r="T3"/>
  <c r="V169"/>
  <c r="U169"/>
  <c r="T169"/>
  <c r="AB417"/>
  <c r="AD417"/>
  <c r="AA417"/>
  <c r="AC417"/>
  <c r="V472"/>
  <c r="V242"/>
  <c r="U472"/>
  <c r="U242"/>
  <c r="T472"/>
  <c r="T242"/>
  <c r="Q472"/>
  <c r="Q242"/>
  <c r="O472"/>
  <c r="O242"/>
  <c r="N472"/>
  <c r="N242"/>
  <c r="I472"/>
  <c r="I242"/>
  <c r="H472"/>
  <c r="H242"/>
  <c r="G472"/>
  <c r="G242"/>
  <c r="F472"/>
  <c r="F242"/>
  <c r="E472"/>
  <c r="E242"/>
  <c r="D472"/>
  <c r="D242"/>
  <c r="AC368"/>
  <c r="AC309"/>
  <c r="AC314"/>
  <c r="AC159"/>
  <c r="AC320"/>
</calcChain>
</file>

<file path=xl/connections.xml><?xml version="1.0" encoding="utf-8"?>
<connections xmlns="http://schemas.openxmlformats.org/spreadsheetml/2006/main">
  <connection id="1" name="Connection1" type="6" refreshedVersion="0" background="1" saveData="1">
    <textPr fileType="mac" sourceFile="RWA files:Property investment:ResidentialSales-13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<sst xmlns="http://schemas.openxmlformats.org/spreadsheetml/2006/main" count="8430" uniqueCount="739">
  <si>
    <t>Corrielea Cres</t>
  </si>
  <si>
    <t>41A</t>
  </si>
  <si>
    <t>Unit 2</t>
  </si>
  <si>
    <t>49A</t>
  </si>
  <si>
    <t>Strafford St</t>
  </si>
  <si>
    <t>13A</t>
  </si>
  <si>
    <t>28A</t>
  </si>
  <si>
    <t>Bradley Pl</t>
  </si>
  <si>
    <t>9A</t>
  </si>
  <si>
    <t>Frisken Pl</t>
  </si>
  <si>
    <t>55B</t>
  </si>
  <si>
    <t>4B</t>
  </si>
  <si>
    <t>23A</t>
  </si>
  <si>
    <t>Warwick Dr</t>
  </si>
  <si>
    <t>Janet Pl</t>
  </si>
  <si>
    <t>126B</t>
  </si>
  <si>
    <t>16A</t>
  </si>
  <si>
    <t>Shane Pl</t>
  </si>
  <si>
    <t>William Pl</t>
  </si>
  <si>
    <t>Kahurangi Dr</t>
  </si>
  <si>
    <t>N</t>
  </si>
  <si>
    <t>Unconditional Date</t>
  </si>
  <si>
    <t>Type</t>
  </si>
  <si>
    <t>Title</t>
  </si>
  <si>
    <t>Sale Method</t>
  </si>
  <si>
    <t>Bedrooms</t>
  </si>
  <si>
    <t>Land Area</t>
  </si>
  <si>
    <t>Floor Area</t>
  </si>
  <si>
    <t>Existing/New</t>
  </si>
  <si>
    <t>Valuation</t>
  </si>
  <si>
    <t>Valuation Year</t>
  </si>
  <si>
    <t>Valuation Month</t>
  </si>
  <si>
    <t>Hilton Rd</t>
  </si>
  <si>
    <t>B</t>
  </si>
  <si>
    <t>15a</t>
  </si>
  <si>
    <t>38A</t>
  </si>
  <si>
    <t>65a</t>
  </si>
  <si>
    <t>3D</t>
  </si>
  <si>
    <t>McKenzie Rd</t>
  </si>
  <si>
    <t>90B</t>
  </si>
  <si>
    <t>6B</t>
  </si>
  <si>
    <t>7A</t>
  </si>
  <si>
    <t>104A</t>
  </si>
  <si>
    <t>64C</t>
  </si>
  <si>
    <t>Sophia St</t>
  </si>
  <si>
    <t>Kuirau St</t>
  </si>
  <si>
    <t>Summit Rd</t>
  </si>
  <si>
    <t>161-167</t>
  </si>
  <si>
    <t>Sunset Rd</t>
  </si>
  <si>
    <t>Waikuta Rd</t>
  </si>
  <si>
    <t>Lytton St</t>
  </si>
  <si>
    <t>Union St</t>
  </si>
  <si>
    <t>Operiana St</t>
  </si>
  <si>
    <t>Pererika St</t>
  </si>
  <si>
    <t>Sloane Ave</t>
  </si>
  <si>
    <t>Pretoria St</t>
  </si>
  <si>
    <t>Matai St</t>
  </si>
  <si>
    <t>Oregon Dr</t>
  </si>
  <si>
    <t xml:space="preserve">State Hway 30 </t>
  </si>
  <si>
    <t>Kahikatea St</t>
  </si>
  <si>
    <t xml:space="preserve">Matai St Murupara </t>
  </si>
  <si>
    <t xml:space="preserve">Okoheriki St Mamaku </t>
  </si>
  <si>
    <t xml:space="preserve">Puriri St Murupara </t>
  </si>
  <si>
    <t>Meadowbank Cres</t>
  </si>
  <si>
    <t>Hurunga Ave</t>
  </si>
  <si>
    <t>Bellingham Cres</t>
  </si>
  <si>
    <t>Wrigley Rd</t>
  </si>
  <si>
    <t>24-26</t>
  </si>
  <si>
    <t>Patatere St</t>
  </si>
  <si>
    <t>Kauae St</t>
  </si>
  <si>
    <t>Ewert St</t>
  </si>
  <si>
    <t>89A</t>
  </si>
  <si>
    <t>Taharangi St</t>
  </si>
  <si>
    <t>20B</t>
  </si>
  <si>
    <t>Leslie Ave</t>
  </si>
  <si>
    <t>Harold Cres</t>
  </si>
  <si>
    <t>Paraone St</t>
  </si>
  <si>
    <t>Carnot St</t>
  </si>
  <si>
    <t>Gordon Rd</t>
  </si>
  <si>
    <t>Ford Rd</t>
  </si>
  <si>
    <t>Bidois Rd</t>
  </si>
  <si>
    <t>Haroki Cres</t>
  </si>
  <si>
    <t xml:space="preserve">Hillcrest </t>
  </si>
  <si>
    <t>n</t>
    <phoneticPr fontId="2" type="noConversion"/>
  </si>
  <si>
    <t>Priestly Pl</t>
  </si>
  <si>
    <t>Grace Ave</t>
  </si>
  <si>
    <t>36B</t>
  </si>
  <si>
    <t>Moore St</t>
  </si>
  <si>
    <t>90A</t>
  </si>
  <si>
    <t>Shakespeare St</t>
  </si>
  <si>
    <t>135D</t>
  </si>
  <si>
    <t>88A</t>
  </si>
  <si>
    <t>Robyn Hyde Pl</t>
  </si>
  <si>
    <t>Raleigh St</t>
  </si>
  <si>
    <t>Creswell Pl</t>
  </si>
  <si>
    <t>G</t>
  </si>
  <si>
    <t>Clare St</t>
  </si>
  <si>
    <t>Froude St</t>
  </si>
  <si>
    <t>Wordsworth St</t>
  </si>
  <si>
    <t>135B</t>
  </si>
  <si>
    <t>71A</t>
  </si>
  <si>
    <t>Arnold St</t>
  </si>
  <si>
    <t>24B</t>
  </si>
  <si>
    <t>Princes St</t>
  </si>
  <si>
    <t>Donald Lane</t>
  </si>
  <si>
    <t>83A</t>
  </si>
  <si>
    <t>Hall St</t>
  </si>
  <si>
    <t>Vaile Court</t>
  </si>
  <si>
    <t>CAMBRIDGE</t>
  </si>
  <si>
    <t>Shakespere St</t>
  </si>
  <si>
    <t>34A</t>
  </si>
  <si>
    <t>25A</t>
  </si>
  <si>
    <t>6G</t>
  </si>
  <si>
    <t>Devoy Dr</t>
  </si>
  <si>
    <t>Lot 1</t>
  </si>
  <si>
    <t>RS</t>
  </si>
  <si>
    <t>Lot 4</t>
  </si>
  <si>
    <t>Lot 9</t>
  </si>
  <si>
    <t>Lot 37</t>
  </si>
  <si>
    <t>57B</t>
  </si>
  <si>
    <t>Richmond St</t>
  </si>
  <si>
    <t>Taylor St</t>
  </si>
  <si>
    <t>Belloc St</t>
  </si>
  <si>
    <t>139D</t>
  </si>
  <si>
    <t>139E</t>
  </si>
  <si>
    <t>Sargeson Pl</t>
  </si>
  <si>
    <t>Thorton Rd</t>
  </si>
  <si>
    <t>Get back capital</t>
    <phoneticPr fontId="4" type="noConversion"/>
  </si>
  <si>
    <t>8C</t>
  </si>
  <si>
    <t>Bidios Rd</t>
  </si>
  <si>
    <t>Kaka St</t>
  </si>
  <si>
    <t>28B</t>
  </si>
  <si>
    <t>64A</t>
  </si>
  <si>
    <t>48B</t>
  </si>
  <si>
    <t>42A</t>
  </si>
  <si>
    <t>54A</t>
  </si>
  <si>
    <t>81b</t>
  </si>
  <si>
    <t>Sequoia Cres</t>
  </si>
  <si>
    <t>674B</t>
  </si>
  <si>
    <t>27a</t>
  </si>
  <si>
    <t>Lisa Cres</t>
  </si>
  <si>
    <t>Edmund Rd</t>
  </si>
  <si>
    <t>21B</t>
  </si>
  <si>
    <t>Garrick Pl</t>
  </si>
  <si>
    <t>May Rd</t>
  </si>
  <si>
    <t>Phillip St</t>
  </si>
  <si>
    <t>59A</t>
  </si>
  <si>
    <t xml:space="preserve">Pongakawa Valley </t>
  </si>
  <si>
    <t>Mount View Dr</t>
  </si>
  <si>
    <t>Moses Rd</t>
  </si>
  <si>
    <t>Puriri Cres</t>
  </si>
  <si>
    <t>Waterlow St</t>
  </si>
  <si>
    <t>Toru St</t>
  </si>
  <si>
    <t>Mahunga Rd</t>
  </si>
  <si>
    <t>Ruby Pl</t>
  </si>
  <si>
    <t>99B</t>
  </si>
  <si>
    <t xml:space="preserve">Ford Rd Fordlands </t>
  </si>
  <si>
    <t>Amies Rd</t>
  </si>
  <si>
    <t>2B</t>
  </si>
  <si>
    <t>Irene Pl</t>
  </si>
  <si>
    <t>303A</t>
  </si>
  <si>
    <t>Mill St</t>
  </si>
  <si>
    <t>80B</t>
  </si>
  <si>
    <t xml:space="preserve">State Hway 30 Lake Rotorua </t>
  </si>
  <si>
    <t>Te Araki Pl</t>
  </si>
  <si>
    <t>Thebes Pl</t>
  </si>
  <si>
    <t>Clinkard Ave</t>
  </si>
  <si>
    <t>30b</t>
  </si>
  <si>
    <t>Okoheriki St</t>
  </si>
  <si>
    <t>A813</t>
  </si>
  <si>
    <t>Panui Rd</t>
  </si>
  <si>
    <t>Lot 24</t>
  </si>
  <si>
    <t>Lot 7</t>
  </si>
  <si>
    <t>Lot 8</t>
  </si>
  <si>
    <t>Lot 15</t>
  </si>
  <si>
    <t>Lot 12</t>
  </si>
  <si>
    <t>Lot 16</t>
  </si>
  <si>
    <t>Lot 5</t>
  </si>
  <si>
    <t>Lot 6</t>
  </si>
  <si>
    <t>Lot 29</t>
  </si>
  <si>
    <t>Cook St</t>
  </si>
  <si>
    <t>46 A</t>
  </si>
  <si>
    <t xml:space="preserve">King Street </t>
  </si>
  <si>
    <t>109C</t>
  </si>
  <si>
    <t>74B</t>
  </si>
  <si>
    <t>Kings Cres</t>
  </si>
  <si>
    <t>Bucklands Pl</t>
  </si>
  <si>
    <t>Wilkinson Pl</t>
  </si>
  <si>
    <t>60A</t>
  </si>
  <si>
    <t>Bryce St</t>
  </si>
  <si>
    <t>22B</t>
  </si>
  <si>
    <t>Elliot Pl</t>
  </si>
  <si>
    <t>Maclean St</t>
  </si>
  <si>
    <t>81A</t>
  </si>
  <si>
    <t>Weld St</t>
  </si>
  <si>
    <t>D</t>
  </si>
  <si>
    <t>Kelly Rd</t>
  </si>
  <si>
    <t>Knox Pl</t>
  </si>
  <si>
    <t>14A</t>
  </si>
  <si>
    <t>Swift Pl</t>
  </si>
  <si>
    <t>William St</t>
  </si>
  <si>
    <t>Belmont Pl</t>
  </si>
  <si>
    <t>Unit 1</t>
  </si>
  <si>
    <t>Burr St</t>
  </si>
  <si>
    <t>Gilchrist Pl</t>
  </si>
  <si>
    <t>Browning Pl</t>
  </si>
  <si>
    <t>Grosvenor St</t>
  </si>
  <si>
    <t>58A</t>
  </si>
  <si>
    <t>Kingsley St</t>
  </si>
  <si>
    <t>Sargeson St</t>
  </si>
  <si>
    <t>Blairgowrie Pl</t>
  </si>
  <si>
    <t>Unit 16</t>
  </si>
  <si>
    <t>Goldsmith St</t>
  </si>
  <si>
    <t>146a</t>
  </si>
  <si>
    <t>Princes Ave</t>
  </si>
  <si>
    <t>Spenser St</t>
  </si>
  <si>
    <t>Stevenson Pl</t>
  </si>
  <si>
    <t>39B</t>
  </si>
  <si>
    <t>Buckland Pl</t>
  </si>
  <si>
    <t>Glover St</t>
  </si>
  <si>
    <t>Gordon Pl</t>
  </si>
  <si>
    <t>69A</t>
  </si>
  <si>
    <t>129A</t>
  </si>
  <si>
    <t>Lynbert Rd</t>
  </si>
  <si>
    <t>Waitawa Pl</t>
  </si>
  <si>
    <t>Owhatiura Dr</t>
  </si>
  <si>
    <t>Burn Rd</t>
  </si>
  <si>
    <t>Selwyn Rd</t>
  </si>
  <si>
    <t>13-15</t>
  </si>
  <si>
    <t>Morey St</t>
  </si>
  <si>
    <t>3B</t>
  </si>
  <si>
    <t>Iles Rd</t>
  </si>
  <si>
    <t>T</t>
  </si>
  <si>
    <t>17A</t>
  </si>
  <si>
    <t>31A</t>
  </si>
  <si>
    <t>24A</t>
  </si>
  <si>
    <t>Graham Rd</t>
  </si>
  <si>
    <t>21a</t>
  </si>
  <si>
    <t>5A</t>
  </si>
  <si>
    <t>Moana Tce</t>
  </si>
  <si>
    <t>22A</t>
  </si>
  <si>
    <t>Lewis Rd</t>
  </si>
  <si>
    <t>6a</t>
  </si>
  <si>
    <t>Thelma Pl</t>
  </si>
  <si>
    <t>Awatea Tce</t>
  </si>
  <si>
    <t>Mark Pl</t>
  </si>
  <si>
    <t>Lot 2  94</t>
  </si>
  <si>
    <t>6A</t>
  </si>
  <si>
    <t>11A</t>
  </si>
  <si>
    <t>Orchard Pl</t>
  </si>
  <si>
    <t>Blackmore Dr</t>
  </si>
  <si>
    <t>Te Ana Pl</t>
  </si>
  <si>
    <t>Walford Dr</t>
  </si>
  <si>
    <t>17B</t>
  </si>
  <si>
    <t>Lot 33</t>
  </si>
  <si>
    <t>Lot 17</t>
  </si>
  <si>
    <t>5C</t>
  </si>
  <si>
    <t>5B</t>
  </si>
  <si>
    <t>TH</t>
  </si>
  <si>
    <t>A &amp; B</t>
  </si>
  <si>
    <t>4A</t>
  </si>
  <si>
    <t>S</t>
  </si>
  <si>
    <t>Willow Ave</t>
  </si>
  <si>
    <t>Wyndham Rd</t>
  </si>
  <si>
    <t>Tarewa Rd</t>
  </si>
  <si>
    <t>57A</t>
  </si>
  <si>
    <t>Monokia St</t>
  </si>
  <si>
    <t>Amethyst Pl</t>
  </si>
  <si>
    <t>12B</t>
  </si>
  <si>
    <t>Farnworth Ave</t>
  </si>
  <si>
    <t>Maisey Pl</t>
  </si>
  <si>
    <t>Millar Rd</t>
  </si>
  <si>
    <t>62A</t>
  </si>
  <si>
    <t>Pah Rd</t>
  </si>
  <si>
    <t>Ruth St</t>
  </si>
  <si>
    <t>38B</t>
  </si>
  <si>
    <t>Steeles Lane</t>
  </si>
  <si>
    <t>Stembridge Rd</t>
  </si>
  <si>
    <t>Susan St</t>
  </si>
  <si>
    <t>65B</t>
  </si>
  <si>
    <t>Tania Cres</t>
  </si>
  <si>
    <t>2011/2012 Rates</t>
    <phoneticPr fontId="4" type="noConversion"/>
  </si>
  <si>
    <t>33 Walford</t>
    <phoneticPr fontId="4" type="noConversion"/>
  </si>
  <si>
    <t>35 Walford</t>
    <phoneticPr fontId="4" type="noConversion"/>
  </si>
  <si>
    <t>29 Walford</t>
    <phoneticPr fontId="4" type="noConversion"/>
  </si>
  <si>
    <t>27 Walford</t>
    <phoneticPr fontId="4" type="noConversion"/>
  </si>
  <si>
    <t>18 Walford</t>
    <phoneticPr fontId="4" type="noConversion"/>
  </si>
  <si>
    <t>16 Walford</t>
    <phoneticPr fontId="4" type="noConversion"/>
  </si>
  <si>
    <t>14 Walford</t>
    <phoneticPr fontId="4" type="noConversion"/>
  </si>
  <si>
    <t>20 Walford</t>
    <phoneticPr fontId="4" type="noConversion"/>
  </si>
  <si>
    <t>2 Brundon</t>
    <phoneticPr fontId="4" type="noConversion"/>
  </si>
  <si>
    <t>6 Brundon</t>
    <phoneticPr fontId="4" type="noConversion"/>
  </si>
  <si>
    <t>vander Berg</t>
    <phoneticPr fontId="4" type="noConversion"/>
  </si>
  <si>
    <t>31 Walford</t>
    <phoneticPr fontId="4" type="noConversion"/>
  </si>
  <si>
    <t>McD</t>
    <phoneticPr fontId="4" type="noConversion"/>
  </si>
  <si>
    <t>Address</t>
    <phoneticPr fontId="4" type="noConversion"/>
  </si>
  <si>
    <t>Area</t>
    <phoneticPr fontId="4" type="noConversion"/>
  </si>
  <si>
    <t>Land value</t>
    <phoneticPr fontId="4" type="noConversion"/>
  </si>
  <si>
    <t>CV</t>
    <phoneticPr fontId="4" type="noConversion"/>
  </si>
  <si>
    <t>Improvements</t>
    <phoneticPr fontId="4" type="noConversion"/>
  </si>
  <si>
    <t>Trevor &amp; Debbie</t>
    <phoneticPr fontId="4" type="noConversion"/>
  </si>
  <si>
    <t xml:space="preserve">State Highway 30 Rotoma </t>
  </si>
  <si>
    <t>James St</t>
  </si>
  <si>
    <t>Scott St</t>
  </si>
  <si>
    <t>Campbell St</t>
  </si>
  <si>
    <t>139C</t>
  </si>
  <si>
    <t>136B</t>
  </si>
  <si>
    <t>Victoria St</t>
  </si>
  <si>
    <t>139B</t>
  </si>
  <si>
    <t>20A</t>
  </si>
  <si>
    <t>Hermans St</t>
  </si>
  <si>
    <t>37A</t>
  </si>
  <si>
    <t>95A</t>
  </si>
  <si>
    <t>66L</t>
  </si>
  <si>
    <t>Queen St</t>
  </si>
  <si>
    <t>Vennell St</t>
  </si>
  <si>
    <t>Noel St</t>
  </si>
  <si>
    <t>7B</t>
  </si>
  <si>
    <t>Lot 46</t>
  </si>
  <si>
    <t>Lot 47</t>
  </si>
  <si>
    <t>Lot 48</t>
  </si>
  <si>
    <t>Lot 20</t>
  </si>
  <si>
    <t>Lot 25</t>
  </si>
  <si>
    <t>Lot 38</t>
  </si>
  <si>
    <t>Lot 10</t>
  </si>
  <si>
    <t>Lot 36</t>
  </si>
  <si>
    <t>Lot 19</t>
  </si>
  <si>
    <t>Lot 31</t>
  </si>
  <si>
    <t>Lot 14</t>
  </si>
  <si>
    <t>Lot 13</t>
  </si>
  <si>
    <t>Lot 18</t>
  </si>
  <si>
    <t>Lot 27</t>
  </si>
  <si>
    <t>Lot 26</t>
  </si>
  <si>
    <t>Lot 32</t>
  </si>
  <si>
    <t>Kipling Cres</t>
  </si>
  <si>
    <t>Lot 1-28</t>
  </si>
  <si>
    <t>Burns St</t>
  </si>
  <si>
    <t>Cambridge</t>
  </si>
  <si>
    <t>Waipa District</t>
  </si>
  <si>
    <t>Waikato</t>
  </si>
  <si>
    <t>APT</t>
  </si>
  <si>
    <t>Thornton Rd</t>
  </si>
  <si>
    <t>King St</t>
  </si>
  <si>
    <t>8B</t>
  </si>
  <si>
    <t xml:space="preserve">Dick Street </t>
  </si>
  <si>
    <t>L</t>
  </si>
  <si>
    <t>Duke St</t>
  </si>
  <si>
    <t>Watkins Rd</t>
  </si>
  <si>
    <t>CNV</t>
  </si>
  <si>
    <t>Grey St</t>
  </si>
  <si>
    <t>Maungakawa Rd</t>
  </si>
  <si>
    <t>8A</t>
  </si>
  <si>
    <t>Bracken St</t>
  </si>
  <si>
    <t>Lot 77</t>
  </si>
  <si>
    <t>Swayne Rd</t>
  </si>
  <si>
    <t>Twin Rd</t>
  </si>
  <si>
    <t xml:space="preserve">Walpole </t>
  </si>
  <si>
    <t>Florida Pl</t>
  </si>
  <si>
    <t>Unit</t>
  </si>
  <si>
    <t>Number</t>
  </si>
  <si>
    <t>Road Name</t>
  </si>
  <si>
    <t>Suburb</t>
  </si>
  <si>
    <t>Town/City</t>
  </si>
  <si>
    <t>TLA</t>
  </si>
  <si>
    <t>District</t>
  </si>
  <si>
    <t>List Price</t>
  </si>
  <si>
    <t>1A</t>
  </si>
  <si>
    <t>Elizabeth St</t>
  </si>
  <si>
    <t>Twin Willows, Swayne Rd</t>
  </si>
  <si>
    <t>36A</t>
  </si>
  <si>
    <t>34B</t>
  </si>
  <si>
    <t xml:space="preserve">Bryce </t>
  </si>
  <si>
    <t>Burn St</t>
  </si>
  <si>
    <t>292A</t>
  </si>
  <si>
    <t>Scott Rd</t>
  </si>
  <si>
    <t>205A</t>
  </si>
  <si>
    <t>Pope Tce</t>
  </si>
  <si>
    <t>3A</t>
  </si>
  <si>
    <t>Brock Pl</t>
  </si>
  <si>
    <t>Mansfield St</t>
  </si>
  <si>
    <t>Sale Price</t>
  </si>
  <si>
    <t>List Date</t>
  </si>
  <si>
    <t>Agreement Date</t>
  </si>
  <si>
    <t>Caledonia St</t>
  </si>
  <si>
    <t>80A</t>
  </si>
  <si>
    <t>66A</t>
  </si>
  <si>
    <t>105A</t>
  </si>
  <si>
    <t>Sheridan Cres</t>
  </si>
  <si>
    <t>Ariki St</t>
  </si>
  <si>
    <t>OR</t>
    <phoneticPr fontId="4" type="noConversion"/>
  </si>
  <si>
    <t>Wikaraka St</t>
  </si>
  <si>
    <t>Aspen Pl</t>
  </si>
  <si>
    <t>Hodgkins St</t>
  </si>
  <si>
    <t>70B</t>
  </si>
  <si>
    <t>Thomas Cres</t>
  </si>
  <si>
    <t>Whangamoa Dr</t>
  </si>
  <si>
    <t xml:space="preserve">State Highway 30 Rotoiti </t>
  </si>
  <si>
    <t>40A</t>
  </si>
  <si>
    <t>Island View Rd</t>
  </si>
  <si>
    <t>Maraeroa Rd</t>
  </si>
  <si>
    <t>Russell Rd</t>
  </si>
  <si>
    <t>42B</t>
  </si>
  <si>
    <t>Whittaker Rd</t>
  </si>
  <si>
    <t>Te Ngae Rd</t>
  </si>
  <si>
    <t>19b</t>
  </si>
  <si>
    <t>134a</t>
  </si>
  <si>
    <t>2A</t>
  </si>
  <si>
    <t>10B</t>
  </si>
  <si>
    <t>35B</t>
  </si>
  <si>
    <t>LOT 22</t>
  </si>
  <si>
    <t>Lynmore Rise</t>
  </si>
  <si>
    <t>LOT 2</t>
  </si>
  <si>
    <t>19B</t>
  </si>
  <si>
    <t>6I</t>
  </si>
  <si>
    <t xml:space="preserve">Lynmore Rise </t>
  </si>
  <si>
    <t>LOT 39</t>
  </si>
  <si>
    <t>55A</t>
  </si>
  <si>
    <t>Lot 4&amp;5</t>
  </si>
  <si>
    <t>6J</t>
  </si>
  <si>
    <t>Selwyn Road &amp; 51A Iles Rd</t>
  </si>
  <si>
    <t>Land area</t>
    <phoneticPr fontId="4" type="noConversion"/>
  </si>
  <si>
    <t>Mean value</t>
    <phoneticPr fontId="4" type="noConversion"/>
  </si>
  <si>
    <t>House area</t>
    <phoneticPr fontId="4" type="noConversion"/>
  </si>
  <si>
    <t>Cost of Walford</t>
    <phoneticPr fontId="4" type="noConversion"/>
  </si>
  <si>
    <t>Improvements</t>
    <phoneticPr fontId="4" type="noConversion"/>
  </si>
  <si>
    <t>Agent fee</t>
    <phoneticPr fontId="4" type="noConversion"/>
  </si>
  <si>
    <t>Value to us</t>
    <phoneticPr fontId="4" type="noConversion"/>
  </si>
  <si>
    <t>LESS</t>
    <phoneticPr fontId="4" type="noConversion"/>
  </si>
  <si>
    <t>Leamington Mews</t>
  </si>
  <si>
    <t>Grosvenor Rd</t>
  </si>
  <si>
    <t>Heman St</t>
  </si>
  <si>
    <t>Keats Tce</t>
  </si>
  <si>
    <t>Sewell Pl</t>
  </si>
  <si>
    <t>147A</t>
  </si>
  <si>
    <t>Garland Rd</t>
  </si>
  <si>
    <t>Ngareta Rd</t>
  </si>
  <si>
    <t>Wingrove Rd</t>
  </si>
  <si>
    <t>8a</t>
  </si>
  <si>
    <t>Unit 3</t>
  </si>
  <si>
    <t>Fort St</t>
  </si>
  <si>
    <t>53A</t>
  </si>
  <si>
    <t>174A</t>
  </si>
  <si>
    <t>Bowen St</t>
  </si>
  <si>
    <t>63A</t>
  </si>
  <si>
    <t>50A</t>
  </si>
  <si>
    <t>113A</t>
  </si>
  <si>
    <t>Marlowe Dr</t>
  </si>
  <si>
    <t>127A</t>
  </si>
  <si>
    <t>Constance Pl</t>
  </si>
  <si>
    <t>112B</t>
  </si>
  <si>
    <t>69B</t>
  </si>
  <si>
    <t>203A</t>
  </si>
  <si>
    <t>Woodsworth St</t>
  </si>
  <si>
    <t>Brundon Pl</t>
  </si>
  <si>
    <t>6M</t>
  </si>
  <si>
    <t>Forest Pl</t>
  </si>
  <si>
    <t>Stafford Rise</t>
  </si>
  <si>
    <t>23a</t>
  </si>
  <si>
    <t>Stanley Dr</t>
  </si>
  <si>
    <t>26B</t>
  </si>
  <si>
    <t>18A</t>
  </si>
  <si>
    <t>26A</t>
  </si>
  <si>
    <t>Lynwood Pl</t>
  </si>
  <si>
    <t>Gareth Pl</t>
  </si>
  <si>
    <t>10A</t>
  </si>
  <si>
    <t>Highfield Pl</t>
  </si>
  <si>
    <t>19A</t>
  </si>
  <si>
    <t>Hayward Rise</t>
  </si>
  <si>
    <t>H&amp;I</t>
  </si>
  <si>
    <t>F</t>
  </si>
  <si>
    <t>P</t>
  </si>
  <si>
    <t>Lot 3</t>
  </si>
  <si>
    <t>Porikapa Rd</t>
  </si>
  <si>
    <t>R</t>
  </si>
  <si>
    <t>A</t>
  </si>
  <si>
    <t>E</t>
  </si>
  <si>
    <t>Lot 2</t>
  </si>
  <si>
    <t>29A</t>
  </si>
  <si>
    <t>27A</t>
  </si>
  <si>
    <t>C</t>
  </si>
  <si>
    <t>16B</t>
  </si>
  <si>
    <t>Fairley Rd</t>
  </si>
  <si>
    <t>15A</t>
  </si>
  <si>
    <t>Larcy Rd</t>
  </si>
  <si>
    <t>23B</t>
  </si>
  <si>
    <t>106a</t>
  </si>
  <si>
    <t>Tarawera Rd</t>
  </si>
  <si>
    <t>Basley Rd</t>
  </si>
  <si>
    <t>Melrose Ave</t>
  </si>
  <si>
    <t>Lynmore Ave</t>
  </si>
  <si>
    <t>106B</t>
  </si>
  <si>
    <t>14b</t>
  </si>
  <si>
    <t>18B</t>
  </si>
  <si>
    <t>Bellvue Rd</t>
  </si>
  <si>
    <t>Bertam St</t>
  </si>
  <si>
    <t>Bennetts Rd</t>
  </si>
  <si>
    <t>Koutu Rd</t>
  </si>
  <si>
    <t>Fenruss St</t>
  </si>
  <si>
    <t>Diana Pl</t>
  </si>
  <si>
    <t>63 &amp; 65</t>
  </si>
  <si>
    <t>Tarena St</t>
  </si>
  <si>
    <t>Kea St</t>
  </si>
  <si>
    <t>Lot 45</t>
  </si>
  <si>
    <t>Lot 53</t>
  </si>
  <si>
    <t>Lot 51</t>
  </si>
  <si>
    <t>Lot 11</t>
  </si>
  <si>
    <t>Lot 34</t>
  </si>
  <si>
    <t>Mountain Rd</t>
  </si>
  <si>
    <t>Waiwhero St</t>
  </si>
  <si>
    <t>352A</t>
  </si>
  <si>
    <t>Ngongotaha Rd</t>
  </si>
  <si>
    <t>Kouma Pl</t>
  </si>
  <si>
    <t>Mallard Dr Selwyn Hts</t>
  </si>
  <si>
    <t>Bell Rd</t>
  </si>
  <si>
    <t>Ranolf St</t>
  </si>
  <si>
    <t xml:space="preserve">Larcy Rd Lynmore </t>
  </si>
  <si>
    <t>Old Taupo Rd</t>
  </si>
  <si>
    <t>5 &amp; 5A</t>
  </si>
  <si>
    <t>Lot 23</t>
  </si>
  <si>
    <t>Lot 54</t>
  </si>
  <si>
    <t>Clayton Rd</t>
  </si>
  <si>
    <t>Wychwood Cres</t>
  </si>
  <si>
    <t>McDowell St</t>
  </si>
  <si>
    <t>Summer St</t>
  </si>
  <si>
    <t>Medowbank Cres</t>
  </si>
  <si>
    <t xml:space="preserve">Wikaraka St Ngongotaha </t>
  </si>
  <si>
    <t>York St</t>
  </si>
  <si>
    <t>Firth Pl</t>
  </si>
  <si>
    <t>Deere Ave</t>
  </si>
  <si>
    <t xml:space="preserve">Aspen Pl Owhata </t>
  </si>
  <si>
    <t>Cherrywood Pl</t>
  </si>
  <si>
    <t>Euan St</t>
  </si>
  <si>
    <t>Holden Ave</t>
  </si>
  <si>
    <t>Mamaku St</t>
  </si>
  <si>
    <t>54C</t>
  </si>
  <si>
    <t>Peririka St</t>
  </si>
  <si>
    <t>113B</t>
  </si>
  <si>
    <t>119B</t>
  </si>
  <si>
    <t>244B</t>
  </si>
  <si>
    <t>101A</t>
  </si>
  <si>
    <t>Brunswick Dr</t>
  </si>
  <si>
    <t>47 &amp; 47A</t>
  </si>
  <si>
    <t>Turner Dr</t>
  </si>
  <si>
    <t>Old State Mill Rd</t>
  </si>
  <si>
    <t>Vaughan Rd</t>
  </si>
  <si>
    <t>Reeve Rd</t>
  </si>
  <si>
    <t>513A</t>
  </si>
  <si>
    <t xml:space="preserve">Western Rd Ngongotaha </t>
  </si>
  <si>
    <t>Manuka Cres</t>
  </si>
  <si>
    <t>543B</t>
  </si>
  <si>
    <t>79B</t>
  </si>
  <si>
    <t>Blomfield St</t>
  </si>
  <si>
    <t>320B</t>
  </si>
  <si>
    <t>50B</t>
  </si>
  <si>
    <t>622E</t>
  </si>
  <si>
    <t>89B</t>
  </si>
  <si>
    <t>Pohutakawa Pl</t>
  </si>
  <si>
    <t>Offer on Walford</t>
  </si>
  <si>
    <t>Nett</t>
  </si>
  <si>
    <t>Difference</t>
  </si>
  <si>
    <t>Sale to RV from 1.7.09</t>
  </si>
  <si>
    <t>Sales</t>
  </si>
  <si>
    <t>RV</t>
  </si>
  <si>
    <t>20 Walford $/RV</t>
  </si>
  <si>
    <t>Sale/RV</t>
  </si>
  <si>
    <t>Sale/List</t>
  </si>
  <si>
    <t>Time to sell</t>
  </si>
  <si>
    <t>Land only</t>
  </si>
  <si>
    <t>Mean land value</t>
  </si>
  <si>
    <t>House value</t>
  </si>
  <si>
    <t>$/sqm</t>
  </si>
  <si>
    <t>Haumea Rd</t>
  </si>
  <si>
    <t>Fairview Rd</t>
  </si>
  <si>
    <t>115A</t>
  </si>
  <si>
    <t>Fairy Springs Rd</t>
  </si>
  <si>
    <t>Kauae Pl</t>
  </si>
  <si>
    <t>15B</t>
  </si>
  <si>
    <t>Murray Rd</t>
  </si>
  <si>
    <t>Beech Pl</t>
  </si>
  <si>
    <t>Jade Pl</t>
  </si>
  <si>
    <t>Pohutukawa Dr</t>
  </si>
  <si>
    <t>Old Quarry Rd</t>
  </si>
  <si>
    <t>101B</t>
  </si>
  <si>
    <t>Dallas Pl</t>
  </si>
  <si>
    <t>Thomas Pl</t>
  </si>
  <si>
    <t>Walpole St</t>
  </si>
  <si>
    <t>Frame St</t>
  </si>
  <si>
    <t>12A</t>
  </si>
  <si>
    <t>Ratarangi Rd</t>
  </si>
  <si>
    <t>Hurley Pl</t>
  </si>
  <si>
    <t>Vogel St</t>
  </si>
  <si>
    <t>Byron St</t>
  </si>
  <si>
    <t>Morton Pl</t>
  </si>
  <si>
    <t>Shelley St</t>
  </si>
  <si>
    <t>U</t>
  </si>
  <si>
    <t>Anzac St</t>
  </si>
  <si>
    <t>Southey St</t>
  </si>
  <si>
    <t>Williams St</t>
  </si>
  <si>
    <t>Frank St</t>
  </si>
  <si>
    <t>Huratai St</t>
  </si>
  <si>
    <t>Park Rd</t>
  </si>
  <si>
    <t>73B</t>
  </si>
  <si>
    <t>109D</t>
  </si>
  <si>
    <t>32B</t>
  </si>
  <si>
    <t>Bruntwood Rd</t>
  </si>
  <si>
    <t>Baxter Pl</t>
  </si>
  <si>
    <t>123A</t>
  </si>
  <si>
    <t>C48</t>
  </si>
  <si>
    <t xml:space="preserve">Southey St  Leamington </t>
  </si>
  <si>
    <t>Stafford St</t>
  </si>
  <si>
    <t>47C</t>
  </si>
  <si>
    <t>Hemans St</t>
  </si>
  <si>
    <t>21A</t>
  </si>
  <si>
    <t>Carlyle St</t>
  </si>
  <si>
    <t>Thompson St</t>
  </si>
  <si>
    <t>Browning St</t>
  </si>
  <si>
    <t>Churchill Pl</t>
  </si>
  <si>
    <t>Hamilton Rd</t>
  </si>
  <si>
    <t>Robinson St</t>
  </si>
  <si>
    <t>Tennyson St</t>
  </si>
  <si>
    <t>Last two years</t>
  </si>
  <si>
    <t>Overall</t>
  </si>
  <si>
    <t>To get to</t>
  </si>
  <si>
    <t>&lt;450k</t>
  </si>
  <si>
    <t>&gt;450k</t>
  </si>
  <si>
    <t>Y</t>
  </si>
  <si>
    <t>Giving price as</t>
  </si>
  <si>
    <t>and over 100%</t>
  </si>
  <si>
    <t>Between</t>
  </si>
  <si>
    <t>and</t>
  </si>
  <si>
    <t>Median</t>
  </si>
  <si>
    <t>Prob of higher</t>
  </si>
  <si>
    <t>List price</t>
  </si>
  <si>
    <t>RV/List</t>
  </si>
  <si>
    <t>List</t>
  </si>
  <si>
    <t>Area</t>
  </si>
  <si>
    <t>list/RV</t>
  </si>
  <si>
    <t>66A Basley</t>
  </si>
  <si>
    <t>Land $</t>
  </si>
  <si>
    <t>13A Iles</t>
  </si>
  <si>
    <t>11 Devoy</t>
  </si>
  <si>
    <t>$/m2 land</t>
  </si>
  <si>
    <t>$/m2 house</t>
  </si>
  <si>
    <t>House area</t>
  </si>
  <si>
    <t>RV</t>
    <phoneticPr fontId="4" type="noConversion"/>
  </si>
  <si>
    <t>Average for &gt;450k</t>
    <phoneticPr fontId="4" type="noConversion"/>
  </si>
  <si>
    <t>Percentage of offer</t>
    <phoneticPr fontId="4" type="noConversion"/>
  </si>
  <si>
    <t>Offer</t>
    <phoneticPr fontId="4" type="noConversion"/>
  </si>
  <si>
    <t>&gt;</t>
    <phoneticPr fontId="4" type="noConversion"/>
  </si>
  <si>
    <t>&lt;</t>
    <phoneticPr fontId="4" type="noConversion"/>
  </si>
  <si>
    <t>91B</t>
  </si>
  <si>
    <t xml:space="preserve">Taharangi St Koutu </t>
  </si>
  <si>
    <t>102B</t>
  </si>
  <si>
    <t>Tamatea St</t>
  </si>
  <si>
    <t>McIntyre Ave</t>
  </si>
  <si>
    <t>Ross Rd</t>
  </si>
  <si>
    <t xml:space="preserve">Tamatea St Lake Rotoiti </t>
  </si>
  <si>
    <t>122A</t>
  </si>
  <si>
    <t>Kawaha Point Rd</t>
  </si>
  <si>
    <t>98B</t>
  </si>
  <si>
    <t>78A</t>
  </si>
  <si>
    <t>Sala St</t>
  </si>
  <si>
    <t>Bruce St</t>
  </si>
  <si>
    <t xml:space="preserve">Harold Cres Fordlands </t>
  </si>
  <si>
    <t xml:space="preserve">Kingsley Dr Ngongotaha </t>
  </si>
  <si>
    <t>27B</t>
  </si>
  <si>
    <t>McIntryre Ave</t>
  </si>
  <si>
    <t xml:space="preserve">Patetere St Mamaku </t>
  </si>
  <si>
    <t>Ruihi St</t>
  </si>
  <si>
    <t>Meadowbank St</t>
  </si>
  <si>
    <t>Miller St</t>
  </si>
  <si>
    <t xml:space="preserve">Monokia St Koutu </t>
  </si>
  <si>
    <t>Oregan Dr</t>
  </si>
  <si>
    <t>31B</t>
  </si>
  <si>
    <t>46A</t>
  </si>
  <si>
    <t>Pepys Pl</t>
  </si>
  <si>
    <t>Alpha St</t>
  </si>
  <si>
    <t>Ariki Rd</t>
  </si>
  <si>
    <t>73A</t>
  </si>
  <si>
    <t>Willliams St</t>
  </si>
  <si>
    <t>52A</t>
  </si>
  <si>
    <t>Scott Ave</t>
  </si>
  <si>
    <t xml:space="preserve">State Hway 30 Rotoma </t>
  </si>
  <si>
    <t>103A</t>
  </si>
  <si>
    <t xml:space="preserve">Morey St Owhata </t>
  </si>
  <si>
    <t>56A</t>
  </si>
  <si>
    <t>Salisbury Rd</t>
  </si>
  <si>
    <t>9a</t>
  </si>
  <si>
    <t>Money value</t>
    <phoneticPr fontId="4" type="noConversion"/>
  </si>
  <si>
    <t>Initial capital</t>
    <phoneticPr fontId="4" type="noConversion"/>
  </si>
  <si>
    <t>Interest PA</t>
    <phoneticPr fontId="4" type="noConversion"/>
  </si>
  <si>
    <t>Years here</t>
    <phoneticPr fontId="4" type="noConversion"/>
  </si>
  <si>
    <t>Opp cost</t>
    <phoneticPr fontId="4" type="noConversion"/>
  </si>
  <si>
    <t>33A</t>
  </si>
  <si>
    <t>75A</t>
  </si>
  <si>
    <t>41B</t>
  </si>
  <si>
    <t>45B</t>
  </si>
  <si>
    <t>Bronte Pl</t>
  </si>
  <si>
    <t xml:space="preserve">Alfred Back </t>
  </si>
  <si>
    <t xml:space="preserve">State Hway 1 </t>
  </si>
  <si>
    <t xml:space="preserve">Wordsworth </t>
  </si>
  <si>
    <t>Eruera St</t>
  </si>
  <si>
    <t>Wallace Cres</t>
  </si>
  <si>
    <t xml:space="preserve">Wingrove Rd Owhata </t>
  </si>
  <si>
    <t>12 &amp; 12A</t>
  </si>
  <si>
    <t>1B</t>
  </si>
  <si>
    <t>68a</t>
  </si>
  <si>
    <t>Takahe Pl</t>
  </si>
  <si>
    <t xml:space="preserve">Kawaha Point </t>
  </si>
  <si>
    <t>Spencer St</t>
  </si>
  <si>
    <t>513B</t>
  </si>
  <si>
    <t>44C</t>
  </si>
  <si>
    <t xml:space="preserve">Carnot St Glenholme </t>
  </si>
  <si>
    <t>Homedale St</t>
  </si>
  <si>
    <t xml:space="preserve">State Hway 33 </t>
  </si>
  <si>
    <t>Taui St</t>
  </si>
  <si>
    <t>698A</t>
  </si>
  <si>
    <t>Wharenui Rd</t>
  </si>
  <si>
    <t xml:space="preserve">Thebes </t>
  </si>
  <si>
    <t>Charles Rd</t>
  </si>
  <si>
    <t>Beaumonts Rd</t>
  </si>
  <si>
    <t>121B</t>
  </si>
  <si>
    <t>4C</t>
  </si>
  <si>
    <t>Meadow Bank Cres</t>
  </si>
  <si>
    <t>Fenton St</t>
  </si>
  <si>
    <t>Malfroy Rd</t>
  </si>
  <si>
    <t xml:space="preserve">Hamurana Rd Marama Resort </t>
  </si>
  <si>
    <t>Pukuatua St</t>
  </si>
  <si>
    <t>65 B</t>
  </si>
  <si>
    <t>Moncur Dr</t>
  </si>
  <si>
    <t>21 A</t>
  </si>
  <si>
    <t xml:space="preserve">Lles Rd Lynmore </t>
  </si>
  <si>
    <t>Carter Dr</t>
  </si>
  <si>
    <t>Whakaue St</t>
  </si>
  <si>
    <t>Grayson Ave</t>
  </si>
  <si>
    <t>Kokiri St</t>
  </si>
  <si>
    <t>Jamieson Ave</t>
  </si>
  <si>
    <t>Brookland Rd</t>
  </si>
  <si>
    <t>Thomas Cres Western Hts</t>
  </si>
</sst>
</file>

<file path=xl/styles.xml><?xml version="1.0" encoding="utf-8"?>
<styleSheet xmlns="http://schemas.openxmlformats.org/spreadsheetml/2006/main">
  <numFmts count="10">
    <numFmt numFmtId="166" formatCode="_(&quot;$&quot;* #,##0.00_);_(&quot;$&quot;* \(#,##0.00\);_(&quot;$&quot;* &quot;-&quot;??_);_(@_)"/>
    <numFmt numFmtId="167" formatCode="_-&quot;$&quot;* #,##0.00_-;\-&quot;$&quot;* #,##0.00_-;_-&quot;$&quot;* &quot;-&quot;??_-;_-@_-"/>
    <numFmt numFmtId="168" formatCode="_-* #,##0.00_-;\-* #,##0.00_-;_-* &quot;-&quot;??_-;_-@_-"/>
    <numFmt numFmtId="169" formatCode="_-&quot;$&quot;* #,##0_-;\-&quot;$&quot;* #,##0_-;_-&quot;$&quot;* &quot;-&quot;??_-;_-@_-"/>
    <numFmt numFmtId="170" formatCode="&quot;$&quot;#,##0.00"/>
    <numFmt numFmtId="171" formatCode="m/d"/>
    <numFmt numFmtId="172" formatCode="0.0%"/>
    <numFmt numFmtId="173" formatCode="_(&quot;$&quot;* #,##0_);_(&quot;$&quot;* \(#,##0\);_(&quot;$&quot;* &quot;-&quot;??_);_(@_)"/>
    <numFmt numFmtId="174" formatCode="0.000"/>
    <numFmt numFmtId="175" formatCode="_-* #,##0_-;\-* #,##0_-;_-* &quot;-&quot;??_-;_-@_-"/>
  </numFmts>
  <fonts count="12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Verdana"/>
    </font>
    <font>
      <b/>
      <sz val="10"/>
      <name val="Arial"/>
    </font>
    <font>
      <sz val="10"/>
      <name val="Arial"/>
    </font>
    <font>
      <b/>
      <i/>
      <sz val="10"/>
      <color indexed="16"/>
      <name val="Arial"/>
    </font>
    <font>
      <sz val="10"/>
      <color indexed="8"/>
      <name val="Arial"/>
    </font>
    <font>
      <sz val="10"/>
      <name val="Arial"/>
    </font>
    <font>
      <b/>
      <i/>
      <sz val="10"/>
      <color indexed="8"/>
      <name val="Arial"/>
    </font>
    <font>
      <b/>
      <sz val="10"/>
      <color indexed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22"/>
        <bgColor indexed="44"/>
      </patternFill>
    </fill>
    <fill>
      <patternFill patternType="solid">
        <fgColor indexed="13"/>
        <bgColor indexed="2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14" fontId="2" fillId="0" borderId="0" xfId="0" applyNumberFormat="1" applyFont="1"/>
    <xf numFmtId="169" fontId="2" fillId="0" borderId="0" xfId="1" applyNumberFormat="1" applyFont="1"/>
    <xf numFmtId="0" fontId="3" fillId="0" borderId="0" xfId="0" applyFont="1"/>
    <xf numFmtId="169" fontId="3" fillId="0" borderId="0" xfId="1" applyNumberFormat="1" applyFont="1"/>
    <xf numFmtId="14" fontId="0" fillId="0" borderId="0" xfId="0" applyNumberFormat="1"/>
    <xf numFmtId="16" fontId="2" fillId="0" borderId="0" xfId="0" applyNumberFormat="1" applyFont="1"/>
    <xf numFmtId="17" fontId="2" fillId="0" borderId="0" xfId="0" applyNumberFormat="1" applyFont="1"/>
    <xf numFmtId="170" fontId="0" fillId="0" borderId="0" xfId="0" applyNumberFormat="1"/>
    <xf numFmtId="173" fontId="0" fillId="0" borderId="0" xfId="0" applyNumberFormat="1"/>
    <xf numFmtId="174" fontId="0" fillId="0" borderId="0" xfId="0" applyNumberFormat="1"/>
    <xf numFmtId="0" fontId="5" fillId="0" borderId="0" xfId="0" applyFont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173" fontId="0" fillId="5" borderId="4" xfId="0" applyNumberFormat="1" applyFill="1" applyBorder="1"/>
    <xf numFmtId="0" fontId="0" fillId="5" borderId="5" xfId="0" applyFill="1" applyBorder="1"/>
    <xf numFmtId="0" fontId="0" fillId="5" borderId="0" xfId="0" applyFill="1" applyBorder="1"/>
    <xf numFmtId="173" fontId="0" fillId="5" borderId="6" xfId="0" applyNumberFormat="1" applyFill="1" applyBorder="1"/>
    <xf numFmtId="0" fontId="0" fillId="5" borderId="7" xfId="0" applyFill="1" applyBorder="1"/>
    <xf numFmtId="0" fontId="0" fillId="5" borderId="1" xfId="0" applyFill="1" applyBorder="1"/>
    <xf numFmtId="169" fontId="0" fillId="0" borderId="0" xfId="1" applyNumberFormat="1" applyFont="1"/>
    <xf numFmtId="0" fontId="0" fillId="6" borderId="2" xfId="0" applyFill="1" applyBorder="1"/>
    <xf numFmtId="0" fontId="0" fillId="6" borderId="3" xfId="0" applyFill="1" applyBorder="1"/>
    <xf numFmtId="173" fontId="0" fillId="6" borderId="4" xfId="0" applyNumberFormat="1" applyFill="1" applyBorder="1"/>
    <xf numFmtId="0" fontId="0" fillId="6" borderId="5" xfId="0" applyFill="1" applyBorder="1"/>
    <xf numFmtId="0" fontId="0" fillId="6" borderId="0" xfId="0" applyFill="1" applyBorder="1"/>
    <xf numFmtId="173" fontId="0" fillId="6" borderId="6" xfId="0" applyNumberForma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" xfId="0" applyFill="1" applyBorder="1"/>
    <xf numFmtId="173" fontId="0" fillId="6" borderId="8" xfId="0" applyNumberFormat="1" applyFill="1" applyBorder="1"/>
    <xf numFmtId="0" fontId="0" fillId="7" borderId="0" xfId="0" applyFill="1" applyBorder="1"/>
    <xf numFmtId="0" fontId="0" fillId="8" borderId="2" xfId="0" applyFill="1" applyBorder="1"/>
    <xf numFmtId="0" fontId="0" fillId="8" borderId="3" xfId="0" applyFill="1" applyBorder="1"/>
    <xf numFmtId="169" fontId="0" fillId="8" borderId="4" xfId="1" applyNumberFormat="1" applyFont="1" applyFill="1" applyBorder="1"/>
    <xf numFmtId="0" fontId="0" fillId="8" borderId="5" xfId="0" applyFill="1" applyBorder="1"/>
    <xf numFmtId="0" fontId="0" fillId="8" borderId="0" xfId="0" applyFill="1" applyBorder="1"/>
    <xf numFmtId="173" fontId="0" fillId="8" borderId="6" xfId="0" applyNumberFormat="1" applyFill="1" applyBorder="1"/>
    <xf numFmtId="0" fontId="0" fillId="8" borderId="7" xfId="0" applyFill="1" applyBorder="1"/>
    <xf numFmtId="0" fontId="0" fillId="8" borderId="1" xfId="0" applyFill="1" applyBorder="1"/>
    <xf numFmtId="173" fontId="0" fillId="8" borderId="8" xfId="0" applyNumberFormat="1" applyFill="1" applyBorder="1"/>
    <xf numFmtId="0" fontId="0" fillId="9" borderId="7" xfId="0" applyFill="1" applyBorder="1"/>
    <xf numFmtId="0" fontId="0" fillId="9" borderId="1" xfId="0" applyFill="1" applyBorder="1"/>
    <xf numFmtId="173" fontId="0" fillId="9" borderId="8" xfId="0" applyNumberFormat="1" applyFill="1" applyBorder="1"/>
    <xf numFmtId="1" fontId="0" fillId="0" borderId="0" xfId="0" applyNumberFormat="1"/>
    <xf numFmtId="167" fontId="0" fillId="0" borderId="0" xfId="0" applyNumberFormat="1"/>
    <xf numFmtId="9" fontId="0" fillId="0" borderId="0" xfId="0" applyNumberFormat="1"/>
    <xf numFmtId="0" fontId="0" fillId="8" borderId="0" xfId="0" applyFont="1" applyFill="1" applyBorder="1"/>
    <xf numFmtId="0" fontId="0" fillId="8" borderId="0" xfId="0" applyFill="1"/>
    <xf numFmtId="9" fontId="0" fillId="8" borderId="0" xfId="3" applyFont="1" applyFill="1"/>
    <xf numFmtId="9" fontId="0" fillId="8" borderId="0" xfId="0" applyNumberFormat="1" applyFill="1"/>
    <xf numFmtId="173" fontId="0" fillId="8" borderId="0" xfId="0" applyNumberFormat="1" applyFill="1"/>
    <xf numFmtId="0" fontId="6" fillId="0" borderId="0" xfId="0" applyFont="1"/>
    <xf numFmtId="0" fontId="6" fillId="5" borderId="3" xfId="0" applyFont="1" applyFill="1" applyBorder="1"/>
    <xf numFmtId="0" fontId="6" fillId="5" borderId="0" xfId="0" applyFont="1" applyFill="1" applyBorder="1"/>
    <xf numFmtId="0" fontId="6" fillId="5" borderId="4" xfId="0" applyFont="1" applyFill="1" applyBorder="1"/>
    <xf numFmtId="0" fontId="0" fillId="5" borderId="5" xfId="0" applyFont="1" applyFill="1" applyBorder="1"/>
    <xf numFmtId="175" fontId="0" fillId="7" borderId="6" xfId="0" applyNumberFormat="1" applyFill="1" applyBorder="1"/>
    <xf numFmtId="0" fontId="0" fillId="7" borderId="6" xfId="0" applyFill="1" applyBorder="1"/>
    <xf numFmtId="0" fontId="0" fillId="5" borderId="0" xfId="0" applyFont="1" applyFill="1" applyBorder="1"/>
    <xf numFmtId="0" fontId="1" fillId="5" borderId="5" xfId="0" applyFont="1" applyFill="1" applyBorder="1"/>
    <xf numFmtId="0" fontId="1" fillId="5" borderId="7" xfId="0" applyFont="1" applyFill="1" applyBorder="1"/>
    <xf numFmtId="9" fontId="0" fillId="5" borderId="8" xfId="3" applyFont="1" applyFill="1" applyBorder="1"/>
    <xf numFmtId="169" fontId="0" fillId="11" borderId="0" xfId="1" applyNumberFormat="1" applyFont="1" applyFill="1"/>
    <xf numFmtId="9" fontId="0" fillId="11" borderId="0" xfId="3" applyFont="1" applyFill="1"/>
    <xf numFmtId="0" fontId="0" fillId="11" borderId="0" xfId="0" applyFill="1"/>
    <xf numFmtId="0" fontId="1" fillId="12" borderId="0" xfId="0" applyFont="1" applyFill="1"/>
    <xf numFmtId="0" fontId="1" fillId="12" borderId="0" xfId="0" applyFont="1" applyFill="1" applyBorder="1"/>
    <xf numFmtId="0" fontId="0" fillId="12" borderId="0" xfId="0" applyFill="1"/>
    <xf numFmtId="0" fontId="7" fillId="2" borderId="0" xfId="0" applyFont="1" applyFill="1" applyBorder="1" applyAlignment="1"/>
    <xf numFmtId="166" fontId="7" fillId="2" borderId="0" xfId="1" applyNumberFormat="1" applyFont="1" applyFill="1" applyBorder="1" applyAlignment="1"/>
    <xf numFmtId="173" fontId="7" fillId="3" borderId="0" xfId="0" applyNumberFormat="1" applyFont="1" applyFill="1" applyBorder="1" applyAlignment="1"/>
    <xf numFmtId="9" fontId="7" fillId="2" borderId="0" xfId="0" applyNumberFormat="1" applyFont="1" applyFill="1" applyBorder="1" applyAlignment="1"/>
    <xf numFmtId="2" fontId="7" fillId="2" borderId="0" xfId="0" applyNumberFormat="1" applyFont="1" applyFill="1" applyBorder="1" applyAlignment="1"/>
    <xf numFmtId="0" fontId="5" fillId="0" borderId="0" xfId="0" applyFont="1" applyBorder="1" applyAlignment="1"/>
    <xf numFmtId="166" fontId="5" fillId="0" borderId="0" xfId="0" applyNumberFormat="1" applyFont="1" applyBorder="1" applyAlignment="1"/>
    <xf numFmtId="0" fontId="6" fillId="0" borderId="0" xfId="0" applyFont="1" applyFill="1" applyBorder="1"/>
    <xf numFmtId="166" fontId="6" fillId="0" borderId="0" xfId="0" applyNumberFormat="1" applyFont="1" applyFill="1" applyBorder="1"/>
    <xf numFmtId="173" fontId="6" fillId="0" borderId="0" xfId="0" applyNumberFormat="1" applyFont="1" applyFill="1" applyBorder="1"/>
    <xf numFmtId="14" fontId="6" fillId="0" borderId="0" xfId="0" applyNumberFormat="1" applyFont="1" applyFill="1" applyBorder="1"/>
    <xf numFmtId="9" fontId="8" fillId="0" borderId="0" xfId="0" applyNumberFormat="1" applyFont="1" applyFill="1" applyBorder="1" applyAlignment="1"/>
    <xf numFmtId="2" fontId="8" fillId="0" borderId="0" xfId="0" applyNumberFormat="1" applyFont="1" applyFill="1" applyBorder="1" applyAlignment="1"/>
    <xf numFmtId="0" fontId="9" fillId="0" borderId="0" xfId="0" applyFont="1" applyFill="1" applyBorder="1"/>
    <xf numFmtId="166" fontId="9" fillId="0" borderId="0" xfId="0" applyNumberFormat="1" applyFont="1" applyFill="1" applyBorder="1"/>
    <xf numFmtId="9" fontId="9" fillId="0" borderId="0" xfId="3" applyFont="1" applyFill="1" applyBorder="1" applyAlignment="1"/>
    <xf numFmtId="9" fontId="9" fillId="10" borderId="0" xfId="3" applyFont="1" applyFill="1" applyBorder="1" applyAlignment="1"/>
    <xf numFmtId="0" fontId="9" fillId="0" borderId="0" xfId="0" applyFont="1" applyFill="1" applyBorder="1" applyAlignment="1"/>
    <xf numFmtId="173" fontId="9" fillId="0" borderId="0" xfId="0" applyNumberFormat="1" applyFont="1" applyFill="1" applyBorder="1"/>
    <xf numFmtId="14" fontId="9" fillId="0" borderId="0" xfId="0" applyNumberFormat="1" applyFont="1" applyFill="1" applyBorder="1"/>
    <xf numFmtId="0" fontId="9" fillId="9" borderId="0" xfId="0" applyFont="1" applyFill="1" applyBorder="1"/>
    <xf numFmtId="166" fontId="9" fillId="9" borderId="0" xfId="0" applyNumberFormat="1" applyFont="1" applyFill="1" applyBorder="1"/>
    <xf numFmtId="173" fontId="9" fillId="9" borderId="0" xfId="0" applyNumberFormat="1" applyFont="1" applyFill="1" applyBorder="1"/>
    <xf numFmtId="14" fontId="9" fillId="9" borderId="0" xfId="0" applyNumberFormat="1" applyFont="1" applyFill="1" applyBorder="1"/>
    <xf numFmtId="9" fontId="8" fillId="9" borderId="0" xfId="0" applyNumberFormat="1" applyFont="1" applyFill="1" applyBorder="1" applyAlignment="1"/>
    <xf numFmtId="2" fontId="8" fillId="9" borderId="0" xfId="0" applyNumberFormat="1" applyFont="1" applyFill="1" applyBorder="1" applyAlignment="1"/>
    <xf numFmtId="0" fontId="9" fillId="9" borderId="0" xfId="0" applyFont="1" applyFill="1" applyBorder="1" applyAlignment="1"/>
    <xf numFmtId="0" fontId="9" fillId="0" borderId="1" xfId="0" applyFont="1" applyFill="1" applyBorder="1"/>
    <xf numFmtId="9" fontId="8" fillId="0" borderId="1" xfId="0" applyNumberFormat="1" applyFont="1" applyFill="1" applyBorder="1" applyAlignment="1"/>
    <xf numFmtId="2" fontId="8" fillId="0" borderId="1" xfId="0" applyNumberFormat="1" applyFont="1" applyFill="1" applyBorder="1" applyAlignment="1"/>
    <xf numFmtId="0" fontId="9" fillId="0" borderId="1" xfId="0" applyFont="1" applyFill="1" applyBorder="1" applyAlignment="1"/>
    <xf numFmtId="0" fontId="8" fillId="0" borderId="0" xfId="0" applyFont="1" applyFill="1" applyBorder="1" applyAlignment="1"/>
    <xf numFmtId="166" fontId="8" fillId="0" borderId="0" xfId="0" applyNumberFormat="1" applyFont="1" applyFill="1" applyBorder="1" applyAlignment="1"/>
    <xf numFmtId="173" fontId="8" fillId="0" borderId="0" xfId="0" applyNumberFormat="1" applyFont="1" applyFill="1" applyBorder="1" applyAlignment="1"/>
    <xf numFmtId="14" fontId="8" fillId="0" borderId="0" xfId="0" applyNumberFormat="1" applyFont="1" applyFill="1" applyBorder="1" applyAlignment="1"/>
    <xf numFmtId="9" fontId="9" fillId="0" borderId="0" xfId="0" applyNumberFormat="1" applyFont="1" applyFill="1" applyBorder="1"/>
    <xf numFmtId="166" fontId="9" fillId="0" borderId="0" xfId="0" applyNumberFormat="1" applyFont="1" applyFill="1" applyBorder="1" applyAlignment="1"/>
    <xf numFmtId="166" fontId="8" fillId="0" borderId="0" xfId="1" applyNumberFormat="1" applyFont="1" applyFill="1" applyBorder="1" applyAlignment="1"/>
    <xf numFmtId="0" fontId="10" fillId="4" borderId="0" xfId="0" applyFont="1" applyFill="1" applyBorder="1" applyAlignment="1"/>
    <xf numFmtId="166" fontId="11" fillId="4" borderId="0" xfId="0" applyNumberFormat="1" applyFont="1" applyFill="1" applyBorder="1" applyAlignment="1"/>
    <xf numFmtId="173" fontId="11" fillId="4" borderId="0" xfId="0" applyNumberFormat="1" applyFont="1" applyFill="1" applyBorder="1" applyAlignment="1"/>
    <xf numFmtId="171" fontId="11" fillId="4" borderId="0" xfId="0" applyNumberFormat="1" applyFont="1" applyFill="1" applyBorder="1" applyAlignment="1"/>
    <xf numFmtId="2" fontId="11" fillId="4" borderId="0" xfId="0" applyNumberFormat="1" applyFont="1" applyFill="1" applyBorder="1" applyAlignment="1"/>
    <xf numFmtId="172" fontId="11" fillId="4" borderId="0" xfId="0" applyNumberFormat="1" applyFont="1" applyFill="1" applyBorder="1" applyAlignment="1"/>
    <xf numFmtId="168" fontId="11" fillId="4" borderId="0" xfId="2" applyFont="1" applyFill="1" applyBorder="1" applyAlignment="1"/>
    <xf numFmtId="2" fontId="5" fillId="0" borderId="0" xfId="0" applyNumberFormat="1" applyFont="1" applyBorder="1" applyAlignment="1"/>
    <xf numFmtId="0" fontId="6" fillId="0" borderId="0" xfId="0" applyFont="1" applyFill="1" applyBorder="1" applyAlignment="1"/>
    <xf numFmtId="166" fontId="6" fillId="0" borderId="0" xfId="1" applyNumberFormat="1" applyFont="1" applyFill="1" applyBorder="1" applyAlignment="1"/>
    <xf numFmtId="173" fontId="6" fillId="0" borderId="0" xfId="1" applyNumberFormat="1" applyFont="1" applyFill="1" applyBorder="1" applyAlignment="1"/>
    <xf numFmtId="9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166" fontId="6" fillId="0" borderId="0" xfId="0" applyNumberFormat="1" applyFont="1" applyFill="1" applyBorder="1" applyAlignment="1"/>
    <xf numFmtId="166" fontId="9" fillId="0" borderId="0" xfId="1" applyNumberFormat="1" applyFont="1" applyFill="1" applyBorder="1" applyAlignment="1"/>
    <xf numFmtId="173" fontId="9" fillId="0" borderId="0" xfId="1" applyNumberFormat="1" applyFont="1" applyFill="1" applyBorder="1" applyAlignment="1"/>
    <xf numFmtId="9" fontId="9" fillId="0" borderId="0" xfId="0" applyNumberFormat="1" applyFont="1" applyFill="1" applyBorder="1" applyAlignment="1"/>
    <xf numFmtId="2" fontId="9" fillId="0" borderId="0" xfId="0" applyNumberFormat="1" applyFont="1" applyFill="1" applyBorder="1" applyAlignment="1"/>
    <xf numFmtId="0" fontId="9" fillId="0" borderId="0" xfId="0" applyFont="1" applyBorder="1" applyAlignment="1"/>
    <xf numFmtId="166" fontId="9" fillId="0" borderId="0" xfId="1" applyNumberFormat="1" applyFont="1" applyBorder="1" applyAlignment="1"/>
    <xf numFmtId="173" fontId="9" fillId="0" borderId="0" xfId="1" applyNumberFormat="1" applyFont="1" applyBorder="1" applyAlignment="1"/>
    <xf numFmtId="9" fontId="9" fillId="0" borderId="0" xfId="0" applyNumberFormat="1" applyFont="1" applyBorder="1" applyAlignment="1"/>
    <xf numFmtId="2" fontId="9" fillId="0" borderId="0" xfId="0" applyNumberFormat="1" applyFont="1" applyBorder="1" applyAlignment="1"/>
    <xf numFmtId="166" fontId="9" fillId="0" borderId="0" xfId="0" applyNumberFormat="1" applyFont="1" applyBorder="1" applyAlignment="1"/>
    <xf numFmtId="173" fontId="0" fillId="0" borderId="0" xfId="0" applyNumberFormat="1"/>
    <xf numFmtId="10" fontId="0" fillId="0" borderId="0" xfId="3" applyNumberFormat="1" applyFont="1"/>
    <xf numFmtId="0" fontId="8" fillId="0" borderId="1" xfId="0" applyFont="1" applyFill="1" applyBorder="1" applyAlignment="1"/>
    <xf numFmtId="173" fontId="8" fillId="0" borderId="1" xfId="0" applyNumberFormat="1" applyFont="1" applyFill="1" applyBorder="1" applyAlignment="1"/>
    <xf numFmtId="14" fontId="8" fillId="0" borderId="1" xfId="0" applyNumberFormat="1" applyFont="1" applyFill="1" applyBorder="1" applyAlignment="1"/>
    <xf numFmtId="166" fontId="9" fillId="0" borderId="1" xfId="0" applyNumberFormat="1" applyFont="1" applyFill="1" applyBorder="1" applyAlignment="1"/>
    <xf numFmtId="166" fontId="8" fillId="0" borderId="1" xfId="1" applyNumberFormat="1" applyFont="1" applyFill="1" applyBorder="1" applyAlignme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1">
    <dxf>
      <fill>
        <patternFill patternType="solid"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esidentialSales-13" connectionId="1" autoFormatId="0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reeze">
  <a:themeElements>
    <a:clrScheme name="Breeze">
      <a:dk1>
        <a:sysClr val="windowText" lastClr="000000"/>
      </a:dk1>
      <a:lt1>
        <a:sysClr val="window" lastClr="FFFFFF"/>
      </a:lt1>
      <a:dk2>
        <a:srgbClr val="09213B"/>
      </a:dk2>
      <a:lt2>
        <a:srgbClr val="D5EDF4"/>
      </a:lt2>
      <a:accent1>
        <a:srgbClr val="2C7C9F"/>
      </a:accent1>
      <a:accent2>
        <a:srgbClr val="244A58"/>
      </a:accent2>
      <a:accent3>
        <a:srgbClr val="E2751D"/>
      </a:accent3>
      <a:accent4>
        <a:srgbClr val="FFB400"/>
      </a:accent4>
      <a:accent5>
        <a:srgbClr val="7EB606"/>
      </a:accent5>
      <a:accent6>
        <a:srgbClr val="C00000"/>
      </a:accent6>
      <a:hlink>
        <a:srgbClr val="7030A0"/>
      </a:hlink>
      <a:folHlink>
        <a:srgbClr val="00B0F0"/>
      </a:folHlink>
    </a:clrScheme>
    <a:fontScheme name="Breeze">
      <a:majorFont>
        <a:latin typeface="News Gothic MT"/>
        <a:ea typeface=""/>
        <a:cs typeface=""/>
        <a:font script="Jpan" typeface="ＭＳ Ｐゴシック"/>
      </a:majorFont>
      <a:minorFont>
        <a:latin typeface="News Gothic MT"/>
        <a:ea typeface=""/>
        <a:cs typeface=""/>
        <a:font script="Jpan" typeface="ＭＳ Ｐゴシック"/>
      </a:minorFont>
    </a:fontScheme>
    <a:fmtScheme name="Breeze">
      <a:fillStyleLst>
        <a:solidFill>
          <a:schemeClr val="phClr"/>
        </a:solidFill>
        <a:gradFill rotWithShape="1">
          <a:gsLst>
            <a:gs pos="31000">
              <a:schemeClr val="phClr">
                <a:tint val="100000"/>
                <a:shade val="100000"/>
                <a:satMod val="120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shade val="100000"/>
                <a:satMod val="120000"/>
              </a:schemeClr>
            </a:gs>
            <a:gs pos="69000">
              <a:schemeClr val="phClr">
                <a:tint val="80000"/>
                <a:shade val="100000"/>
                <a:satMod val="150000"/>
              </a:schemeClr>
            </a:gs>
            <a:gs pos="100000">
              <a:schemeClr val="phClr">
                <a:tint val="50000"/>
                <a:shade val="100000"/>
                <a:satMod val="15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dbl" algn="ctr">
          <a:solidFill>
            <a:schemeClr val="phClr"/>
          </a:solidFill>
          <a:prstDash val="solid"/>
        </a:ln>
        <a:ln w="3175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sx="101000" sy="101000" rotWithShape="0">
              <a:srgbClr val="000000">
                <a:alpha val="40000"/>
              </a:srgbClr>
            </a:outerShdw>
          </a:effectLst>
        </a:effectStyle>
        <a:effectStyle>
          <a:effectLst>
            <a:innerShdw blurRad="127000" dist="25400" dir="13500000">
              <a:srgbClr val="C0C0C0">
                <a:alpha val="75000"/>
              </a:srgbClr>
            </a:innerShdw>
            <a:outerShdw blurRad="88900" dist="25400" dir="5400000" sx="102000" sy="102000" algn="ctr" rotWithShape="0">
              <a:srgbClr val="C0C0C0">
                <a:alpha val="40000"/>
              </a:srgbClr>
            </a:outerShdw>
          </a:effectLst>
          <a:scene3d>
            <a:camera prst="perspectiveLeft" fov="300000"/>
            <a:lightRig rig="soft" dir="l">
              <a:rot lat="0" lon="0" rev="4200000"/>
            </a:lightRig>
          </a:scene3d>
          <a:sp3d extrusionH="38100" prstMaterial="powder">
            <a:bevelT w="50800" h="88900" prst="convex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40000"/>
                <a:satMod val="400000"/>
              </a:schemeClr>
              <a:schemeClr val="phClr">
                <a:tint val="10000"/>
                <a:satMod val="20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D602"/>
  <sheetViews>
    <sheetView tabSelected="1" workbookViewId="0">
      <pane xSplit="3" ySplit="1" topLeftCell="D434" activePane="bottomRight" state="frozenSplit"/>
      <selection pane="topRight" activeCell="D1" sqref="D1"/>
      <selection pane="bottomLeft" activeCell="A2" sqref="A2"/>
      <selection pane="bottomRight" sqref="A1:XFD1048576"/>
    </sheetView>
  </sheetViews>
  <sheetFormatPr baseColWidth="10" defaultColWidth="9.1640625" defaultRowHeight="12"/>
  <cols>
    <col min="1" max="1" width="5.5" style="126" bestFit="1" customWidth="1"/>
    <col min="2" max="2" width="7.83203125" style="126" bestFit="1" customWidth="1"/>
    <col min="3" max="3" width="14.83203125" style="126" bestFit="1" customWidth="1"/>
    <col min="4" max="4" width="11.5" style="127" customWidth="1"/>
    <col min="5" max="5" width="14.83203125" style="127" customWidth="1"/>
    <col min="6" max="6" width="9.33203125" style="128" customWidth="1"/>
    <col min="7" max="7" width="8.5" style="126" customWidth="1"/>
    <col min="8" max="8" width="14.33203125" style="126" customWidth="1"/>
    <col min="9" max="9" width="8.5" style="126" customWidth="1"/>
    <col min="10" max="11" width="7" style="126" customWidth="1"/>
    <col min="12" max="12" width="4.5" style="126" customWidth="1"/>
    <col min="13" max="13" width="4.1640625" style="126" customWidth="1"/>
    <col min="14" max="14" width="5.6640625" style="126" customWidth="1"/>
    <col min="15" max="15" width="9.5" style="126" bestFit="1" customWidth="1"/>
    <col min="16" max="16" width="5" style="126" customWidth="1"/>
    <col min="17" max="17" width="12.1640625" style="127" customWidth="1"/>
    <col min="18" max="18" width="7.5" style="126" customWidth="1"/>
    <col min="19" max="19" width="5.5" style="126" customWidth="1"/>
    <col min="20" max="20" width="7.5" style="129" bestFit="1" customWidth="1"/>
    <col min="21" max="21" width="8.33203125" style="129" customWidth="1"/>
    <col min="22" max="22" width="11.6640625" style="130" bestFit="1" customWidth="1"/>
    <col min="23" max="23" width="9.1640625" style="126" customWidth="1"/>
    <col min="24" max="24" width="14" style="131" customWidth="1"/>
    <col min="25" max="25" width="16" style="126" customWidth="1"/>
    <col min="26" max="26" width="11.83203125" style="126" customWidth="1"/>
    <col min="27" max="16384" width="9.1640625" style="126"/>
  </cols>
  <sheetData>
    <row r="1" spans="1:29" s="75" customFormat="1">
      <c r="A1" s="70" t="s">
        <v>358</v>
      </c>
      <c r="B1" s="70" t="s">
        <v>359</v>
      </c>
      <c r="C1" s="70" t="s">
        <v>360</v>
      </c>
      <c r="D1" s="71" t="s">
        <v>365</v>
      </c>
      <c r="E1" s="71" t="s">
        <v>380</v>
      </c>
      <c r="F1" s="72" t="s">
        <v>29</v>
      </c>
      <c r="G1" s="70" t="s">
        <v>381</v>
      </c>
      <c r="H1" s="70" t="s">
        <v>382</v>
      </c>
      <c r="I1" s="70" t="s">
        <v>83</v>
      </c>
      <c r="J1" s="70" t="s">
        <v>22</v>
      </c>
      <c r="K1" s="70" t="s">
        <v>23</v>
      </c>
      <c r="L1" s="70" t="s">
        <v>24</v>
      </c>
      <c r="M1" s="70" t="s">
        <v>25</v>
      </c>
      <c r="N1" s="70" t="s">
        <v>26</v>
      </c>
      <c r="O1" s="70" t="s">
        <v>27</v>
      </c>
      <c r="P1" s="70" t="s">
        <v>28</v>
      </c>
      <c r="Q1" s="71" t="s">
        <v>29</v>
      </c>
      <c r="R1" s="70" t="s">
        <v>30</v>
      </c>
      <c r="S1" s="70" t="s">
        <v>31</v>
      </c>
      <c r="T1" s="73" t="s">
        <v>564</v>
      </c>
      <c r="U1" s="73" t="s">
        <v>565</v>
      </c>
      <c r="V1" s="74" t="s">
        <v>566</v>
      </c>
      <c r="W1" s="75" t="s">
        <v>567</v>
      </c>
      <c r="X1" s="76" t="s">
        <v>568</v>
      </c>
      <c r="Y1" s="75" t="s">
        <v>569</v>
      </c>
      <c r="Z1" s="75" t="s">
        <v>570</v>
      </c>
      <c r="AA1" s="75" t="s">
        <v>624</v>
      </c>
      <c r="AB1" s="75" t="s">
        <v>623</v>
      </c>
      <c r="AC1" s="75" t="s">
        <v>627</v>
      </c>
    </row>
    <row r="2" spans="1:29" s="87" customFormat="1">
      <c r="A2" s="101"/>
      <c r="B2" s="101">
        <v>21</v>
      </c>
      <c r="C2" s="101" t="s">
        <v>483</v>
      </c>
      <c r="D2" s="107"/>
      <c r="E2" s="107">
        <v>610000</v>
      </c>
      <c r="F2" s="103"/>
      <c r="G2" s="104">
        <v>35840</v>
      </c>
      <c r="H2" s="104">
        <v>38586</v>
      </c>
      <c r="I2" s="104">
        <v>38594</v>
      </c>
      <c r="J2" s="101" t="s">
        <v>115</v>
      </c>
      <c r="K2" s="101" t="s">
        <v>469</v>
      </c>
      <c r="L2" s="101" t="s">
        <v>470</v>
      </c>
      <c r="M2" s="101"/>
      <c r="N2" s="101">
        <v>527</v>
      </c>
      <c r="O2" s="101"/>
      <c r="P2" s="101" t="s">
        <v>475</v>
      </c>
      <c r="Q2" s="107"/>
      <c r="R2" s="101"/>
      <c r="S2" s="101"/>
      <c r="T2" s="81" t="str">
        <f>IF(F2&lt;&gt;0,E2/F2," ")</f>
        <v xml:space="preserve"> </v>
      </c>
      <c r="U2" s="81" t="str">
        <f>IF(D2&lt;&gt;0,E2/D2," ")</f>
        <v xml:space="preserve"> </v>
      </c>
      <c r="V2" s="82">
        <f>I2-G2</f>
        <v>2754</v>
      </c>
      <c r="X2" s="106"/>
    </row>
    <row r="3" spans="1:29" s="87" customFormat="1">
      <c r="A3" s="101"/>
      <c r="B3" s="101">
        <v>10</v>
      </c>
      <c r="C3" s="101" t="s">
        <v>244</v>
      </c>
      <c r="D3" s="107">
        <v>309000</v>
      </c>
      <c r="E3" s="107">
        <v>300000</v>
      </c>
      <c r="F3" s="103">
        <v>240000</v>
      </c>
      <c r="G3" s="104">
        <v>37563</v>
      </c>
      <c r="H3" s="104">
        <v>38693</v>
      </c>
      <c r="I3" s="104">
        <v>38717</v>
      </c>
      <c r="J3" s="101" t="s">
        <v>473</v>
      </c>
      <c r="K3" s="101" t="s">
        <v>469</v>
      </c>
      <c r="L3" s="101" t="s">
        <v>470</v>
      </c>
      <c r="M3" s="101">
        <v>3</v>
      </c>
      <c r="N3" s="101">
        <v>809</v>
      </c>
      <c r="O3" s="101"/>
      <c r="P3" s="101" t="s">
        <v>475</v>
      </c>
      <c r="Q3" s="107">
        <v>240000</v>
      </c>
      <c r="R3" s="101"/>
      <c r="S3" s="101"/>
      <c r="T3" s="81">
        <f>IF(F3&lt;&gt;0,E3/F3," ")</f>
        <v>1.25</v>
      </c>
      <c r="U3" s="81">
        <f>IF(D3&lt;&gt;0,E3/D3," ")</f>
        <v>0.970873786407767</v>
      </c>
      <c r="V3" s="82">
        <f>I3-G3</f>
        <v>1154</v>
      </c>
      <c r="X3" s="106"/>
    </row>
    <row r="4" spans="1:29" s="87" customFormat="1">
      <c r="A4" s="101"/>
      <c r="B4" s="101" t="s">
        <v>6</v>
      </c>
      <c r="C4" s="101" t="s">
        <v>481</v>
      </c>
      <c r="D4" s="107">
        <v>329000</v>
      </c>
      <c r="E4" s="107">
        <v>323000</v>
      </c>
      <c r="F4" s="103"/>
      <c r="G4" s="104">
        <v>37946</v>
      </c>
      <c r="H4" s="104">
        <v>39133</v>
      </c>
      <c r="I4" s="104">
        <v>39143</v>
      </c>
      <c r="J4" s="101" t="s">
        <v>473</v>
      </c>
      <c r="K4" s="101" t="s">
        <v>469</v>
      </c>
      <c r="L4" s="101" t="s">
        <v>470</v>
      </c>
      <c r="M4" s="101">
        <v>3</v>
      </c>
      <c r="N4" s="101">
        <v>765</v>
      </c>
      <c r="O4" s="101">
        <v>120</v>
      </c>
      <c r="P4" s="101" t="s">
        <v>475</v>
      </c>
      <c r="Q4" s="107"/>
      <c r="R4" s="101"/>
      <c r="S4" s="101"/>
      <c r="T4" s="81" t="str">
        <f>IF(F4&lt;&gt;0,E4/F4," ")</f>
        <v xml:space="preserve"> </v>
      </c>
      <c r="U4" s="81">
        <f>IF(D4&lt;&gt;0,E4/D4," ")</f>
        <v>0.98176291793313075</v>
      </c>
      <c r="V4" s="82">
        <f>I4-G4</f>
        <v>1197</v>
      </c>
      <c r="X4" s="106"/>
    </row>
    <row r="5" spans="1:29" s="87" customFormat="1">
      <c r="A5" s="101"/>
      <c r="B5" s="101">
        <v>17</v>
      </c>
      <c r="C5" s="101" t="s">
        <v>462</v>
      </c>
      <c r="D5" s="102">
        <v>395000</v>
      </c>
      <c r="E5" s="102">
        <v>395000</v>
      </c>
      <c r="F5" s="103"/>
      <c r="G5" s="104">
        <v>38250</v>
      </c>
      <c r="H5" s="104">
        <v>39881</v>
      </c>
      <c r="I5" s="104">
        <v>39883</v>
      </c>
      <c r="J5" s="101" t="s">
        <v>473</v>
      </c>
      <c r="K5" s="101" t="s">
        <v>469</v>
      </c>
      <c r="L5" s="101" t="s">
        <v>470</v>
      </c>
      <c r="M5" s="101"/>
      <c r="N5" s="101">
        <v>800</v>
      </c>
      <c r="O5" s="101"/>
      <c r="P5" s="101" t="s">
        <v>475</v>
      </c>
      <c r="Q5" s="102"/>
      <c r="R5" s="101">
        <v>2008</v>
      </c>
      <c r="S5" s="101">
        <v>9</v>
      </c>
      <c r="T5" s="81" t="str">
        <f>IF(F5&lt;&gt;0,E5/F5," ")</f>
        <v xml:space="preserve"> </v>
      </c>
      <c r="U5" s="81">
        <f>IF(D5&lt;&gt;0,E5/D5," ")</f>
        <v>1</v>
      </c>
      <c r="V5" s="82">
        <f>I5-G5</f>
        <v>1633</v>
      </c>
      <c r="X5" s="84">
        <f>198*N5</f>
        <v>158400</v>
      </c>
      <c r="Y5" s="84">
        <f>E5-X5</f>
        <v>236600</v>
      </c>
      <c r="Z5" s="84"/>
    </row>
    <row r="6" spans="1:29" s="87" customFormat="1">
      <c r="A6" s="101"/>
      <c r="B6" s="101">
        <v>50</v>
      </c>
      <c r="C6" s="101" t="s">
        <v>458</v>
      </c>
      <c r="D6" s="107">
        <v>439000</v>
      </c>
      <c r="E6" s="107">
        <v>436500</v>
      </c>
      <c r="F6" s="103">
        <v>305000</v>
      </c>
      <c r="G6" s="104">
        <v>38364</v>
      </c>
      <c r="H6" s="104">
        <v>38659</v>
      </c>
      <c r="I6" s="104">
        <v>38667</v>
      </c>
      <c r="J6" s="101" t="s">
        <v>473</v>
      </c>
      <c r="K6" s="101" t="s">
        <v>469</v>
      </c>
      <c r="L6" s="101" t="s">
        <v>470</v>
      </c>
      <c r="M6" s="101">
        <v>3</v>
      </c>
      <c r="N6" s="101">
        <v>1052</v>
      </c>
      <c r="O6" s="101"/>
      <c r="P6" s="101" t="s">
        <v>475</v>
      </c>
      <c r="Q6" s="107">
        <v>305000</v>
      </c>
      <c r="R6" s="101"/>
      <c r="S6" s="101"/>
      <c r="T6" s="81">
        <f>IF(F6&lt;&gt;0,E6/F6," ")</f>
        <v>1.4311475409836065</v>
      </c>
      <c r="U6" s="81">
        <f>IF(D6&lt;&gt;0,E6/D6," ")</f>
        <v>0.99430523917995439</v>
      </c>
      <c r="V6" s="82">
        <f>I6-G6</f>
        <v>303</v>
      </c>
      <c r="X6" s="106"/>
    </row>
    <row r="7" spans="1:29" s="87" customFormat="1">
      <c r="A7" s="101" t="s">
        <v>114</v>
      </c>
      <c r="B7" s="101">
        <v>7</v>
      </c>
      <c r="C7" s="101" t="s">
        <v>472</v>
      </c>
      <c r="D7" s="107"/>
      <c r="E7" s="107">
        <v>65000</v>
      </c>
      <c r="F7" s="103"/>
      <c r="G7" s="104">
        <v>38448</v>
      </c>
      <c r="H7" s="104">
        <v>38502</v>
      </c>
      <c r="I7" s="104">
        <v>38730</v>
      </c>
      <c r="J7" s="101" t="s">
        <v>115</v>
      </c>
      <c r="K7" s="101" t="s">
        <v>469</v>
      </c>
      <c r="L7" s="101" t="s">
        <v>474</v>
      </c>
      <c r="M7" s="101"/>
      <c r="N7" s="101">
        <v>720</v>
      </c>
      <c r="O7" s="101"/>
      <c r="P7" s="101" t="s">
        <v>475</v>
      </c>
      <c r="Q7" s="107"/>
      <c r="R7" s="101"/>
      <c r="S7" s="101"/>
      <c r="T7" s="81" t="str">
        <f>IF(F7&lt;&gt;0,E7/F7," ")</f>
        <v xml:space="preserve"> </v>
      </c>
      <c r="U7" s="81" t="str">
        <f>IF(D7&lt;&gt;0,E7/D7," ")</f>
        <v xml:space="preserve"> </v>
      </c>
      <c r="V7" s="82">
        <f>I7-G7</f>
        <v>282</v>
      </c>
      <c r="X7" s="106"/>
    </row>
    <row r="8" spans="1:29" s="87" customFormat="1">
      <c r="A8" s="101" t="s">
        <v>476</v>
      </c>
      <c r="B8" s="101">
        <v>7</v>
      </c>
      <c r="C8" s="101" t="s">
        <v>472</v>
      </c>
      <c r="D8" s="107"/>
      <c r="E8" s="107">
        <v>165000</v>
      </c>
      <c r="F8" s="103"/>
      <c r="G8" s="104">
        <v>38448</v>
      </c>
      <c r="H8" s="104">
        <v>38495</v>
      </c>
      <c r="I8" s="104">
        <v>38730</v>
      </c>
      <c r="J8" s="101" t="s">
        <v>473</v>
      </c>
      <c r="K8" s="101" t="s">
        <v>469</v>
      </c>
      <c r="L8" s="101" t="s">
        <v>474</v>
      </c>
      <c r="M8" s="101">
        <v>3</v>
      </c>
      <c r="N8" s="101">
        <v>800</v>
      </c>
      <c r="O8" s="101"/>
      <c r="P8" s="101" t="s">
        <v>475</v>
      </c>
      <c r="Q8" s="107"/>
      <c r="R8" s="101"/>
      <c r="S8" s="101"/>
      <c r="T8" s="81" t="str">
        <f>IF(F8&lt;&gt;0,E8/F8," ")</f>
        <v xml:space="preserve"> </v>
      </c>
      <c r="U8" s="81" t="str">
        <f>IF(D8&lt;&gt;0,E8/D8," ")</f>
        <v xml:space="preserve"> </v>
      </c>
      <c r="V8" s="82">
        <f>I8-G8</f>
        <v>282</v>
      </c>
      <c r="X8" s="106"/>
    </row>
    <row r="9" spans="1:29" s="87" customFormat="1">
      <c r="A9" s="101" t="s">
        <v>471</v>
      </c>
      <c r="B9" s="101">
        <v>7</v>
      </c>
      <c r="C9" s="101" t="s">
        <v>472</v>
      </c>
      <c r="D9" s="107"/>
      <c r="E9" s="107">
        <v>124000</v>
      </c>
      <c r="F9" s="103"/>
      <c r="G9" s="104">
        <v>38448</v>
      </c>
      <c r="H9" s="104">
        <v>38495</v>
      </c>
      <c r="I9" s="104">
        <v>38730</v>
      </c>
      <c r="J9" s="101" t="s">
        <v>473</v>
      </c>
      <c r="K9" s="101" t="s">
        <v>469</v>
      </c>
      <c r="L9" s="101" t="s">
        <v>474</v>
      </c>
      <c r="M9" s="101">
        <v>3</v>
      </c>
      <c r="N9" s="101">
        <v>800</v>
      </c>
      <c r="O9" s="101"/>
      <c r="P9" s="101" t="s">
        <v>475</v>
      </c>
      <c r="Q9" s="107"/>
      <c r="R9" s="101"/>
      <c r="S9" s="101"/>
      <c r="T9" s="81" t="str">
        <f>IF(F9&lt;&gt;0,E9/F9," ")</f>
        <v xml:space="preserve"> </v>
      </c>
      <c r="U9" s="81" t="str">
        <f>IF(D9&lt;&gt;0,E9/D9," ")</f>
        <v xml:space="preserve"> </v>
      </c>
      <c r="V9" s="82">
        <f>I9-G9</f>
        <v>282</v>
      </c>
      <c r="X9" s="106"/>
    </row>
    <row r="10" spans="1:29" s="87" customFormat="1">
      <c r="A10" s="101"/>
      <c r="B10" s="101" t="s">
        <v>16</v>
      </c>
      <c r="C10" s="101" t="s">
        <v>241</v>
      </c>
      <c r="D10" s="107"/>
      <c r="E10" s="107">
        <v>380000</v>
      </c>
      <c r="F10" s="103">
        <v>260000</v>
      </c>
      <c r="G10" s="104">
        <v>38454</v>
      </c>
      <c r="H10" s="104">
        <v>38677</v>
      </c>
      <c r="I10" s="104">
        <v>38678</v>
      </c>
      <c r="J10" s="101" t="s">
        <v>473</v>
      </c>
      <c r="K10" s="101" t="s">
        <v>469</v>
      </c>
      <c r="L10" s="101" t="s">
        <v>470</v>
      </c>
      <c r="M10" s="101">
        <v>4</v>
      </c>
      <c r="N10" s="101">
        <v>400</v>
      </c>
      <c r="O10" s="101"/>
      <c r="P10" s="101" t="s">
        <v>475</v>
      </c>
      <c r="Q10" s="107">
        <v>260000</v>
      </c>
      <c r="R10" s="101"/>
      <c r="S10" s="101"/>
      <c r="T10" s="81">
        <f>IF(F10&lt;&gt;0,E10/F10," ")</f>
        <v>1.4615384615384615</v>
      </c>
      <c r="U10" s="81" t="str">
        <f>IF(D10&lt;&gt;0,E10/D10," ")</f>
        <v xml:space="preserve"> </v>
      </c>
      <c r="V10" s="82">
        <f>I10-G10</f>
        <v>224</v>
      </c>
      <c r="X10" s="106"/>
    </row>
    <row r="11" spans="1:29" s="87" customFormat="1">
      <c r="A11" s="101" t="s">
        <v>116</v>
      </c>
      <c r="B11" s="101">
        <v>7</v>
      </c>
      <c r="C11" s="101" t="s">
        <v>472</v>
      </c>
      <c r="D11" s="107"/>
      <c r="E11" s="107">
        <v>70000</v>
      </c>
      <c r="F11" s="103"/>
      <c r="G11" s="104">
        <v>38458</v>
      </c>
      <c r="H11" s="104">
        <v>38495</v>
      </c>
      <c r="I11" s="104">
        <v>38730</v>
      </c>
      <c r="J11" s="101" t="s">
        <v>115</v>
      </c>
      <c r="K11" s="101" t="s">
        <v>469</v>
      </c>
      <c r="L11" s="101" t="s">
        <v>474</v>
      </c>
      <c r="M11" s="101"/>
      <c r="N11" s="101">
        <v>800</v>
      </c>
      <c r="O11" s="101"/>
      <c r="P11" s="101" t="s">
        <v>475</v>
      </c>
      <c r="Q11" s="107"/>
      <c r="R11" s="101"/>
      <c r="S11" s="101"/>
      <c r="T11" s="81" t="str">
        <f>IF(F11&lt;&gt;0,E11/F11," ")</f>
        <v xml:space="preserve"> </v>
      </c>
      <c r="U11" s="81" t="str">
        <f>IF(D11&lt;&gt;0,E11/D11," ")</f>
        <v xml:space="preserve"> </v>
      </c>
      <c r="V11" s="82">
        <f>I11-G11</f>
        <v>272</v>
      </c>
      <c r="X11" s="106"/>
    </row>
    <row r="12" spans="1:29" s="87" customFormat="1">
      <c r="A12" s="101"/>
      <c r="B12" s="101">
        <v>20</v>
      </c>
      <c r="C12" s="101" t="s">
        <v>456</v>
      </c>
      <c r="D12" s="107">
        <v>430000</v>
      </c>
      <c r="E12" s="107">
        <v>430000</v>
      </c>
      <c r="F12" s="103">
        <v>90000</v>
      </c>
      <c r="G12" s="104">
        <v>38491</v>
      </c>
      <c r="H12" s="104">
        <v>38588</v>
      </c>
      <c r="I12" s="104">
        <v>38625</v>
      </c>
      <c r="J12" s="101" t="s">
        <v>473</v>
      </c>
      <c r="K12" s="101" t="s">
        <v>469</v>
      </c>
      <c r="L12" s="101" t="s">
        <v>470</v>
      </c>
      <c r="M12" s="101">
        <v>4</v>
      </c>
      <c r="N12" s="101">
        <v>627</v>
      </c>
      <c r="O12" s="101"/>
      <c r="P12" s="101" t="s">
        <v>475</v>
      </c>
      <c r="Q12" s="107">
        <v>90000</v>
      </c>
      <c r="R12" s="101"/>
      <c r="S12" s="101"/>
      <c r="T12" s="81">
        <f>IF(F12&lt;&gt;0,E12/F12," ")</f>
        <v>4.7777777777777777</v>
      </c>
      <c r="U12" s="81">
        <f>IF(D12&lt;&gt;0,E12/D12," ")</f>
        <v>1</v>
      </c>
      <c r="V12" s="82">
        <f>I12-G12</f>
        <v>134</v>
      </c>
      <c r="X12" s="106"/>
    </row>
    <row r="13" spans="1:29" s="83" customFormat="1">
      <c r="A13" s="101"/>
      <c r="B13" s="101">
        <v>126</v>
      </c>
      <c r="C13" s="101" t="s">
        <v>486</v>
      </c>
      <c r="D13" s="107">
        <v>99000</v>
      </c>
      <c r="E13" s="107">
        <v>93000</v>
      </c>
      <c r="F13" s="103"/>
      <c r="G13" s="104">
        <v>38497</v>
      </c>
      <c r="H13" s="104">
        <v>38560</v>
      </c>
      <c r="I13" s="104">
        <v>38765</v>
      </c>
      <c r="J13" s="101" t="s">
        <v>115</v>
      </c>
      <c r="K13" s="101" t="s">
        <v>469</v>
      </c>
      <c r="L13" s="101" t="s">
        <v>470</v>
      </c>
      <c r="M13" s="101"/>
      <c r="N13" s="101">
        <v>616</v>
      </c>
      <c r="O13" s="101"/>
      <c r="P13" s="101" t="s">
        <v>475</v>
      </c>
      <c r="Q13" s="107"/>
      <c r="R13" s="101"/>
      <c r="S13" s="101"/>
      <c r="T13" s="81" t="str">
        <f>IF(F13&lt;&gt;0,E13/F13," ")</f>
        <v xml:space="preserve"> </v>
      </c>
      <c r="U13" s="81">
        <f>IF(D13&lt;&gt;0,E13/D13," ")</f>
        <v>0.93939393939393945</v>
      </c>
      <c r="V13" s="82">
        <f>I13-G13</f>
        <v>268</v>
      </c>
      <c r="W13" s="87"/>
      <c r="X13" s="106"/>
      <c r="Y13" s="87"/>
      <c r="Z13" s="87"/>
    </row>
    <row r="14" spans="1:29" s="87" customFormat="1">
      <c r="A14" s="101"/>
      <c r="B14" s="101">
        <v>8</v>
      </c>
      <c r="C14" s="101" t="s">
        <v>14</v>
      </c>
      <c r="D14" s="107">
        <v>439000</v>
      </c>
      <c r="E14" s="107">
        <v>439000</v>
      </c>
      <c r="F14" s="103">
        <v>265000</v>
      </c>
      <c r="G14" s="104">
        <v>38503</v>
      </c>
      <c r="H14" s="104">
        <v>38639</v>
      </c>
      <c r="I14" s="104">
        <v>38646</v>
      </c>
      <c r="J14" s="101" t="s">
        <v>473</v>
      </c>
      <c r="K14" s="101" t="s">
        <v>469</v>
      </c>
      <c r="L14" s="101" t="s">
        <v>470</v>
      </c>
      <c r="M14" s="101">
        <v>5</v>
      </c>
      <c r="N14" s="101">
        <v>755</v>
      </c>
      <c r="O14" s="101">
        <v>296</v>
      </c>
      <c r="P14" s="101" t="s">
        <v>475</v>
      </c>
      <c r="Q14" s="107">
        <v>265000</v>
      </c>
      <c r="R14" s="101">
        <v>2002</v>
      </c>
      <c r="S14" s="101"/>
      <c r="T14" s="81">
        <f>IF(F14&lt;&gt;0,E14/F14," ")</f>
        <v>1.6566037735849057</v>
      </c>
      <c r="U14" s="81">
        <f>IF(D14&lt;&gt;0,E14/D14," ")</f>
        <v>1</v>
      </c>
      <c r="V14" s="82">
        <f>I14-G14</f>
        <v>143</v>
      </c>
      <c r="X14" s="106"/>
    </row>
    <row r="15" spans="1:29" s="87" customFormat="1">
      <c r="A15" s="101"/>
      <c r="B15" s="101" t="s">
        <v>235</v>
      </c>
      <c r="C15" s="101" t="s">
        <v>32</v>
      </c>
      <c r="D15" s="107">
        <v>349000</v>
      </c>
      <c r="E15" s="107">
        <v>320000</v>
      </c>
      <c r="F15" s="103">
        <v>225000</v>
      </c>
      <c r="G15" s="104">
        <v>38525</v>
      </c>
      <c r="H15" s="104">
        <v>38637</v>
      </c>
      <c r="I15" s="104">
        <v>38638</v>
      </c>
      <c r="J15" s="101" t="s">
        <v>473</v>
      </c>
      <c r="K15" s="101" t="s">
        <v>469</v>
      </c>
      <c r="L15" s="101" t="s">
        <v>470</v>
      </c>
      <c r="M15" s="101">
        <v>4</v>
      </c>
      <c r="N15" s="101">
        <v>474</v>
      </c>
      <c r="O15" s="101"/>
      <c r="P15" s="101" t="s">
        <v>475</v>
      </c>
      <c r="Q15" s="107">
        <v>225000</v>
      </c>
      <c r="R15" s="101">
        <v>2002</v>
      </c>
      <c r="S15" s="101">
        <v>9</v>
      </c>
      <c r="T15" s="81">
        <f>IF(F15&lt;&gt;0,E15/F15," ")</f>
        <v>1.4222222222222223</v>
      </c>
      <c r="U15" s="81">
        <f>IF(D15&lt;&gt;0,E15/D15," ")</f>
        <v>0.91690544412607455</v>
      </c>
      <c r="V15" s="82">
        <f>I15-G15</f>
        <v>113</v>
      </c>
      <c r="X15" s="106"/>
    </row>
    <row r="16" spans="1:29" s="87" customFormat="1">
      <c r="A16" s="101"/>
      <c r="B16" s="101">
        <v>84</v>
      </c>
      <c r="C16" s="101" t="s">
        <v>487</v>
      </c>
      <c r="D16" s="107">
        <v>685000</v>
      </c>
      <c r="E16" s="107">
        <v>685000</v>
      </c>
      <c r="F16" s="103">
        <v>550000</v>
      </c>
      <c r="G16" s="104">
        <v>38537</v>
      </c>
      <c r="H16" s="104">
        <v>38978</v>
      </c>
      <c r="I16" s="104">
        <v>38978</v>
      </c>
      <c r="J16" s="101" t="s">
        <v>473</v>
      </c>
      <c r="K16" s="101" t="s">
        <v>469</v>
      </c>
      <c r="L16" s="101" t="s">
        <v>470</v>
      </c>
      <c r="M16" s="101">
        <v>4</v>
      </c>
      <c r="N16" s="101">
        <v>1007</v>
      </c>
      <c r="O16" s="101"/>
      <c r="P16" s="101" t="s">
        <v>475</v>
      </c>
      <c r="Q16" s="107">
        <v>550000</v>
      </c>
      <c r="R16" s="101">
        <v>2005</v>
      </c>
      <c r="S16" s="101">
        <v>9</v>
      </c>
      <c r="T16" s="81">
        <f>IF(F16&lt;&gt;0,E16/F16," ")</f>
        <v>1.2454545454545454</v>
      </c>
      <c r="U16" s="81">
        <f>IF(D16&lt;&gt;0,E16/D16," ")</f>
        <v>1</v>
      </c>
      <c r="V16" s="82">
        <f>I16-G16</f>
        <v>441</v>
      </c>
      <c r="X16" s="106"/>
    </row>
    <row r="17" spans="1:26" s="87" customFormat="1">
      <c r="A17" s="101"/>
      <c r="B17" s="101" t="s">
        <v>234</v>
      </c>
      <c r="C17" s="101" t="s">
        <v>489</v>
      </c>
      <c r="D17" s="107">
        <v>282000</v>
      </c>
      <c r="E17" s="107">
        <v>278000</v>
      </c>
      <c r="F17" s="103">
        <v>165000</v>
      </c>
      <c r="G17" s="104">
        <v>38544</v>
      </c>
      <c r="H17" s="104">
        <v>38642</v>
      </c>
      <c r="I17" s="104">
        <v>38651</v>
      </c>
      <c r="J17" s="101" t="s">
        <v>473</v>
      </c>
      <c r="K17" s="101" t="s">
        <v>469</v>
      </c>
      <c r="L17" s="101" t="s">
        <v>470</v>
      </c>
      <c r="M17" s="101">
        <v>3</v>
      </c>
      <c r="N17" s="101">
        <v>469</v>
      </c>
      <c r="O17" s="101"/>
      <c r="P17" s="101" t="s">
        <v>475</v>
      </c>
      <c r="Q17" s="107">
        <v>165000</v>
      </c>
      <c r="R17" s="101"/>
      <c r="S17" s="101"/>
      <c r="T17" s="81">
        <f>IF(F17&lt;&gt;0,E17/F17," ")</f>
        <v>1.6848484848484848</v>
      </c>
      <c r="U17" s="81">
        <f>IF(D17&lt;&gt;0,E17/D17," ")</f>
        <v>0.98581560283687941</v>
      </c>
      <c r="V17" s="82">
        <f>I17-G17</f>
        <v>107</v>
      </c>
      <c r="X17" s="106"/>
    </row>
    <row r="18" spans="1:26" s="90" customFormat="1">
      <c r="A18" s="101"/>
      <c r="B18" s="101">
        <v>10</v>
      </c>
      <c r="C18" s="101" t="s">
        <v>18</v>
      </c>
      <c r="D18" s="107"/>
      <c r="E18" s="107">
        <v>387500</v>
      </c>
      <c r="F18" s="103">
        <v>260000</v>
      </c>
      <c r="G18" s="104">
        <v>38559</v>
      </c>
      <c r="H18" s="104">
        <v>38668</v>
      </c>
      <c r="I18" s="104">
        <v>38674</v>
      </c>
      <c r="J18" s="101" t="s">
        <v>473</v>
      </c>
      <c r="K18" s="101" t="s">
        <v>469</v>
      </c>
      <c r="L18" s="101" t="s">
        <v>470</v>
      </c>
      <c r="M18" s="101">
        <v>7</v>
      </c>
      <c r="N18" s="101">
        <v>812</v>
      </c>
      <c r="O18" s="101">
        <v>270</v>
      </c>
      <c r="P18" s="101" t="s">
        <v>475</v>
      </c>
      <c r="Q18" s="107">
        <v>260000</v>
      </c>
      <c r="R18" s="101">
        <v>2002</v>
      </c>
      <c r="S18" s="101">
        <v>10</v>
      </c>
      <c r="T18" s="81">
        <f>IF(F18&lt;&gt;0,E18/F18," ")</f>
        <v>1.4903846153846154</v>
      </c>
      <c r="U18" s="81" t="str">
        <f>IF(D18&lt;&gt;0,E18/D18," ")</f>
        <v xml:space="preserve"> </v>
      </c>
      <c r="V18" s="82">
        <f>I18-G18</f>
        <v>115</v>
      </c>
      <c r="W18" s="87"/>
      <c r="X18" s="106"/>
      <c r="Y18" s="87"/>
      <c r="Z18" s="87"/>
    </row>
    <row r="19" spans="1:26" s="87" customFormat="1">
      <c r="A19" s="101"/>
      <c r="B19" s="101" t="s">
        <v>482</v>
      </c>
      <c r="C19" s="101" t="s">
        <v>483</v>
      </c>
      <c r="D19" s="107">
        <v>219000</v>
      </c>
      <c r="E19" s="107">
        <v>210000</v>
      </c>
      <c r="F19" s="103">
        <v>140000</v>
      </c>
      <c r="G19" s="104">
        <v>38573</v>
      </c>
      <c r="H19" s="104">
        <v>38594</v>
      </c>
      <c r="I19" s="104">
        <v>38625</v>
      </c>
      <c r="J19" s="101" t="s">
        <v>473</v>
      </c>
      <c r="K19" s="101" t="s">
        <v>469</v>
      </c>
      <c r="L19" s="101" t="s">
        <v>470</v>
      </c>
      <c r="M19" s="101">
        <v>4</v>
      </c>
      <c r="N19" s="101">
        <v>420</v>
      </c>
      <c r="O19" s="101"/>
      <c r="P19" s="101" t="s">
        <v>475</v>
      </c>
      <c r="Q19" s="107">
        <v>140000</v>
      </c>
      <c r="R19" s="101"/>
      <c r="S19" s="101"/>
      <c r="T19" s="81">
        <f>IF(F19&lt;&gt;0,E19/F19," ")</f>
        <v>1.5</v>
      </c>
      <c r="U19" s="81">
        <f>IF(D19&lt;&gt;0,E19/D19," ")</f>
        <v>0.95890410958904104</v>
      </c>
      <c r="V19" s="82">
        <f>I19-G19</f>
        <v>52</v>
      </c>
      <c r="X19" s="106"/>
    </row>
    <row r="20" spans="1:26" s="87" customFormat="1">
      <c r="A20" s="101"/>
      <c r="B20" s="101">
        <v>41</v>
      </c>
      <c r="C20" s="101" t="s">
        <v>231</v>
      </c>
      <c r="D20" s="107">
        <v>355000</v>
      </c>
      <c r="E20" s="107">
        <v>325000</v>
      </c>
      <c r="F20" s="103">
        <v>292000</v>
      </c>
      <c r="G20" s="104">
        <v>38579</v>
      </c>
      <c r="H20" s="104">
        <v>38625</v>
      </c>
      <c r="I20" s="104">
        <v>38639</v>
      </c>
      <c r="J20" s="101" t="s">
        <v>473</v>
      </c>
      <c r="K20" s="101" t="s">
        <v>469</v>
      </c>
      <c r="L20" s="101" t="s">
        <v>470</v>
      </c>
      <c r="M20" s="101">
        <v>5</v>
      </c>
      <c r="N20" s="101">
        <v>1136</v>
      </c>
      <c r="O20" s="101"/>
      <c r="P20" s="101" t="s">
        <v>475</v>
      </c>
      <c r="Q20" s="107">
        <v>292000</v>
      </c>
      <c r="R20" s="101"/>
      <c r="S20" s="101"/>
      <c r="T20" s="81">
        <f>IF(F20&lt;&gt;0,E20/F20," ")</f>
        <v>1.1130136986301369</v>
      </c>
      <c r="U20" s="81">
        <f>IF(D20&lt;&gt;0,E20/D20," ")</f>
        <v>0.91549295774647887</v>
      </c>
      <c r="V20" s="82">
        <f>I20-G20</f>
        <v>60</v>
      </c>
      <c r="X20" s="106"/>
    </row>
    <row r="21" spans="1:26" s="83" customFormat="1">
      <c r="A21" s="101"/>
      <c r="B21" s="101" t="s">
        <v>457</v>
      </c>
      <c r="C21" s="101" t="s">
        <v>250</v>
      </c>
      <c r="D21" s="107">
        <v>439000</v>
      </c>
      <c r="E21" s="107">
        <v>435000</v>
      </c>
      <c r="F21" s="103">
        <v>280000</v>
      </c>
      <c r="G21" s="104">
        <v>38581</v>
      </c>
      <c r="H21" s="104">
        <v>38595</v>
      </c>
      <c r="I21" s="104">
        <v>38610</v>
      </c>
      <c r="J21" s="101" t="s">
        <v>473</v>
      </c>
      <c r="K21" s="101" t="s">
        <v>469</v>
      </c>
      <c r="L21" s="101" t="s">
        <v>470</v>
      </c>
      <c r="M21" s="101">
        <v>4</v>
      </c>
      <c r="N21" s="101">
        <v>929</v>
      </c>
      <c r="O21" s="101">
        <v>260</v>
      </c>
      <c r="P21" s="101" t="s">
        <v>475</v>
      </c>
      <c r="Q21" s="107">
        <v>280000</v>
      </c>
      <c r="R21" s="101">
        <v>2002</v>
      </c>
      <c r="S21" s="101">
        <v>10</v>
      </c>
      <c r="T21" s="81">
        <f>IF(F21&lt;&gt;0,E21/F21," ")</f>
        <v>1.5535714285714286</v>
      </c>
      <c r="U21" s="81">
        <f>IF(D21&lt;&gt;0,E21/D21," ")</f>
        <v>0.99088838268792712</v>
      </c>
      <c r="V21" s="82">
        <f>I21-G21</f>
        <v>29</v>
      </c>
      <c r="W21" s="87"/>
      <c r="X21" s="106"/>
      <c r="Y21" s="87"/>
      <c r="Z21" s="87"/>
    </row>
    <row r="22" spans="1:26" s="87" customFormat="1">
      <c r="A22" s="101"/>
      <c r="B22" s="101" t="s">
        <v>246</v>
      </c>
      <c r="C22" s="101" t="s">
        <v>487</v>
      </c>
      <c r="D22" s="107">
        <v>465000</v>
      </c>
      <c r="E22" s="107">
        <v>301000</v>
      </c>
      <c r="F22" s="103">
        <v>95000</v>
      </c>
      <c r="G22" s="104">
        <v>38582</v>
      </c>
      <c r="H22" s="104">
        <v>38616</v>
      </c>
      <c r="I22" s="104">
        <v>38628</v>
      </c>
      <c r="J22" s="101" t="s">
        <v>473</v>
      </c>
      <c r="K22" s="101" t="s">
        <v>469</v>
      </c>
      <c r="L22" s="101" t="s">
        <v>470</v>
      </c>
      <c r="M22" s="101">
        <v>4</v>
      </c>
      <c r="N22" s="101">
        <v>700</v>
      </c>
      <c r="O22" s="101"/>
      <c r="P22" s="101" t="s">
        <v>475</v>
      </c>
      <c r="Q22" s="107">
        <v>95000</v>
      </c>
      <c r="R22" s="101"/>
      <c r="S22" s="101"/>
      <c r="T22" s="81">
        <f>IF(F22&lt;&gt;0,E22/F22," ")</f>
        <v>3.168421052631579</v>
      </c>
      <c r="U22" s="81">
        <f>IF(D22&lt;&gt;0,E22/D22," ")</f>
        <v>0.64731182795698927</v>
      </c>
      <c r="V22" s="82">
        <f>I22-G22</f>
        <v>46</v>
      </c>
      <c r="X22" s="106"/>
    </row>
    <row r="23" spans="1:26" s="87" customFormat="1">
      <c r="A23" s="101"/>
      <c r="B23" s="101">
        <v>8</v>
      </c>
      <c r="C23" s="101" t="s">
        <v>113</v>
      </c>
      <c r="D23" s="107">
        <v>164000</v>
      </c>
      <c r="E23" s="107">
        <v>164000</v>
      </c>
      <c r="F23" s="103"/>
      <c r="G23" s="104">
        <v>38587</v>
      </c>
      <c r="H23" s="104">
        <v>38588</v>
      </c>
      <c r="I23" s="104">
        <v>38597</v>
      </c>
      <c r="J23" s="101" t="s">
        <v>115</v>
      </c>
      <c r="K23" s="101" t="s">
        <v>469</v>
      </c>
      <c r="L23" s="101" t="s">
        <v>470</v>
      </c>
      <c r="M23" s="101">
        <v>0</v>
      </c>
      <c r="N23" s="101">
        <v>882</v>
      </c>
      <c r="O23" s="101"/>
      <c r="P23" s="101" t="s">
        <v>475</v>
      </c>
      <c r="Q23" s="107"/>
      <c r="R23" s="101"/>
      <c r="S23" s="101"/>
      <c r="T23" s="81" t="str">
        <f>IF(F23&lt;&gt;0,E23/F23," ")</f>
        <v xml:space="preserve"> </v>
      </c>
      <c r="U23" s="81">
        <f>IF(D23&lt;&gt;0,E23/D23," ")</f>
        <v>1</v>
      </c>
      <c r="V23" s="82">
        <f>I23-G23</f>
        <v>10</v>
      </c>
      <c r="X23" s="106"/>
    </row>
    <row r="24" spans="1:26" s="87" customFormat="1">
      <c r="A24" s="101"/>
      <c r="B24" s="101">
        <v>3</v>
      </c>
      <c r="C24" s="101" t="s">
        <v>245</v>
      </c>
      <c r="D24" s="107"/>
      <c r="E24" s="107">
        <v>300000</v>
      </c>
      <c r="F24" s="103">
        <v>215000</v>
      </c>
      <c r="G24" s="104">
        <v>38593</v>
      </c>
      <c r="H24" s="104">
        <v>38604</v>
      </c>
      <c r="I24" s="104">
        <v>38611</v>
      </c>
      <c r="J24" s="101" t="s">
        <v>473</v>
      </c>
      <c r="K24" s="101" t="s">
        <v>469</v>
      </c>
      <c r="L24" s="101" t="s">
        <v>470</v>
      </c>
      <c r="M24" s="101">
        <v>3</v>
      </c>
      <c r="N24" s="101">
        <v>860</v>
      </c>
      <c r="O24" s="101"/>
      <c r="P24" s="101" t="s">
        <v>475</v>
      </c>
      <c r="Q24" s="107">
        <v>215000</v>
      </c>
      <c r="R24" s="101">
        <v>2002</v>
      </c>
      <c r="S24" s="101">
        <v>9</v>
      </c>
      <c r="T24" s="81">
        <f>IF(F24&lt;&gt;0,E24/F24," ")</f>
        <v>1.3953488372093024</v>
      </c>
      <c r="U24" s="81" t="str">
        <f>IF(D24&lt;&gt;0,E24/D24," ")</f>
        <v xml:space="preserve"> </v>
      </c>
      <c r="V24" s="82">
        <f>I24-G24</f>
        <v>18</v>
      </c>
      <c r="X24" s="106"/>
    </row>
    <row r="25" spans="1:26" s="87" customFormat="1">
      <c r="A25" s="101"/>
      <c r="B25" s="101" t="s">
        <v>454</v>
      </c>
      <c r="C25" s="101" t="s">
        <v>455</v>
      </c>
      <c r="D25" s="107">
        <v>445000</v>
      </c>
      <c r="E25" s="107">
        <v>425000</v>
      </c>
      <c r="F25" s="103"/>
      <c r="G25" s="104">
        <v>38595</v>
      </c>
      <c r="H25" s="104">
        <v>38646</v>
      </c>
      <c r="I25" s="104">
        <v>38656</v>
      </c>
      <c r="J25" s="101" t="s">
        <v>473</v>
      </c>
      <c r="K25" s="101" t="s">
        <v>469</v>
      </c>
      <c r="L25" s="101" t="s">
        <v>470</v>
      </c>
      <c r="M25" s="101">
        <v>3</v>
      </c>
      <c r="N25" s="101">
        <v>1130</v>
      </c>
      <c r="O25" s="101"/>
      <c r="P25" s="101" t="s">
        <v>475</v>
      </c>
      <c r="Q25" s="107"/>
      <c r="R25" s="101">
        <v>2002</v>
      </c>
      <c r="S25" s="101">
        <v>9</v>
      </c>
      <c r="T25" s="81" t="str">
        <f>IF(F25&lt;&gt;0,E25/F25," ")</f>
        <v xml:space="preserve"> </v>
      </c>
      <c r="U25" s="81">
        <f>IF(D25&lt;&gt;0,E25/D25," ")</f>
        <v>0.9550561797752809</v>
      </c>
      <c r="V25" s="82">
        <f>I25-G25</f>
        <v>61</v>
      </c>
      <c r="X25" s="106"/>
    </row>
    <row r="26" spans="1:26" s="87" customFormat="1">
      <c r="A26" s="101"/>
      <c r="B26" s="101">
        <v>3</v>
      </c>
      <c r="C26" s="101" t="s">
        <v>9</v>
      </c>
      <c r="D26" s="107">
        <v>359000</v>
      </c>
      <c r="E26" s="107">
        <v>345000</v>
      </c>
      <c r="F26" s="103">
        <v>220000</v>
      </c>
      <c r="G26" s="104">
        <v>38595</v>
      </c>
      <c r="H26" s="104">
        <v>38612</v>
      </c>
      <c r="I26" s="104">
        <v>38618</v>
      </c>
      <c r="J26" s="101" t="s">
        <v>473</v>
      </c>
      <c r="K26" s="101" t="s">
        <v>469</v>
      </c>
      <c r="L26" s="101" t="s">
        <v>470</v>
      </c>
      <c r="M26" s="101">
        <v>3</v>
      </c>
      <c r="N26" s="101">
        <v>648</v>
      </c>
      <c r="O26" s="101">
        <v>160</v>
      </c>
      <c r="P26" s="101" t="s">
        <v>475</v>
      </c>
      <c r="Q26" s="107">
        <v>220000</v>
      </c>
      <c r="R26" s="101">
        <v>2002</v>
      </c>
      <c r="S26" s="101">
        <v>10</v>
      </c>
      <c r="T26" s="81">
        <f>IF(F26&lt;&gt;0,E26/F26," ")</f>
        <v>1.5681818181818181</v>
      </c>
      <c r="U26" s="81">
        <f>IF(D26&lt;&gt;0,E26/D26," ")</f>
        <v>0.96100278551532037</v>
      </c>
      <c r="V26" s="82">
        <f>I26-G26</f>
        <v>23</v>
      </c>
      <c r="X26" s="106"/>
    </row>
    <row r="27" spans="1:26" s="87" customFormat="1">
      <c r="A27" s="101"/>
      <c r="B27" s="101">
        <v>70</v>
      </c>
      <c r="C27" s="101" t="s">
        <v>231</v>
      </c>
      <c r="D27" s="107"/>
      <c r="E27" s="107">
        <v>501000</v>
      </c>
      <c r="F27" s="103">
        <v>335000</v>
      </c>
      <c r="G27" s="104">
        <v>38604</v>
      </c>
      <c r="H27" s="104">
        <v>38626</v>
      </c>
      <c r="I27" s="104">
        <v>38632</v>
      </c>
      <c r="J27" s="101" t="s">
        <v>473</v>
      </c>
      <c r="K27" s="101" t="s">
        <v>469</v>
      </c>
      <c r="L27" s="101" t="s">
        <v>470</v>
      </c>
      <c r="M27" s="101">
        <v>4</v>
      </c>
      <c r="N27" s="101">
        <v>1081</v>
      </c>
      <c r="O27" s="101"/>
      <c r="P27" s="101" t="s">
        <v>475</v>
      </c>
      <c r="Q27" s="107">
        <v>335000</v>
      </c>
      <c r="R27" s="101"/>
      <c r="S27" s="101"/>
      <c r="T27" s="81">
        <f>IF(F27&lt;&gt;0,E27/F27," ")</f>
        <v>1.4955223880597015</v>
      </c>
      <c r="U27" s="81" t="str">
        <f>IF(D27&lt;&gt;0,E27/D27," ")</f>
        <v xml:space="preserve"> </v>
      </c>
      <c r="V27" s="82">
        <f>I27-G27</f>
        <v>28</v>
      </c>
      <c r="X27" s="106"/>
    </row>
    <row r="28" spans="1:26" s="83" customFormat="1">
      <c r="A28" s="101"/>
      <c r="B28" s="101">
        <v>42</v>
      </c>
      <c r="C28" s="101" t="s">
        <v>489</v>
      </c>
      <c r="D28" s="107">
        <v>252500</v>
      </c>
      <c r="E28" s="107">
        <v>252500</v>
      </c>
      <c r="F28" s="103">
        <v>145000</v>
      </c>
      <c r="G28" s="104">
        <v>38604</v>
      </c>
      <c r="H28" s="104">
        <v>38625</v>
      </c>
      <c r="I28" s="104">
        <v>38625</v>
      </c>
      <c r="J28" s="101" t="s">
        <v>473</v>
      </c>
      <c r="K28" s="101" t="s">
        <v>479</v>
      </c>
      <c r="L28" s="101" t="s">
        <v>470</v>
      </c>
      <c r="M28" s="101">
        <v>2</v>
      </c>
      <c r="N28" s="101"/>
      <c r="O28" s="101"/>
      <c r="P28" s="101" t="s">
        <v>475</v>
      </c>
      <c r="Q28" s="107">
        <v>145000</v>
      </c>
      <c r="R28" s="101"/>
      <c r="S28" s="101"/>
      <c r="T28" s="81">
        <f>IF(F28&lt;&gt;0,E28/F28," ")</f>
        <v>1.7413793103448276</v>
      </c>
      <c r="U28" s="81">
        <f>IF(D28&lt;&gt;0,E28/D28," ")</f>
        <v>1</v>
      </c>
      <c r="V28" s="82">
        <f>I28-G28</f>
        <v>21</v>
      </c>
      <c r="W28" s="87"/>
      <c r="X28" s="106"/>
      <c r="Y28" s="87"/>
      <c r="Z28" s="87"/>
    </row>
    <row r="29" spans="1:26" s="87" customFormat="1">
      <c r="A29" s="101"/>
      <c r="B29" s="101">
        <v>13</v>
      </c>
      <c r="C29" s="101" t="s">
        <v>456</v>
      </c>
      <c r="D29" s="107">
        <v>189000</v>
      </c>
      <c r="E29" s="107">
        <v>175000</v>
      </c>
      <c r="F29" s="103"/>
      <c r="G29" s="104">
        <v>38604</v>
      </c>
      <c r="H29" s="104">
        <v>38639</v>
      </c>
      <c r="I29" s="104">
        <v>38650</v>
      </c>
      <c r="J29" s="101" t="s">
        <v>115</v>
      </c>
      <c r="K29" s="101" t="s">
        <v>469</v>
      </c>
      <c r="L29" s="101" t="s">
        <v>470</v>
      </c>
      <c r="M29" s="101">
        <v>0</v>
      </c>
      <c r="N29" s="101">
        <v>935</v>
      </c>
      <c r="O29" s="101"/>
      <c r="P29" s="101" t="s">
        <v>475</v>
      </c>
      <c r="Q29" s="107"/>
      <c r="R29" s="101"/>
      <c r="S29" s="101"/>
      <c r="T29" s="81" t="str">
        <f>IF(F29&lt;&gt;0,E29/F29," ")</f>
        <v xml:space="preserve"> </v>
      </c>
      <c r="U29" s="81">
        <f>IF(D29&lt;&gt;0,E29/D29," ")</f>
        <v>0.92592592592592593</v>
      </c>
      <c r="V29" s="82">
        <f>I29-G29</f>
        <v>46</v>
      </c>
      <c r="X29" s="106"/>
    </row>
    <row r="30" spans="1:26" s="87" customFormat="1">
      <c r="A30" s="101"/>
      <c r="B30" s="101">
        <v>7</v>
      </c>
      <c r="C30" s="101" t="s">
        <v>472</v>
      </c>
      <c r="D30" s="107"/>
      <c r="E30" s="107">
        <v>87000</v>
      </c>
      <c r="F30" s="103"/>
      <c r="G30" s="104">
        <v>38607</v>
      </c>
      <c r="H30" s="104">
        <v>38651</v>
      </c>
      <c r="I30" s="104">
        <v>38733</v>
      </c>
      <c r="J30" s="101" t="s">
        <v>115</v>
      </c>
      <c r="K30" s="101" t="s">
        <v>469</v>
      </c>
      <c r="L30" s="101" t="s">
        <v>470</v>
      </c>
      <c r="M30" s="101"/>
      <c r="N30" s="101">
        <v>720</v>
      </c>
      <c r="O30" s="101"/>
      <c r="P30" s="101" t="s">
        <v>475</v>
      </c>
      <c r="Q30" s="107"/>
      <c r="R30" s="101"/>
      <c r="S30" s="101"/>
      <c r="T30" s="81" t="str">
        <f>IF(F30&lt;&gt;0,E30/F30," ")</f>
        <v xml:space="preserve"> </v>
      </c>
      <c r="U30" s="81" t="str">
        <f>IF(D30&lt;&gt;0,E30/D30," ")</f>
        <v xml:space="preserve"> </v>
      </c>
      <c r="V30" s="82">
        <f>I30-G30</f>
        <v>126</v>
      </c>
      <c r="X30" s="106"/>
    </row>
    <row r="31" spans="1:26" s="87" customFormat="1">
      <c r="A31" s="101"/>
      <c r="B31" s="101">
        <v>31</v>
      </c>
      <c r="C31" s="101" t="s">
        <v>483</v>
      </c>
      <c r="D31" s="107">
        <v>325000</v>
      </c>
      <c r="E31" s="107">
        <v>320000</v>
      </c>
      <c r="F31" s="103"/>
      <c r="G31" s="104">
        <v>38608</v>
      </c>
      <c r="H31" s="104">
        <v>38617</v>
      </c>
      <c r="I31" s="104">
        <v>38625</v>
      </c>
      <c r="J31" s="101" t="s">
        <v>473</v>
      </c>
      <c r="K31" s="101" t="s">
        <v>469</v>
      </c>
      <c r="L31" s="101" t="s">
        <v>470</v>
      </c>
      <c r="M31" s="101">
        <v>3</v>
      </c>
      <c r="N31" s="101">
        <v>1012</v>
      </c>
      <c r="O31" s="101"/>
      <c r="P31" s="101" t="s">
        <v>475</v>
      </c>
      <c r="Q31" s="107"/>
      <c r="R31" s="101"/>
      <c r="S31" s="101"/>
      <c r="T31" s="81" t="str">
        <f>IF(F31&lt;&gt;0,E31/F31," ")</f>
        <v xml:space="preserve"> </v>
      </c>
      <c r="U31" s="81">
        <f>IF(D31&lt;&gt;0,E31/D31," ")</f>
        <v>0.98461538461538467</v>
      </c>
      <c r="V31" s="82">
        <f>I31-G31</f>
        <v>17</v>
      </c>
      <c r="X31" s="106"/>
    </row>
    <row r="32" spans="1:26" s="87" customFormat="1">
      <c r="A32" s="101"/>
      <c r="B32" s="101">
        <v>6</v>
      </c>
      <c r="C32" s="101" t="s">
        <v>7</v>
      </c>
      <c r="D32" s="107">
        <v>425000</v>
      </c>
      <c r="E32" s="107">
        <v>385000</v>
      </c>
      <c r="F32" s="103"/>
      <c r="G32" s="104">
        <v>38609</v>
      </c>
      <c r="H32" s="104">
        <v>38700</v>
      </c>
      <c r="I32" s="104">
        <v>38707</v>
      </c>
      <c r="J32" s="101" t="s">
        <v>473</v>
      </c>
      <c r="K32" s="101" t="s">
        <v>469</v>
      </c>
      <c r="L32" s="101" t="s">
        <v>470</v>
      </c>
      <c r="M32" s="101">
        <v>4</v>
      </c>
      <c r="N32" s="101">
        <v>885</v>
      </c>
      <c r="O32" s="101">
        <v>230</v>
      </c>
      <c r="P32" s="101"/>
      <c r="Q32" s="107"/>
      <c r="R32" s="101"/>
      <c r="S32" s="101"/>
      <c r="T32" s="81" t="str">
        <f>IF(F32&lt;&gt;0,E32/F32," ")</f>
        <v xml:space="preserve"> </v>
      </c>
      <c r="U32" s="81">
        <f>IF(D32&lt;&gt;0,E32/D32," ")</f>
        <v>0.90588235294117647</v>
      </c>
      <c r="V32" s="82">
        <f>I32-G32</f>
        <v>98</v>
      </c>
      <c r="X32" s="106"/>
    </row>
    <row r="33" spans="1:26" s="87" customFormat="1">
      <c r="A33" s="101"/>
      <c r="B33" s="101">
        <v>10</v>
      </c>
      <c r="C33" s="101" t="s">
        <v>224</v>
      </c>
      <c r="D33" s="107">
        <v>349000</v>
      </c>
      <c r="E33" s="107">
        <v>340000</v>
      </c>
      <c r="F33" s="103">
        <v>225000</v>
      </c>
      <c r="G33" s="104">
        <v>38622</v>
      </c>
      <c r="H33" s="104">
        <v>38672</v>
      </c>
      <c r="I33" s="104">
        <v>38772</v>
      </c>
      <c r="J33" s="101" t="s">
        <v>473</v>
      </c>
      <c r="K33" s="101" t="s">
        <v>469</v>
      </c>
      <c r="L33" s="101" t="s">
        <v>470</v>
      </c>
      <c r="M33" s="101">
        <v>4</v>
      </c>
      <c r="N33" s="101">
        <v>713</v>
      </c>
      <c r="O33" s="101"/>
      <c r="P33" s="101" t="s">
        <v>475</v>
      </c>
      <c r="Q33" s="107">
        <v>225000</v>
      </c>
      <c r="R33" s="101"/>
      <c r="S33" s="101"/>
      <c r="T33" s="81">
        <f>IF(F33&lt;&gt;0,E33/F33," ")</f>
        <v>1.5111111111111111</v>
      </c>
      <c r="U33" s="81">
        <f>IF(D33&lt;&gt;0,E33/D33," ")</f>
        <v>0.97421203438395421</v>
      </c>
      <c r="V33" s="82">
        <f>I33-G33</f>
        <v>150</v>
      </c>
      <c r="X33" s="106"/>
    </row>
    <row r="34" spans="1:26" s="87" customFormat="1">
      <c r="A34" s="101"/>
      <c r="B34" s="101">
        <v>9</v>
      </c>
      <c r="C34" s="101" t="s">
        <v>489</v>
      </c>
      <c r="D34" s="107"/>
      <c r="E34" s="107">
        <v>272000</v>
      </c>
      <c r="F34" s="103">
        <v>185000</v>
      </c>
      <c r="G34" s="104">
        <v>38624</v>
      </c>
      <c r="H34" s="104">
        <v>38631</v>
      </c>
      <c r="I34" s="104">
        <v>38645</v>
      </c>
      <c r="J34" s="101" t="s">
        <v>473</v>
      </c>
      <c r="K34" s="101" t="s">
        <v>469</v>
      </c>
      <c r="L34" s="101" t="s">
        <v>470</v>
      </c>
      <c r="M34" s="101">
        <v>3</v>
      </c>
      <c r="N34" s="101">
        <v>799</v>
      </c>
      <c r="O34" s="101">
        <v>140</v>
      </c>
      <c r="P34" s="101" t="s">
        <v>475</v>
      </c>
      <c r="Q34" s="107">
        <v>185000</v>
      </c>
      <c r="R34" s="101">
        <v>2002</v>
      </c>
      <c r="S34" s="101">
        <v>9</v>
      </c>
      <c r="T34" s="81">
        <f>IF(F34&lt;&gt;0,E34/F34," ")</f>
        <v>1.4702702702702704</v>
      </c>
      <c r="U34" s="81" t="str">
        <f>IF(D34&lt;&gt;0,E34/D34," ")</f>
        <v xml:space="preserve"> </v>
      </c>
      <c r="V34" s="82">
        <f>I34-G34</f>
        <v>21</v>
      </c>
      <c r="X34" s="106"/>
    </row>
    <row r="35" spans="1:26" s="83" customFormat="1">
      <c r="A35" s="101"/>
      <c r="B35" s="101" t="s">
        <v>466</v>
      </c>
      <c r="C35" s="101" t="s">
        <v>486</v>
      </c>
      <c r="D35" s="107">
        <v>505000</v>
      </c>
      <c r="E35" s="107">
        <v>495000</v>
      </c>
      <c r="F35" s="103">
        <v>270000</v>
      </c>
      <c r="G35" s="104">
        <v>38629</v>
      </c>
      <c r="H35" s="104">
        <v>38675</v>
      </c>
      <c r="I35" s="104">
        <v>38686</v>
      </c>
      <c r="J35" s="101" t="s">
        <v>473</v>
      </c>
      <c r="K35" s="101" t="s">
        <v>469</v>
      </c>
      <c r="L35" s="101" t="s">
        <v>470</v>
      </c>
      <c r="M35" s="101">
        <v>4</v>
      </c>
      <c r="N35" s="101">
        <v>1140</v>
      </c>
      <c r="O35" s="101"/>
      <c r="P35" s="101" t="s">
        <v>475</v>
      </c>
      <c r="Q35" s="107">
        <v>270000</v>
      </c>
      <c r="R35" s="101"/>
      <c r="S35" s="101"/>
      <c r="T35" s="81">
        <f>IF(F35&lt;&gt;0,E35/F35," ")</f>
        <v>1.8333333333333333</v>
      </c>
      <c r="U35" s="81">
        <f>IF(D35&lt;&gt;0,E35/D35," ")</f>
        <v>0.98019801980198018</v>
      </c>
      <c r="V35" s="82">
        <f>I35-G35</f>
        <v>57</v>
      </c>
      <c r="W35" s="87"/>
      <c r="X35" s="106"/>
      <c r="Y35" s="87"/>
      <c r="Z35" s="87"/>
    </row>
    <row r="36" spans="1:26" s="87" customFormat="1">
      <c r="A36" s="101"/>
      <c r="B36" s="101" t="s">
        <v>477</v>
      </c>
      <c r="C36" s="101" t="s">
        <v>241</v>
      </c>
      <c r="D36" s="107"/>
      <c r="E36" s="107">
        <v>328600</v>
      </c>
      <c r="F36" s="103">
        <v>215000</v>
      </c>
      <c r="G36" s="104">
        <v>38632</v>
      </c>
      <c r="H36" s="104">
        <v>38643</v>
      </c>
      <c r="I36" s="104">
        <v>38656</v>
      </c>
      <c r="J36" s="101" t="s">
        <v>473</v>
      </c>
      <c r="K36" s="101" t="s">
        <v>469</v>
      </c>
      <c r="L36" s="101" t="s">
        <v>470</v>
      </c>
      <c r="M36" s="101">
        <v>3</v>
      </c>
      <c r="N36" s="101">
        <v>669</v>
      </c>
      <c r="O36" s="101"/>
      <c r="P36" s="101" t="s">
        <v>475</v>
      </c>
      <c r="Q36" s="107">
        <v>215000</v>
      </c>
      <c r="R36" s="101"/>
      <c r="S36" s="101"/>
      <c r="T36" s="81">
        <f>IF(F36&lt;&gt;0,E36/F36," ")</f>
        <v>1.5283720930232558</v>
      </c>
      <c r="U36" s="81" t="str">
        <f>IF(D36&lt;&gt;0,E36/D36," ")</f>
        <v xml:space="preserve"> </v>
      </c>
      <c r="V36" s="82">
        <f>I36-G36</f>
        <v>24</v>
      </c>
      <c r="X36" s="106"/>
    </row>
    <row r="37" spans="1:26" s="87" customFormat="1">
      <c r="A37" s="101"/>
      <c r="B37" s="101">
        <v>126</v>
      </c>
      <c r="C37" s="101" t="s">
        <v>486</v>
      </c>
      <c r="D37" s="107">
        <v>129000</v>
      </c>
      <c r="E37" s="107">
        <v>115000</v>
      </c>
      <c r="F37" s="103"/>
      <c r="G37" s="104">
        <v>38632</v>
      </c>
      <c r="H37" s="104">
        <v>38656</v>
      </c>
      <c r="I37" s="104">
        <v>38765</v>
      </c>
      <c r="J37" s="101" t="s">
        <v>115</v>
      </c>
      <c r="K37" s="101" t="s">
        <v>469</v>
      </c>
      <c r="L37" s="101" t="s">
        <v>470</v>
      </c>
      <c r="M37" s="101"/>
      <c r="N37" s="101">
        <v>543</v>
      </c>
      <c r="O37" s="101"/>
      <c r="P37" s="101" t="s">
        <v>475</v>
      </c>
      <c r="Q37" s="107"/>
      <c r="R37" s="101"/>
      <c r="S37" s="101"/>
      <c r="T37" s="81" t="str">
        <f>IF(F37&lt;&gt;0,E37/F37," ")</f>
        <v xml:space="preserve"> </v>
      </c>
      <c r="U37" s="81">
        <f>IF(D37&lt;&gt;0,E37/D37," ")</f>
        <v>0.89147286821705429</v>
      </c>
      <c r="V37" s="82">
        <f>I37-G37</f>
        <v>133</v>
      </c>
      <c r="X37" s="106"/>
    </row>
    <row r="38" spans="1:26" s="87" customFormat="1">
      <c r="A38" s="101"/>
      <c r="B38" s="101">
        <v>26</v>
      </c>
      <c r="C38" s="101" t="s">
        <v>231</v>
      </c>
      <c r="D38" s="107"/>
      <c r="E38" s="107">
        <v>305000</v>
      </c>
      <c r="F38" s="103">
        <v>140000</v>
      </c>
      <c r="G38" s="104">
        <v>38641</v>
      </c>
      <c r="H38" s="104">
        <v>38642</v>
      </c>
      <c r="I38" s="104">
        <v>38656</v>
      </c>
      <c r="J38" s="101" t="s">
        <v>473</v>
      </c>
      <c r="K38" s="101" t="s">
        <v>469</v>
      </c>
      <c r="L38" s="101" t="s">
        <v>470</v>
      </c>
      <c r="M38" s="101">
        <v>2</v>
      </c>
      <c r="N38" s="101">
        <v>1143</v>
      </c>
      <c r="O38" s="101"/>
      <c r="P38" s="101" t="s">
        <v>475</v>
      </c>
      <c r="Q38" s="107">
        <v>140000</v>
      </c>
      <c r="R38" s="101"/>
      <c r="S38" s="101"/>
      <c r="T38" s="81">
        <f>IF(F38&lt;&gt;0,E38/F38," ")</f>
        <v>2.1785714285714284</v>
      </c>
      <c r="U38" s="81" t="str">
        <f>IF(D38&lt;&gt;0,E38/D38," ")</f>
        <v xml:space="preserve"> </v>
      </c>
      <c r="V38" s="82">
        <f>I38-G38</f>
        <v>15</v>
      </c>
      <c r="X38" s="106"/>
    </row>
    <row r="39" spans="1:26" s="87" customFormat="1">
      <c r="A39" s="101"/>
      <c r="B39" s="101">
        <v>31</v>
      </c>
      <c r="C39" s="101" t="s">
        <v>252</v>
      </c>
      <c r="D39" s="107"/>
      <c r="E39" s="107">
        <v>557500</v>
      </c>
      <c r="F39" s="103">
        <v>435000</v>
      </c>
      <c r="G39" s="104">
        <v>38642</v>
      </c>
      <c r="H39" s="104">
        <v>38687</v>
      </c>
      <c r="I39" s="104">
        <v>38695</v>
      </c>
      <c r="J39" s="101" t="s">
        <v>473</v>
      </c>
      <c r="K39" s="101" t="s">
        <v>469</v>
      </c>
      <c r="L39" s="101" t="s">
        <v>474</v>
      </c>
      <c r="M39" s="101">
        <v>3</v>
      </c>
      <c r="N39" s="101">
        <v>861</v>
      </c>
      <c r="O39" s="101">
        <v>260</v>
      </c>
      <c r="P39" s="101" t="s">
        <v>475</v>
      </c>
      <c r="Q39" s="107">
        <v>435000</v>
      </c>
      <c r="R39" s="101">
        <v>2005</v>
      </c>
      <c r="S39" s="101">
        <v>9</v>
      </c>
      <c r="T39" s="81">
        <f>IF(F39&lt;&gt;0,E39/F39," ")</f>
        <v>1.2816091954022988</v>
      </c>
      <c r="U39" s="81" t="str">
        <f>IF(D39&lt;&gt;0,E39/D39," ")</f>
        <v xml:space="preserve"> </v>
      </c>
      <c r="V39" s="82">
        <f>I39-G39</f>
        <v>53</v>
      </c>
      <c r="X39" s="106"/>
    </row>
    <row r="40" spans="1:26" s="83" customFormat="1">
      <c r="A40" s="101"/>
      <c r="B40" s="101" t="s">
        <v>484</v>
      </c>
      <c r="C40" s="101" t="s">
        <v>483</v>
      </c>
      <c r="D40" s="107"/>
      <c r="E40" s="107">
        <v>215000</v>
      </c>
      <c r="F40" s="103">
        <v>225000</v>
      </c>
      <c r="G40" s="104">
        <v>38643</v>
      </c>
      <c r="H40" s="104">
        <v>38694</v>
      </c>
      <c r="I40" s="104">
        <v>38717</v>
      </c>
      <c r="J40" s="101" t="s">
        <v>473</v>
      </c>
      <c r="K40" s="101" t="s">
        <v>479</v>
      </c>
      <c r="L40" s="101" t="s">
        <v>470</v>
      </c>
      <c r="M40" s="101">
        <v>3</v>
      </c>
      <c r="N40" s="101"/>
      <c r="O40" s="101"/>
      <c r="P40" s="101" t="s">
        <v>475</v>
      </c>
      <c r="Q40" s="107">
        <v>225000</v>
      </c>
      <c r="R40" s="101"/>
      <c r="S40" s="101"/>
      <c r="T40" s="81">
        <f>IF(F40&lt;&gt;0,E40/F40," ")</f>
        <v>0.9555555555555556</v>
      </c>
      <c r="U40" s="81" t="str">
        <f>IF(D40&lt;&gt;0,E40/D40," ")</f>
        <v xml:space="preserve"> </v>
      </c>
      <c r="V40" s="82">
        <f>I40-G40</f>
        <v>74</v>
      </c>
      <c r="W40" s="87"/>
      <c r="X40" s="106"/>
      <c r="Y40" s="87"/>
      <c r="Z40" s="87"/>
    </row>
    <row r="41" spans="1:26" s="87" customFormat="1">
      <c r="A41" s="101"/>
      <c r="B41" s="101" t="s">
        <v>477</v>
      </c>
      <c r="C41" s="101" t="s">
        <v>472</v>
      </c>
      <c r="D41" s="107">
        <v>182000</v>
      </c>
      <c r="E41" s="107">
        <v>177000</v>
      </c>
      <c r="F41" s="103">
        <v>96000</v>
      </c>
      <c r="G41" s="104">
        <v>38644</v>
      </c>
      <c r="H41" s="104">
        <v>38656</v>
      </c>
      <c r="I41" s="104">
        <v>38659</v>
      </c>
      <c r="J41" s="101" t="s">
        <v>473</v>
      </c>
      <c r="K41" s="101" t="s">
        <v>469</v>
      </c>
      <c r="L41" s="101" t="s">
        <v>470</v>
      </c>
      <c r="M41" s="101">
        <v>2</v>
      </c>
      <c r="N41" s="101">
        <v>550</v>
      </c>
      <c r="O41" s="101"/>
      <c r="P41" s="101" t="s">
        <v>475</v>
      </c>
      <c r="Q41" s="107">
        <v>96000</v>
      </c>
      <c r="R41" s="101"/>
      <c r="S41" s="101"/>
      <c r="T41" s="81">
        <f>IF(F41&lt;&gt;0,E41/F41," ")</f>
        <v>1.84375</v>
      </c>
      <c r="U41" s="81">
        <f>IF(D41&lt;&gt;0,E41/D41," ")</f>
        <v>0.97252747252747251</v>
      </c>
      <c r="V41" s="82">
        <f>I41-G41</f>
        <v>15</v>
      </c>
      <c r="X41" s="106"/>
    </row>
    <row r="42" spans="1:26" s="87" customFormat="1">
      <c r="A42" s="101"/>
      <c r="B42" s="101">
        <v>27</v>
      </c>
      <c r="C42" s="101" t="s">
        <v>250</v>
      </c>
      <c r="D42" s="107"/>
      <c r="E42" s="107">
        <v>335000</v>
      </c>
      <c r="F42" s="103">
        <v>210000</v>
      </c>
      <c r="G42" s="104">
        <v>38652</v>
      </c>
      <c r="H42" s="104">
        <v>38678</v>
      </c>
      <c r="I42" s="104">
        <v>38681</v>
      </c>
      <c r="J42" s="101" t="s">
        <v>473</v>
      </c>
      <c r="K42" s="101" t="s">
        <v>469</v>
      </c>
      <c r="L42" s="101" t="s">
        <v>474</v>
      </c>
      <c r="M42" s="101">
        <v>3</v>
      </c>
      <c r="N42" s="101">
        <v>809</v>
      </c>
      <c r="O42" s="101"/>
      <c r="P42" s="101" t="s">
        <v>475</v>
      </c>
      <c r="Q42" s="107">
        <v>210000</v>
      </c>
      <c r="R42" s="101"/>
      <c r="S42" s="101"/>
      <c r="T42" s="81">
        <f>IF(F42&lt;&gt;0,E42/F42," ")</f>
        <v>1.5952380952380953</v>
      </c>
      <c r="U42" s="81" t="str">
        <f>IF(D42&lt;&gt;0,E42/D42," ")</f>
        <v xml:space="preserve"> </v>
      </c>
      <c r="V42" s="82">
        <f>I42-G42</f>
        <v>29</v>
      </c>
      <c r="X42" s="106"/>
    </row>
    <row r="43" spans="1:26" s="87" customFormat="1">
      <c r="A43" s="101"/>
      <c r="B43" s="101">
        <v>16</v>
      </c>
      <c r="C43" s="101" t="s">
        <v>14</v>
      </c>
      <c r="D43" s="107">
        <v>369000</v>
      </c>
      <c r="E43" s="107">
        <v>365000</v>
      </c>
      <c r="F43" s="103">
        <v>210000</v>
      </c>
      <c r="G43" s="104">
        <v>38653</v>
      </c>
      <c r="H43" s="104">
        <v>38653</v>
      </c>
      <c r="I43" s="104">
        <v>38653</v>
      </c>
      <c r="J43" s="101" t="s">
        <v>473</v>
      </c>
      <c r="K43" s="101" t="s">
        <v>469</v>
      </c>
      <c r="L43" s="101" t="s">
        <v>470</v>
      </c>
      <c r="M43" s="101">
        <v>3</v>
      </c>
      <c r="N43" s="101">
        <v>903</v>
      </c>
      <c r="O43" s="101"/>
      <c r="P43" s="101" t="s">
        <v>475</v>
      </c>
      <c r="Q43" s="107">
        <v>210000</v>
      </c>
      <c r="R43" s="101"/>
      <c r="S43" s="101"/>
      <c r="T43" s="81">
        <f>IF(F43&lt;&gt;0,E43/F43," ")</f>
        <v>1.7380952380952381</v>
      </c>
      <c r="U43" s="81">
        <f>IF(D43&lt;&gt;0,E43/D43," ")</f>
        <v>0.98915989159891604</v>
      </c>
      <c r="V43" s="82">
        <f>I43-G43</f>
        <v>0</v>
      </c>
      <c r="X43" s="106"/>
    </row>
    <row r="44" spans="1:26" s="87" customFormat="1">
      <c r="A44" s="101"/>
      <c r="B44" s="101">
        <v>115</v>
      </c>
      <c r="C44" s="101" t="s">
        <v>487</v>
      </c>
      <c r="D44" s="107"/>
      <c r="E44" s="107">
        <v>245000</v>
      </c>
      <c r="F44" s="103"/>
      <c r="G44" s="104">
        <v>38658</v>
      </c>
      <c r="H44" s="104">
        <v>38687</v>
      </c>
      <c r="I44" s="104">
        <v>38687</v>
      </c>
      <c r="J44" s="101" t="s">
        <v>473</v>
      </c>
      <c r="K44" s="101" t="s">
        <v>469</v>
      </c>
      <c r="L44" s="101" t="s">
        <v>474</v>
      </c>
      <c r="M44" s="101">
        <v>3</v>
      </c>
      <c r="N44" s="101">
        <v>948</v>
      </c>
      <c r="O44" s="101">
        <v>100</v>
      </c>
      <c r="P44" s="101"/>
      <c r="Q44" s="107"/>
      <c r="R44" s="101"/>
      <c r="S44" s="101"/>
      <c r="T44" s="81" t="str">
        <f>IF(F44&lt;&gt;0,E44/F44," ")</f>
        <v xml:space="preserve"> </v>
      </c>
      <c r="U44" s="81" t="str">
        <f>IF(D44&lt;&gt;0,E44/D44," ")</f>
        <v xml:space="preserve"> </v>
      </c>
      <c r="V44" s="82">
        <f>I44-G44</f>
        <v>29</v>
      </c>
      <c r="X44" s="106"/>
    </row>
    <row r="45" spans="1:26" s="87" customFormat="1">
      <c r="A45" s="101"/>
      <c r="B45" s="101">
        <v>7</v>
      </c>
      <c r="C45" s="101" t="s">
        <v>236</v>
      </c>
      <c r="D45" s="107">
        <v>335000</v>
      </c>
      <c r="E45" s="107">
        <v>313000</v>
      </c>
      <c r="F45" s="103">
        <v>175000</v>
      </c>
      <c r="G45" s="104">
        <v>38658</v>
      </c>
      <c r="H45" s="104">
        <v>38755</v>
      </c>
      <c r="I45" s="104">
        <v>38772</v>
      </c>
      <c r="J45" s="101" t="s">
        <v>473</v>
      </c>
      <c r="K45" s="101" t="s">
        <v>469</v>
      </c>
      <c r="L45" s="101" t="s">
        <v>470</v>
      </c>
      <c r="M45" s="101">
        <v>3</v>
      </c>
      <c r="N45" s="101">
        <v>1113</v>
      </c>
      <c r="O45" s="101"/>
      <c r="P45" s="101" t="s">
        <v>475</v>
      </c>
      <c r="Q45" s="107">
        <v>175000</v>
      </c>
      <c r="R45" s="101"/>
      <c r="S45" s="101"/>
      <c r="T45" s="81">
        <f>IF(F45&lt;&gt;0,E45/F45," ")</f>
        <v>1.7885714285714285</v>
      </c>
      <c r="U45" s="81">
        <f>IF(D45&lt;&gt;0,E45/D45," ")</f>
        <v>0.93432835820895521</v>
      </c>
      <c r="V45" s="82">
        <f>I45-G45</f>
        <v>114</v>
      </c>
      <c r="X45" s="106"/>
    </row>
    <row r="46" spans="1:26" s="87" customFormat="1">
      <c r="A46" s="101"/>
      <c r="B46" s="101">
        <v>2</v>
      </c>
      <c r="C46" s="101" t="s">
        <v>19</v>
      </c>
      <c r="D46" s="107"/>
      <c r="E46" s="107">
        <v>390000</v>
      </c>
      <c r="F46" s="103">
        <v>320000</v>
      </c>
      <c r="G46" s="104">
        <v>38658</v>
      </c>
      <c r="H46" s="104">
        <v>38763</v>
      </c>
      <c r="I46" s="104">
        <v>38776</v>
      </c>
      <c r="J46" s="101" t="s">
        <v>473</v>
      </c>
      <c r="K46" s="101" t="s">
        <v>469</v>
      </c>
      <c r="L46" s="101" t="s">
        <v>470</v>
      </c>
      <c r="M46" s="101">
        <v>4</v>
      </c>
      <c r="N46" s="101">
        <v>645</v>
      </c>
      <c r="O46" s="101"/>
      <c r="P46" s="101" t="s">
        <v>475</v>
      </c>
      <c r="Q46" s="107">
        <v>320000</v>
      </c>
      <c r="R46" s="101"/>
      <c r="S46" s="101"/>
      <c r="T46" s="81">
        <f>IF(F46&lt;&gt;0,E46/F46," ")</f>
        <v>1.21875</v>
      </c>
      <c r="U46" s="81" t="str">
        <f>IF(D46&lt;&gt;0,E46/D46," ")</f>
        <v xml:space="preserve"> </v>
      </c>
      <c r="V46" s="82">
        <f>I46-G46</f>
        <v>118</v>
      </c>
      <c r="X46" s="106"/>
    </row>
    <row r="47" spans="1:26" s="87" customFormat="1">
      <c r="A47" s="101"/>
      <c r="B47" s="101">
        <v>132</v>
      </c>
      <c r="C47" s="101" t="s">
        <v>486</v>
      </c>
      <c r="D47" s="107">
        <v>335000</v>
      </c>
      <c r="E47" s="107">
        <v>315000</v>
      </c>
      <c r="F47" s="103">
        <v>330000</v>
      </c>
      <c r="G47" s="104">
        <v>38659</v>
      </c>
      <c r="H47" s="104">
        <v>38682</v>
      </c>
      <c r="I47" s="104">
        <v>38688</v>
      </c>
      <c r="J47" s="101" t="s">
        <v>473</v>
      </c>
      <c r="K47" s="101" t="s">
        <v>469</v>
      </c>
      <c r="L47" s="101" t="s">
        <v>470</v>
      </c>
      <c r="M47" s="101">
        <v>3</v>
      </c>
      <c r="N47" s="101">
        <v>1158</v>
      </c>
      <c r="O47" s="101"/>
      <c r="P47" s="101" t="s">
        <v>475</v>
      </c>
      <c r="Q47" s="107">
        <v>330000</v>
      </c>
      <c r="R47" s="101"/>
      <c r="S47" s="101"/>
      <c r="T47" s="81">
        <f>IF(F47&lt;&gt;0,E47/F47," ")</f>
        <v>0.95454545454545459</v>
      </c>
      <c r="U47" s="81">
        <f>IF(D47&lt;&gt;0,E47/D47," ")</f>
        <v>0.94029850746268662</v>
      </c>
      <c r="V47" s="82">
        <f>I47-G47</f>
        <v>29</v>
      </c>
      <c r="X47" s="106"/>
    </row>
    <row r="48" spans="1:26" s="83" customFormat="1">
      <c r="A48" s="101"/>
      <c r="B48" s="101">
        <v>9</v>
      </c>
      <c r="C48" s="101" t="s">
        <v>252</v>
      </c>
      <c r="D48" s="107">
        <v>439000</v>
      </c>
      <c r="E48" s="107">
        <v>415000</v>
      </c>
      <c r="F48" s="103">
        <v>415000</v>
      </c>
      <c r="G48" s="104">
        <v>38659</v>
      </c>
      <c r="H48" s="104">
        <v>38692</v>
      </c>
      <c r="I48" s="104">
        <v>38707</v>
      </c>
      <c r="J48" s="101" t="s">
        <v>473</v>
      </c>
      <c r="K48" s="101" t="s">
        <v>469</v>
      </c>
      <c r="L48" s="101" t="s">
        <v>470</v>
      </c>
      <c r="M48" s="101">
        <v>3</v>
      </c>
      <c r="N48" s="101">
        <v>1168</v>
      </c>
      <c r="O48" s="101"/>
      <c r="P48" s="101" t="s">
        <v>475</v>
      </c>
      <c r="Q48" s="107">
        <v>415000</v>
      </c>
      <c r="R48" s="101"/>
      <c r="S48" s="101"/>
      <c r="T48" s="81">
        <f>IF(F48&lt;&gt;0,E48/F48," ")</f>
        <v>1</v>
      </c>
      <c r="U48" s="81">
        <f>IF(D48&lt;&gt;0,E48/D48," ")</f>
        <v>0.9453302961275627</v>
      </c>
      <c r="V48" s="82">
        <f>I48-G48</f>
        <v>48</v>
      </c>
      <c r="W48" s="87"/>
      <c r="X48" s="106"/>
      <c r="Y48" s="87"/>
      <c r="Z48" s="87"/>
    </row>
    <row r="49" spans="1:26" s="87" customFormat="1">
      <c r="A49" s="101"/>
      <c r="B49" s="101">
        <v>54</v>
      </c>
      <c r="C49" s="101" t="s">
        <v>13</v>
      </c>
      <c r="D49" s="107">
        <v>369000</v>
      </c>
      <c r="E49" s="107">
        <v>355000</v>
      </c>
      <c r="F49" s="103">
        <v>295000</v>
      </c>
      <c r="G49" s="104">
        <v>38667</v>
      </c>
      <c r="H49" s="104">
        <v>38691</v>
      </c>
      <c r="I49" s="104">
        <v>38693</v>
      </c>
      <c r="J49" s="101" t="s">
        <v>473</v>
      </c>
      <c r="K49" s="101" t="s">
        <v>469</v>
      </c>
      <c r="L49" s="101" t="s">
        <v>470</v>
      </c>
      <c r="M49" s="101">
        <v>3</v>
      </c>
      <c r="N49" s="101">
        <v>610</v>
      </c>
      <c r="O49" s="101">
        <v>150</v>
      </c>
      <c r="P49" s="101" t="s">
        <v>475</v>
      </c>
      <c r="Q49" s="107">
        <v>295000</v>
      </c>
      <c r="R49" s="101">
        <v>2002</v>
      </c>
      <c r="S49" s="101">
        <v>10</v>
      </c>
      <c r="T49" s="81">
        <f>IF(F49&lt;&gt;0,E49/F49," ")</f>
        <v>1.2033898305084745</v>
      </c>
      <c r="U49" s="81">
        <f>IF(D49&lt;&gt;0,E49/D49," ")</f>
        <v>0.96205962059620598</v>
      </c>
      <c r="V49" s="82">
        <f>I49-G49</f>
        <v>26</v>
      </c>
      <c r="X49" s="106"/>
    </row>
    <row r="50" spans="1:26" s="87" customFormat="1">
      <c r="A50" s="101"/>
      <c r="B50" s="101">
        <v>12</v>
      </c>
      <c r="C50" s="101" t="s">
        <v>467</v>
      </c>
      <c r="D50" s="107">
        <v>520000</v>
      </c>
      <c r="E50" s="107">
        <v>510600</v>
      </c>
      <c r="F50" s="103">
        <v>420000</v>
      </c>
      <c r="G50" s="104">
        <v>38678</v>
      </c>
      <c r="H50" s="104">
        <v>38943</v>
      </c>
      <c r="I50" s="104">
        <v>38972</v>
      </c>
      <c r="J50" s="101" t="s">
        <v>473</v>
      </c>
      <c r="K50" s="101" t="s">
        <v>469</v>
      </c>
      <c r="L50" s="101" t="s">
        <v>470</v>
      </c>
      <c r="M50" s="101">
        <v>3</v>
      </c>
      <c r="N50" s="101">
        <v>670</v>
      </c>
      <c r="O50" s="101"/>
      <c r="P50" s="101" t="s">
        <v>475</v>
      </c>
      <c r="Q50" s="107">
        <v>420000</v>
      </c>
      <c r="R50" s="101"/>
      <c r="S50" s="101"/>
      <c r="T50" s="81">
        <f>IF(F50&lt;&gt;0,E50/F50," ")</f>
        <v>1.2157142857142857</v>
      </c>
      <c r="U50" s="81">
        <f>IF(D50&lt;&gt;0,E50/D50," ")</f>
        <v>0.9819230769230769</v>
      </c>
      <c r="V50" s="82">
        <f>I50-G50</f>
        <v>294</v>
      </c>
      <c r="X50" s="106"/>
    </row>
    <row r="51" spans="1:26" s="87" customFormat="1">
      <c r="A51" s="101"/>
      <c r="B51" s="101">
        <v>8</v>
      </c>
      <c r="C51" s="101" t="s">
        <v>236</v>
      </c>
      <c r="D51" s="107">
        <v>359000</v>
      </c>
      <c r="E51" s="107">
        <v>315000</v>
      </c>
      <c r="F51" s="103">
        <v>300000</v>
      </c>
      <c r="G51" s="104">
        <v>38685</v>
      </c>
      <c r="H51" s="104">
        <v>38763</v>
      </c>
      <c r="I51" s="104">
        <v>38785</v>
      </c>
      <c r="J51" s="101" t="s">
        <v>473</v>
      </c>
      <c r="K51" s="101" t="s">
        <v>469</v>
      </c>
      <c r="L51" s="101" t="s">
        <v>470</v>
      </c>
      <c r="M51" s="101">
        <v>3</v>
      </c>
      <c r="N51" s="101">
        <v>1105</v>
      </c>
      <c r="O51" s="101"/>
      <c r="P51" s="101" t="s">
        <v>475</v>
      </c>
      <c r="Q51" s="107">
        <v>300000</v>
      </c>
      <c r="R51" s="101"/>
      <c r="S51" s="101"/>
      <c r="T51" s="81">
        <f>IF(F51&lt;&gt;0,E51/F51," ")</f>
        <v>1.05</v>
      </c>
      <c r="U51" s="81">
        <f>IF(D51&lt;&gt;0,E51/D51," ")</f>
        <v>0.87743732590529244</v>
      </c>
      <c r="V51" s="82">
        <f>I51-G51</f>
        <v>100</v>
      </c>
      <c r="X51" s="106"/>
    </row>
    <row r="52" spans="1:26" s="83" customFormat="1">
      <c r="A52" s="101"/>
      <c r="B52" s="101">
        <v>2</v>
      </c>
      <c r="C52" s="101" t="s">
        <v>226</v>
      </c>
      <c r="D52" s="107">
        <v>500000</v>
      </c>
      <c r="E52" s="107">
        <v>500000</v>
      </c>
      <c r="F52" s="103">
        <v>450000</v>
      </c>
      <c r="G52" s="104">
        <v>38686</v>
      </c>
      <c r="H52" s="104">
        <v>38929</v>
      </c>
      <c r="I52" s="104">
        <v>38933</v>
      </c>
      <c r="J52" s="101" t="s">
        <v>473</v>
      </c>
      <c r="K52" s="101" t="s">
        <v>469</v>
      </c>
      <c r="L52" s="101" t="s">
        <v>470</v>
      </c>
      <c r="M52" s="101">
        <v>5</v>
      </c>
      <c r="N52" s="101">
        <v>1007</v>
      </c>
      <c r="O52" s="101"/>
      <c r="P52" s="101" t="s">
        <v>475</v>
      </c>
      <c r="Q52" s="107">
        <v>450000</v>
      </c>
      <c r="R52" s="101">
        <v>2005</v>
      </c>
      <c r="S52" s="101">
        <v>9</v>
      </c>
      <c r="T52" s="81">
        <f>IF(F52&lt;&gt;0,E52/F52," ")</f>
        <v>1.1111111111111112</v>
      </c>
      <c r="U52" s="81">
        <f>IF(D52&lt;&gt;0,E52/D52," ")</f>
        <v>1</v>
      </c>
      <c r="V52" s="82">
        <f>I52-G52</f>
        <v>247</v>
      </c>
      <c r="W52" s="87"/>
      <c r="X52" s="106"/>
      <c r="Y52" s="87"/>
      <c r="Z52" s="87"/>
    </row>
    <row r="53" spans="1:26" s="87" customFormat="1">
      <c r="A53" s="101"/>
      <c r="B53" s="101">
        <v>19</v>
      </c>
      <c r="C53" s="101" t="s">
        <v>245</v>
      </c>
      <c r="D53" s="107">
        <v>435000</v>
      </c>
      <c r="E53" s="107">
        <v>412000</v>
      </c>
      <c r="F53" s="103">
        <v>440000</v>
      </c>
      <c r="G53" s="104">
        <v>38688</v>
      </c>
      <c r="H53" s="104">
        <v>38798</v>
      </c>
      <c r="I53" s="104">
        <v>38804</v>
      </c>
      <c r="J53" s="101" t="s">
        <v>473</v>
      </c>
      <c r="K53" s="101" t="s">
        <v>469</v>
      </c>
      <c r="L53" s="101" t="s">
        <v>470</v>
      </c>
      <c r="M53" s="101">
        <v>4</v>
      </c>
      <c r="N53" s="101">
        <v>1682</v>
      </c>
      <c r="O53" s="101"/>
      <c r="P53" s="101" t="s">
        <v>475</v>
      </c>
      <c r="Q53" s="107">
        <v>440000</v>
      </c>
      <c r="R53" s="101"/>
      <c r="S53" s="101"/>
      <c r="T53" s="81">
        <f>IF(F53&lt;&gt;0,E53/F53," ")</f>
        <v>0.9363636363636364</v>
      </c>
      <c r="U53" s="81">
        <f>IF(D53&lt;&gt;0,E53/D53," ")</f>
        <v>0.94712643678160924</v>
      </c>
      <c r="V53" s="82">
        <f>I53-G53</f>
        <v>116</v>
      </c>
      <c r="X53" s="106"/>
    </row>
    <row r="54" spans="1:26" s="87" customFormat="1">
      <c r="A54" s="101"/>
      <c r="B54" s="101">
        <v>15</v>
      </c>
      <c r="C54" s="101" t="s">
        <v>225</v>
      </c>
      <c r="D54" s="107">
        <v>275000</v>
      </c>
      <c r="E54" s="107">
        <v>263000</v>
      </c>
      <c r="F54" s="103">
        <v>220000</v>
      </c>
      <c r="G54" s="104">
        <v>38688</v>
      </c>
      <c r="H54" s="104">
        <v>38783</v>
      </c>
      <c r="I54" s="104">
        <v>38783</v>
      </c>
      <c r="J54" s="101" t="s">
        <v>473</v>
      </c>
      <c r="K54" s="101" t="s">
        <v>469</v>
      </c>
      <c r="L54" s="101" t="s">
        <v>470</v>
      </c>
      <c r="M54" s="101">
        <v>3</v>
      </c>
      <c r="N54" s="101">
        <v>650</v>
      </c>
      <c r="O54" s="101"/>
      <c r="P54" s="101" t="s">
        <v>475</v>
      </c>
      <c r="Q54" s="107">
        <v>220000</v>
      </c>
      <c r="R54" s="101">
        <v>2005</v>
      </c>
      <c r="S54" s="101">
        <v>9</v>
      </c>
      <c r="T54" s="81">
        <f>IF(F54&lt;&gt;0,E54/F54," ")</f>
        <v>1.1954545454545455</v>
      </c>
      <c r="U54" s="81">
        <f>IF(D54&lt;&gt;0,E54/D54," ")</f>
        <v>0.95636363636363642</v>
      </c>
      <c r="V54" s="82">
        <f>I54-G54</f>
        <v>95</v>
      </c>
      <c r="X54" s="106"/>
    </row>
    <row r="55" spans="1:26" s="83" customFormat="1">
      <c r="A55" s="101"/>
      <c r="B55" s="101">
        <v>20</v>
      </c>
      <c r="C55" s="101" t="s">
        <v>481</v>
      </c>
      <c r="D55" s="107">
        <v>335000</v>
      </c>
      <c r="E55" s="107">
        <v>311000</v>
      </c>
      <c r="F55" s="103">
        <v>280000</v>
      </c>
      <c r="G55" s="104">
        <v>38692</v>
      </c>
      <c r="H55" s="104">
        <v>38706</v>
      </c>
      <c r="I55" s="104">
        <v>38733</v>
      </c>
      <c r="J55" s="101" t="s">
        <v>473</v>
      </c>
      <c r="K55" s="101" t="s">
        <v>469</v>
      </c>
      <c r="L55" s="101" t="s">
        <v>470</v>
      </c>
      <c r="M55" s="101">
        <v>4</v>
      </c>
      <c r="N55" s="101">
        <v>863</v>
      </c>
      <c r="O55" s="101"/>
      <c r="P55" s="101" t="s">
        <v>475</v>
      </c>
      <c r="Q55" s="107">
        <v>280000</v>
      </c>
      <c r="R55" s="101"/>
      <c r="S55" s="101"/>
      <c r="T55" s="81">
        <f>IF(F55&lt;&gt;0,E55/F55," ")</f>
        <v>1.1107142857142858</v>
      </c>
      <c r="U55" s="81">
        <f>IF(D55&lt;&gt;0,E55/D55," ")</f>
        <v>0.92835820895522392</v>
      </c>
      <c r="V55" s="82">
        <f>I55-G55</f>
        <v>41</v>
      </c>
      <c r="W55" s="87"/>
      <c r="X55" s="106"/>
      <c r="Y55" s="87"/>
      <c r="Z55" s="87"/>
    </row>
    <row r="56" spans="1:26" s="83" customFormat="1">
      <c r="A56" s="101"/>
      <c r="B56" s="101">
        <v>71</v>
      </c>
      <c r="C56" s="101" t="s">
        <v>487</v>
      </c>
      <c r="D56" s="107"/>
      <c r="E56" s="107">
        <v>385000</v>
      </c>
      <c r="F56" s="103">
        <v>340000</v>
      </c>
      <c r="G56" s="104">
        <v>38705</v>
      </c>
      <c r="H56" s="104">
        <v>38718</v>
      </c>
      <c r="I56" s="104">
        <v>38718</v>
      </c>
      <c r="J56" s="101" t="s">
        <v>473</v>
      </c>
      <c r="K56" s="101" t="s">
        <v>469</v>
      </c>
      <c r="L56" s="101" t="s">
        <v>470</v>
      </c>
      <c r="M56" s="101">
        <v>4</v>
      </c>
      <c r="N56" s="101">
        <v>717</v>
      </c>
      <c r="O56" s="101"/>
      <c r="P56" s="101" t="s">
        <v>475</v>
      </c>
      <c r="Q56" s="107">
        <v>340000</v>
      </c>
      <c r="R56" s="101"/>
      <c r="S56" s="101"/>
      <c r="T56" s="81">
        <f>IF(F56&lt;&gt;0,E56/F56," ")</f>
        <v>1.1323529411764706</v>
      </c>
      <c r="U56" s="81" t="str">
        <f>IF(D56&lt;&gt;0,E56/D56," ")</f>
        <v xml:space="preserve"> </v>
      </c>
      <c r="V56" s="82">
        <f>I56-G56</f>
        <v>13</v>
      </c>
      <c r="W56" s="87"/>
      <c r="X56" s="106"/>
      <c r="Y56" s="87"/>
      <c r="Z56" s="87"/>
    </row>
    <row r="57" spans="1:26" s="87" customFormat="1">
      <c r="A57" s="101"/>
      <c r="B57" s="101">
        <v>15</v>
      </c>
      <c r="C57" s="101" t="s">
        <v>467</v>
      </c>
      <c r="D57" s="107">
        <v>670000</v>
      </c>
      <c r="E57" s="107">
        <v>670000</v>
      </c>
      <c r="F57" s="103">
        <v>530000</v>
      </c>
      <c r="G57" s="104">
        <v>38705</v>
      </c>
      <c r="H57" s="104">
        <v>38988</v>
      </c>
      <c r="I57" s="104">
        <v>39002</v>
      </c>
      <c r="J57" s="101" t="s">
        <v>473</v>
      </c>
      <c r="K57" s="101" t="s">
        <v>469</v>
      </c>
      <c r="L57" s="101" t="s">
        <v>470</v>
      </c>
      <c r="M57" s="101">
        <v>4</v>
      </c>
      <c r="N57" s="101">
        <v>962</v>
      </c>
      <c r="O57" s="101"/>
      <c r="P57" s="101" t="s">
        <v>475</v>
      </c>
      <c r="Q57" s="107">
        <v>530000</v>
      </c>
      <c r="R57" s="101"/>
      <c r="S57" s="101"/>
      <c r="T57" s="81">
        <f>IF(F57&lt;&gt;0,E57/F57," ")</f>
        <v>1.2641509433962264</v>
      </c>
      <c r="U57" s="81">
        <f>IF(D57&lt;&gt;0,E57/D57," ")</f>
        <v>1</v>
      </c>
      <c r="V57" s="82">
        <f>I57-G57</f>
        <v>297</v>
      </c>
      <c r="X57" s="106"/>
    </row>
    <row r="58" spans="1:26" s="83" customFormat="1">
      <c r="A58" s="101"/>
      <c r="B58" s="101" t="s">
        <v>460</v>
      </c>
      <c r="C58" s="101" t="s">
        <v>481</v>
      </c>
      <c r="D58" s="107"/>
      <c r="E58" s="107">
        <v>550000</v>
      </c>
      <c r="F58" s="103">
        <v>370000</v>
      </c>
      <c r="G58" s="104">
        <v>38722</v>
      </c>
      <c r="H58" s="104">
        <v>38811</v>
      </c>
      <c r="I58" s="104">
        <v>38814</v>
      </c>
      <c r="J58" s="101" t="s">
        <v>473</v>
      </c>
      <c r="K58" s="101" t="s">
        <v>469</v>
      </c>
      <c r="L58" s="101" t="s">
        <v>470</v>
      </c>
      <c r="M58" s="101">
        <v>5</v>
      </c>
      <c r="N58" s="101">
        <v>1126</v>
      </c>
      <c r="O58" s="101">
        <v>384</v>
      </c>
      <c r="P58" s="101" t="s">
        <v>475</v>
      </c>
      <c r="Q58" s="107">
        <v>370000</v>
      </c>
      <c r="R58" s="101">
        <v>2005</v>
      </c>
      <c r="S58" s="101">
        <v>9</v>
      </c>
      <c r="T58" s="81">
        <f>IF(F58&lt;&gt;0,E58/F58," ")</f>
        <v>1.4864864864864864</v>
      </c>
      <c r="U58" s="81" t="str">
        <f>IF(D58&lt;&gt;0,E58/D58," ")</f>
        <v xml:space="preserve"> </v>
      </c>
      <c r="V58" s="82">
        <f>I58-G58</f>
        <v>92</v>
      </c>
      <c r="W58" s="87"/>
      <c r="X58" s="106"/>
      <c r="Y58" s="87"/>
      <c r="Z58" s="87"/>
    </row>
    <row r="59" spans="1:26" s="87" customFormat="1">
      <c r="A59" s="101"/>
      <c r="B59" s="101">
        <v>31</v>
      </c>
      <c r="C59" s="101" t="s">
        <v>489</v>
      </c>
      <c r="D59" s="107"/>
      <c r="E59" s="107">
        <v>262000</v>
      </c>
      <c r="F59" s="103">
        <v>235000</v>
      </c>
      <c r="G59" s="104">
        <v>38722</v>
      </c>
      <c r="H59" s="104">
        <v>38776</v>
      </c>
      <c r="I59" s="104">
        <v>38796</v>
      </c>
      <c r="J59" s="101" t="s">
        <v>473</v>
      </c>
      <c r="K59" s="101" t="s">
        <v>469</v>
      </c>
      <c r="L59" s="101" t="s">
        <v>470</v>
      </c>
      <c r="M59" s="101">
        <v>3</v>
      </c>
      <c r="N59" s="101">
        <v>583</v>
      </c>
      <c r="O59" s="101">
        <v>120</v>
      </c>
      <c r="P59" s="101" t="s">
        <v>475</v>
      </c>
      <c r="Q59" s="107">
        <v>235000</v>
      </c>
      <c r="R59" s="101">
        <v>2005</v>
      </c>
      <c r="S59" s="101">
        <v>9</v>
      </c>
      <c r="T59" s="81">
        <f>IF(F59&lt;&gt;0,E59/F59," ")</f>
        <v>1.1148936170212767</v>
      </c>
      <c r="U59" s="81" t="str">
        <f>IF(D59&lt;&gt;0,E59/D59," ")</f>
        <v xml:space="preserve"> </v>
      </c>
      <c r="V59" s="82">
        <f>I59-G59</f>
        <v>74</v>
      </c>
      <c r="X59" s="106"/>
    </row>
    <row r="60" spans="1:26" s="87" customFormat="1">
      <c r="A60" s="101"/>
      <c r="B60" s="101">
        <v>17</v>
      </c>
      <c r="C60" s="101" t="s">
        <v>225</v>
      </c>
      <c r="D60" s="107">
        <v>269000</v>
      </c>
      <c r="E60" s="107">
        <v>262000</v>
      </c>
      <c r="F60" s="103">
        <v>220000</v>
      </c>
      <c r="G60" s="104">
        <v>38723</v>
      </c>
      <c r="H60" s="104">
        <v>38772</v>
      </c>
      <c r="I60" s="104">
        <v>38783</v>
      </c>
      <c r="J60" s="101" t="s">
        <v>473</v>
      </c>
      <c r="K60" s="101" t="s">
        <v>469</v>
      </c>
      <c r="L60" s="101" t="s">
        <v>470</v>
      </c>
      <c r="M60" s="101">
        <v>3</v>
      </c>
      <c r="N60" s="101">
        <v>649</v>
      </c>
      <c r="O60" s="101"/>
      <c r="P60" s="101" t="s">
        <v>475</v>
      </c>
      <c r="Q60" s="107">
        <v>220000</v>
      </c>
      <c r="R60" s="101"/>
      <c r="S60" s="101"/>
      <c r="T60" s="81">
        <f>IF(F60&lt;&gt;0,E60/F60," ")</f>
        <v>1.1909090909090909</v>
      </c>
      <c r="U60" s="81">
        <f>IF(D60&lt;&gt;0,E60/D60," ")</f>
        <v>0.97397769516728627</v>
      </c>
      <c r="V60" s="82">
        <f>I60-G60</f>
        <v>60</v>
      </c>
      <c r="X60" s="106"/>
    </row>
    <row r="61" spans="1:26" s="83" customFormat="1">
      <c r="A61" s="101"/>
      <c r="B61" s="101">
        <v>21</v>
      </c>
      <c r="C61" s="101" t="s">
        <v>483</v>
      </c>
      <c r="D61" s="107">
        <v>659000</v>
      </c>
      <c r="E61" s="107">
        <v>650000</v>
      </c>
      <c r="F61" s="103">
        <v>585000</v>
      </c>
      <c r="G61" s="104">
        <v>38744</v>
      </c>
      <c r="H61" s="104">
        <v>38907</v>
      </c>
      <c r="I61" s="104">
        <v>38960</v>
      </c>
      <c r="J61" s="101" t="s">
        <v>473</v>
      </c>
      <c r="K61" s="101" t="s">
        <v>479</v>
      </c>
      <c r="L61" s="101" t="s">
        <v>470</v>
      </c>
      <c r="M61" s="101">
        <v>4</v>
      </c>
      <c r="N61" s="101">
        <v>1367</v>
      </c>
      <c r="O61" s="101"/>
      <c r="P61" s="101" t="s">
        <v>475</v>
      </c>
      <c r="Q61" s="107">
        <v>585000</v>
      </c>
      <c r="R61" s="101"/>
      <c r="S61" s="101"/>
      <c r="T61" s="81">
        <f>IF(F61&lt;&gt;0,E61/F61," ")</f>
        <v>1.1111111111111112</v>
      </c>
      <c r="U61" s="81">
        <f>IF(D61&lt;&gt;0,E61/D61," ")</f>
        <v>0.98634294385432475</v>
      </c>
      <c r="V61" s="82">
        <f>I61-G61</f>
        <v>216</v>
      </c>
      <c r="W61" s="87"/>
      <c r="X61" s="106"/>
      <c r="Y61" s="87"/>
      <c r="Z61" s="87"/>
    </row>
    <row r="62" spans="1:26" s="87" customFormat="1">
      <c r="A62" s="101"/>
      <c r="B62" s="101">
        <v>64</v>
      </c>
      <c r="C62" s="101" t="s">
        <v>231</v>
      </c>
      <c r="D62" s="107">
        <v>439000</v>
      </c>
      <c r="E62" s="107">
        <v>427000</v>
      </c>
      <c r="F62" s="103">
        <v>350000</v>
      </c>
      <c r="G62" s="104">
        <v>38749</v>
      </c>
      <c r="H62" s="104">
        <v>38763</v>
      </c>
      <c r="I62" s="104">
        <v>38771</v>
      </c>
      <c r="J62" s="101" t="s">
        <v>473</v>
      </c>
      <c r="K62" s="101" t="s">
        <v>469</v>
      </c>
      <c r="L62" s="101" t="s">
        <v>470</v>
      </c>
      <c r="M62" s="101">
        <v>3</v>
      </c>
      <c r="N62" s="101">
        <v>487</v>
      </c>
      <c r="O62" s="101"/>
      <c r="P62" s="101" t="s">
        <v>475</v>
      </c>
      <c r="Q62" s="107">
        <v>350000</v>
      </c>
      <c r="R62" s="101"/>
      <c r="S62" s="101"/>
      <c r="T62" s="81">
        <f>IF(F62&lt;&gt;0,E62/F62," ")</f>
        <v>1.22</v>
      </c>
      <c r="U62" s="81">
        <f>IF(D62&lt;&gt;0,E62/D62," ")</f>
        <v>0.97266514806378135</v>
      </c>
      <c r="V62" s="82">
        <f>I62-G62</f>
        <v>22</v>
      </c>
      <c r="X62" s="106"/>
    </row>
    <row r="63" spans="1:26" s="83" customFormat="1">
      <c r="A63" s="101"/>
      <c r="B63" s="101">
        <v>100</v>
      </c>
      <c r="C63" s="101" t="s">
        <v>486</v>
      </c>
      <c r="D63" s="107">
        <v>279000</v>
      </c>
      <c r="E63" s="107">
        <v>279000</v>
      </c>
      <c r="F63" s="103">
        <v>215000</v>
      </c>
      <c r="G63" s="104">
        <v>38749</v>
      </c>
      <c r="H63" s="104">
        <v>38827</v>
      </c>
      <c r="I63" s="104">
        <v>38842</v>
      </c>
      <c r="J63" s="101" t="s">
        <v>473</v>
      </c>
      <c r="K63" s="101" t="s">
        <v>469</v>
      </c>
      <c r="L63" s="101" t="s">
        <v>474</v>
      </c>
      <c r="M63" s="101">
        <v>2</v>
      </c>
      <c r="N63" s="101">
        <v>899</v>
      </c>
      <c r="O63" s="101">
        <v>130</v>
      </c>
      <c r="P63" s="101" t="s">
        <v>475</v>
      </c>
      <c r="Q63" s="107">
        <v>215000</v>
      </c>
      <c r="R63" s="101">
        <v>2005</v>
      </c>
      <c r="S63" s="101"/>
      <c r="T63" s="81">
        <f>IF(F63&lt;&gt;0,E63/F63," ")</f>
        <v>1.2976744186046512</v>
      </c>
      <c r="U63" s="81">
        <f>IF(D63&lt;&gt;0,E63/D63," ")</f>
        <v>1</v>
      </c>
      <c r="V63" s="82">
        <f>I63-G63</f>
        <v>93</v>
      </c>
      <c r="W63" s="87"/>
      <c r="X63" s="106"/>
      <c r="Y63" s="87"/>
      <c r="Z63" s="87"/>
    </row>
    <row r="64" spans="1:26" s="87" customFormat="1">
      <c r="A64" s="101"/>
      <c r="B64" s="101">
        <v>23</v>
      </c>
      <c r="C64" s="101" t="s">
        <v>481</v>
      </c>
      <c r="D64" s="107"/>
      <c r="E64" s="107">
        <v>230000</v>
      </c>
      <c r="F64" s="103">
        <v>200000</v>
      </c>
      <c r="G64" s="104">
        <v>38751</v>
      </c>
      <c r="H64" s="104">
        <v>38798</v>
      </c>
      <c r="I64" s="104">
        <v>38808</v>
      </c>
      <c r="J64" s="101" t="s">
        <v>473</v>
      </c>
      <c r="K64" s="101" t="s">
        <v>469</v>
      </c>
      <c r="L64" s="101" t="s">
        <v>470</v>
      </c>
      <c r="M64" s="101">
        <v>3</v>
      </c>
      <c r="N64" s="101">
        <v>496</v>
      </c>
      <c r="O64" s="101"/>
      <c r="P64" s="101" t="s">
        <v>475</v>
      </c>
      <c r="Q64" s="107">
        <v>200000</v>
      </c>
      <c r="R64" s="101"/>
      <c r="S64" s="101"/>
      <c r="T64" s="81">
        <f>IF(F64&lt;&gt;0,E64/F64," ")</f>
        <v>1.1499999999999999</v>
      </c>
      <c r="U64" s="81" t="str">
        <f>IF(D64&lt;&gt;0,E64/D64," ")</f>
        <v xml:space="preserve"> </v>
      </c>
      <c r="V64" s="82">
        <f>I64-G64</f>
        <v>57</v>
      </c>
      <c r="X64" s="106"/>
    </row>
    <row r="65" spans="1:26" s="87" customFormat="1">
      <c r="A65" s="101"/>
      <c r="B65" s="101">
        <v>80</v>
      </c>
      <c r="C65" s="101" t="s">
        <v>231</v>
      </c>
      <c r="D65" s="107"/>
      <c r="E65" s="107">
        <v>449000</v>
      </c>
      <c r="F65" s="103"/>
      <c r="G65" s="104">
        <v>38755</v>
      </c>
      <c r="H65" s="104">
        <v>38792</v>
      </c>
      <c r="I65" s="104">
        <v>38799</v>
      </c>
      <c r="J65" s="101" t="s">
        <v>473</v>
      </c>
      <c r="K65" s="101" t="s">
        <v>469</v>
      </c>
      <c r="L65" s="101" t="s">
        <v>470</v>
      </c>
      <c r="M65" s="101">
        <v>5</v>
      </c>
      <c r="N65" s="101">
        <v>1251</v>
      </c>
      <c r="O65" s="101">
        <v>470</v>
      </c>
      <c r="P65" s="101"/>
      <c r="Q65" s="107"/>
      <c r="R65" s="101"/>
      <c r="S65" s="101"/>
      <c r="T65" s="81" t="str">
        <f>IF(F65&lt;&gt;0,E65/F65," ")</f>
        <v xml:space="preserve"> </v>
      </c>
      <c r="U65" s="81" t="str">
        <f>IF(D65&lt;&gt;0,E65/D65," ")</f>
        <v xml:space="preserve"> </v>
      </c>
      <c r="V65" s="82">
        <f>I65-G65</f>
        <v>44</v>
      </c>
      <c r="X65" s="106"/>
    </row>
    <row r="66" spans="1:26" s="87" customFormat="1">
      <c r="A66" s="101"/>
      <c r="B66" s="101">
        <v>17</v>
      </c>
      <c r="C66" s="101" t="s">
        <v>489</v>
      </c>
      <c r="D66" s="107">
        <v>412000</v>
      </c>
      <c r="E66" s="107">
        <v>390000</v>
      </c>
      <c r="F66" s="103">
        <v>345000</v>
      </c>
      <c r="G66" s="104">
        <v>38755</v>
      </c>
      <c r="H66" s="104">
        <v>38775</v>
      </c>
      <c r="I66" s="104">
        <v>38807</v>
      </c>
      <c r="J66" s="101" t="s">
        <v>473</v>
      </c>
      <c r="K66" s="101" t="s">
        <v>469</v>
      </c>
      <c r="L66" s="101" t="s">
        <v>470</v>
      </c>
      <c r="M66" s="101">
        <v>3</v>
      </c>
      <c r="N66" s="101">
        <v>800</v>
      </c>
      <c r="O66" s="101"/>
      <c r="P66" s="101" t="s">
        <v>475</v>
      </c>
      <c r="Q66" s="107">
        <v>345000</v>
      </c>
      <c r="R66" s="101"/>
      <c r="S66" s="101"/>
      <c r="T66" s="81">
        <f>IF(F66&lt;&gt;0,E66/F66," ")</f>
        <v>1.1304347826086956</v>
      </c>
      <c r="U66" s="81">
        <f>IF(D66&lt;&gt;0,E66/D66," ")</f>
        <v>0.94660194174757284</v>
      </c>
      <c r="V66" s="82">
        <f>I66-G66</f>
        <v>52</v>
      </c>
      <c r="X66" s="106"/>
    </row>
    <row r="67" spans="1:26" s="87" customFormat="1">
      <c r="A67" s="101"/>
      <c r="B67" s="101">
        <v>36</v>
      </c>
      <c r="C67" s="101" t="s">
        <v>13</v>
      </c>
      <c r="D67" s="107"/>
      <c r="E67" s="107">
        <v>295000</v>
      </c>
      <c r="F67" s="103">
        <v>270000</v>
      </c>
      <c r="G67" s="104">
        <v>38761</v>
      </c>
      <c r="H67" s="104">
        <v>38800</v>
      </c>
      <c r="I67" s="104">
        <v>38814</v>
      </c>
      <c r="J67" s="101" t="s">
        <v>258</v>
      </c>
      <c r="K67" s="101" t="s">
        <v>469</v>
      </c>
      <c r="L67" s="101" t="s">
        <v>474</v>
      </c>
      <c r="M67" s="101">
        <v>2</v>
      </c>
      <c r="N67" s="101">
        <v>583</v>
      </c>
      <c r="O67" s="101">
        <v>140</v>
      </c>
      <c r="P67" s="101" t="s">
        <v>475</v>
      </c>
      <c r="Q67" s="107">
        <v>270000</v>
      </c>
      <c r="R67" s="101">
        <v>2005</v>
      </c>
      <c r="S67" s="101">
        <v>9</v>
      </c>
      <c r="T67" s="81">
        <f>IF(F67&lt;&gt;0,E67/F67," ")</f>
        <v>1.0925925925925926</v>
      </c>
      <c r="U67" s="81" t="str">
        <f>IF(D67&lt;&gt;0,E67/D67," ")</f>
        <v xml:space="preserve"> </v>
      </c>
      <c r="V67" s="82">
        <f>I67-G67</f>
        <v>53</v>
      </c>
      <c r="X67" s="106"/>
    </row>
    <row r="68" spans="1:26" s="87" customFormat="1">
      <c r="A68" s="101"/>
      <c r="B68" s="101" t="s">
        <v>11</v>
      </c>
      <c r="C68" s="101" t="s">
        <v>241</v>
      </c>
      <c r="D68" s="107">
        <v>389000</v>
      </c>
      <c r="E68" s="107">
        <v>355000</v>
      </c>
      <c r="F68" s="103">
        <v>325000</v>
      </c>
      <c r="G68" s="104">
        <v>38763</v>
      </c>
      <c r="H68" s="104">
        <v>38979</v>
      </c>
      <c r="I68" s="104">
        <v>38989</v>
      </c>
      <c r="J68" s="101" t="s">
        <v>473</v>
      </c>
      <c r="K68" s="101" t="s">
        <v>469</v>
      </c>
      <c r="L68" s="101" t="s">
        <v>470</v>
      </c>
      <c r="M68" s="101">
        <v>3</v>
      </c>
      <c r="N68" s="101">
        <v>692</v>
      </c>
      <c r="O68" s="101">
        <v>140</v>
      </c>
      <c r="P68" s="101" t="s">
        <v>475</v>
      </c>
      <c r="Q68" s="107">
        <v>325000</v>
      </c>
      <c r="R68" s="101">
        <v>2005</v>
      </c>
      <c r="S68" s="101">
        <v>9</v>
      </c>
      <c r="T68" s="81">
        <f>IF(F68&lt;&gt;0,E68/F68," ")</f>
        <v>1.0923076923076922</v>
      </c>
      <c r="U68" s="81">
        <f>IF(D68&lt;&gt;0,E68/D68," ")</f>
        <v>0.91259640102827766</v>
      </c>
      <c r="V68" s="82">
        <f>I68-G68</f>
        <v>226</v>
      </c>
      <c r="X68" s="106"/>
    </row>
    <row r="69" spans="1:26" s="87" customFormat="1">
      <c r="A69" s="101"/>
      <c r="B69" s="101">
        <v>3</v>
      </c>
      <c r="C69" s="101" t="s">
        <v>113</v>
      </c>
      <c r="D69" s="107">
        <v>195000</v>
      </c>
      <c r="E69" s="107">
        <v>187000</v>
      </c>
      <c r="F69" s="103">
        <v>160000</v>
      </c>
      <c r="G69" s="104">
        <v>38764</v>
      </c>
      <c r="H69" s="104">
        <v>38775</v>
      </c>
      <c r="I69" s="104">
        <v>38806</v>
      </c>
      <c r="J69" s="101" t="s">
        <v>115</v>
      </c>
      <c r="K69" s="101" t="s">
        <v>469</v>
      </c>
      <c r="L69" s="101" t="s">
        <v>470</v>
      </c>
      <c r="M69" s="101"/>
      <c r="N69" s="101">
        <v>738</v>
      </c>
      <c r="O69" s="101"/>
      <c r="P69" s="101" t="s">
        <v>475</v>
      </c>
      <c r="Q69" s="107">
        <v>160000</v>
      </c>
      <c r="R69" s="101"/>
      <c r="S69" s="101"/>
      <c r="T69" s="81">
        <f>IF(F69&lt;&gt;0,E69/F69," ")</f>
        <v>1.16875</v>
      </c>
      <c r="U69" s="81">
        <f>IF(D69&lt;&gt;0,E69/D69," ")</f>
        <v>0.95897435897435901</v>
      </c>
      <c r="V69" s="82">
        <f>I69-G69</f>
        <v>42</v>
      </c>
      <c r="X69" s="106"/>
    </row>
    <row r="70" spans="1:26" s="83" customFormat="1">
      <c r="A70" s="101"/>
      <c r="B70" s="101">
        <v>4</v>
      </c>
      <c r="C70" s="101" t="s">
        <v>462</v>
      </c>
      <c r="D70" s="107"/>
      <c r="E70" s="107">
        <v>457000</v>
      </c>
      <c r="F70" s="103">
        <v>355000</v>
      </c>
      <c r="G70" s="104">
        <v>38772</v>
      </c>
      <c r="H70" s="104">
        <v>38791</v>
      </c>
      <c r="I70" s="104">
        <v>38796</v>
      </c>
      <c r="J70" s="101" t="s">
        <v>473</v>
      </c>
      <c r="K70" s="101" t="s">
        <v>469</v>
      </c>
      <c r="L70" s="101" t="s">
        <v>470</v>
      </c>
      <c r="M70" s="101">
        <v>3</v>
      </c>
      <c r="N70" s="101">
        <v>818</v>
      </c>
      <c r="O70" s="101"/>
      <c r="P70" s="101" t="s">
        <v>475</v>
      </c>
      <c r="Q70" s="107">
        <v>355000</v>
      </c>
      <c r="R70" s="101"/>
      <c r="S70" s="101"/>
      <c r="T70" s="81">
        <f>IF(F70&lt;&gt;0,E70/F70," ")</f>
        <v>1.2873239436619719</v>
      </c>
      <c r="U70" s="81" t="str">
        <f>IF(D70&lt;&gt;0,E70/D70," ")</f>
        <v xml:space="preserve"> </v>
      </c>
      <c r="V70" s="82">
        <f>I70-G70</f>
        <v>24</v>
      </c>
      <c r="W70" s="87"/>
      <c r="X70" s="106"/>
      <c r="Y70" s="87"/>
      <c r="Z70" s="87"/>
    </row>
    <row r="71" spans="1:26" s="87" customFormat="1">
      <c r="A71" s="101"/>
      <c r="B71" s="101">
        <v>48</v>
      </c>
      <c r="C71" s="101" t="s">
        <v>250</v>
      </c>
      <c r="D71" s="107">
        <v>510000</v>
      </c>
      <c r="E71" s="107">
        <v>477500</v>
      </c>
      <c r="F71" s="103">
        <v>450000</v>
      </c>
      <c r="G71" s="104">
        <v>38775</v>
      </c>
      <c r="H71" s="104">
        <v>38888</v>
      </c>
      <c r="I71" s="104">
        <v>38898</v>
      </c>
      <c r="J71" s="101" t="s">
        <v>473</v>
      </c>
      <c r="K71" s="101" t="s">
        <v>469</v>
      </c>
      <c r="L71" s="101" t="s">
        <v>470</v>
      </c>
      <c r="M71" s="101">
        <v>3</v>
      </c>
      <c r="N71" s="101">
        <v>891</v>
      </c>
      <c r="O71" s="101"/>
      <c r="P71" s="101" t="s">
        <v>475</v>
      </c>
      <c r="Q71" s="107">
        <v>450000</v>
      </c>
      <c r="R71" s="101">
        <v>2005</v>
      </c>
      <c r="S71" s="101">
        <v>9</v>
      </c>
      <c r="T71" s="81">
        <f>IF(F71&lt;&gt;0,E71/F71," ")</f>
        <v>1.0611111111111111</v>
      </c>
      <c r="U71" s="81">
        <f>IF(D71&lt;&gt;0,E71/D71," ")</f>
        <v>0.93627450980392157</v>
      </c>
      <c r="V71" s="82">
        <f>I71-G71</f>
        <v>123</v>
      </c>
      <c r="X71" s="106"/>
    </row>
    <row r="72" spans="1:26" s="83" customFormat="1">
      <c r="A72" s="101"/>
      <c r="B72" s="101">
        <v>4</v>
      </c>
      <c r="C72" s="101" t="s">
        <v>224</v>
      </c>
      <c r="D72" s="107">
        <v>265000</v>
      </c>
      <c r="E72" s="107">
        <v>260000</v>
      </c>
      <c r="F72" s="103"/>
      <c r="G72" s="104">
        <v>38777</v>
      </c>
      <c r="H72" s="104">
        <v>38780</v>
      </c>
      <c r="I72" s="104">
        <v>38789</v>
      </c>
      <c r="J72" s="101" t="s">
        <v>473</v>
      </c>
      <c r="K72" s="101" t="s">
        <v>469</v>
      </c>
      <c r="L72" s="101" t="s">
        <v>470</v>
      </c>
      <c r="M72" s="101">
        <v>3</v>
      </c>
      <c r="N72" s="101">
        <v>644</v>
      </c>
      <c r="O72" s="101">
        <v>80</v>
      </c>
      <c r="P72" s="101"/>
      <c r="Q72" s="107"/>
      <c r="R72" s="101"/>
      <c r="S72" s="101"/>
      <c r="T72" s="81" t="str">
        <f>IF(F72&lt;&gt;0,E72/F72," ")</f>
        <v xml:space="preserve"> </v>
      </c>
      <c r="U72" s="81">
        <f>IF(D72&lt;&gt;0,E72/D72," ")</f>
        <v>0.98113207547169812</v>
      </c>
      <c r="V72" s="82">
        <f>I72-G72</f>
        <v>12</v>
      </c>
      <c r="W72" s="87"/>
      <c r="X72" s="106"/>
      <c r="Y72" s="87"/>
      <c r="Z72" s="87"/>
    </row>
    <row r="73" spans="1:26" s="87" customFormat="1">
      <c r="A73" s="101"/>
      <c r="B73" s="101">
        <v>31</v>
      </c>
      <c r="C73" s="101" t="s">
        <v>487</v>
      </c>
      <c r="D73" s="107">
        <v>370000</v>
      </c>
      <c r="E73" s="107">
        <v>355000</v>
      </c>
      <c r="F73" s="103">
        <v>280000</v>
      </c>
      <c r="G73" s="104">
        <v>38793</v>
      </c>
      <c r="H73" s="104">
        <v>38797</v>
      </c>
      <c r="I73" s="104">
        <v>38800</v>
      </c>
      <c r="J73" s="101" t="s">
        <v>473</v>
      </c>
      <c r="K73" s="101" t="s">
        <v>469</v>
      </c>
      <c r="L73" s="101" t="s">
        <v>470</v>
      </c>
      <c r="M73" s="101">
        <v>3</v>
      </c>
      <c r="N73" s="101">
        <v>829</v>
      </c>
      <c r="O73" s="101">
        <v>150</v>
      </c>
      <c r="P73" s="101" t="s">
        <v>475</v>
      </c>
      <c r="Q73" s="107">
        <v>280000</v>
      </c>
      <c r="R73" s="101">
        <v>2005</v>
      </c>
      <c r="S73" s="101">
        <v>9</v>
      </c>
      <c r="T73" s="81">
        <f>IF(F73&lt;&gt;0,E73/F73," ")</f>
        <v>1.2678571428571428</v>
      </c>
      <c r="U73" s="81">
        <f>IF(D73&lt;&gt;0,E73/D73," ")</f>
        <v>0.95945945945945943</v>
      </c>
      <c r="V73" s="82">
        <f>I73-G73</f>
        <v>7</v>
      </c>
      <c r="X73" s="106"/>
    </row>
    <row r="74" spans="1:26" s="87" customFormat="1">
      <c r="A74" s="101"/>
      <c r="B74" s="101">
        <v>14</v>
      </c>
      <c r="C74" s="101" t="s">
        <v>250</v>
      </c>
      <c r="D74" s="107">
        <v>419000</v>
      </c>
      <c r="E74" s="107">
        <v>400000</v>
      </c>
      <c r="F74" s="103">
        <v>355000</v>
      </c>
      <c r="G74" s="104">
        <v>38808</v>
      </c>
      <c r="H74" s="104">
        <v>38816</v>
      </c>
      <c r="I74" s="104">
        <v>38831</v>
      </c>
      <c r="J74" s="101" t="s">
        <v>473</v>
      </c>
      <c r="K74" s="101" t="s">
        <v>469</v>
      </c>
      <c r="L74" s="101" t="s">
        <v>470</v>
      </c>
      <c r="M74" s="101">
        <v>3</v>
      </c>
      <c r="N74" s="101">
        <v>960</v>
      </c>
      <c r="O74" s="101"/>
      <c r="P74" s="101" t="s">
        <v>475</v>
      </c>
      <c r="Q74" s="107">
        <v>355000</v>
      </c>
      <c r="R74" s="101">
        <v>2005</v>
      </c>
      <c r="S74" s="101">
        <v>9</v>
      </c>
      <c r="T74" s="81">
        <f>IF(F74&lt;&gt;0,E74/F74," ")</f>
        <v>1.1267605633802817</v>
      </c>
      <c r="U74" s="81">
        <f>IF(D74&lt;&gt;0,E74/D74," ")</f>
        <v>0.95465393794749398</v>
      </c>
      <c r="V74" s="82">
        <f>I74-G74</f>
        <v>23</v>
      </c>
      <c r="X74" s="106"/>
    </row>
    <row r="75" spans="1:26" s="87" customFormat="1">
      <c r="A75" s="101"/>
      <c r="B75" s="101">
        <v>36</v>
      </c>
      <c r="C75" s="101" t="s">
        <v>487</v>
      </c>
      <c r="D75" s="107">
        <v>249000</v>
      </c>
      <c r="E75" s="107">
        <v>243000</v>
      </c>
      <c r="F75" s="103">
        <v>275000</v>
      </c>
      <c r="G75" s="104">
        <v>38811</v>
      </c>
      <c r="H75" s="104">
        <v>38825</v>
      </c>
      <c r="I75" s="104">
        <v>38825</v>
      </c>
      <c r="J75" s="101" t="s">
        <v>473</v>
      </c>
      <c r="K75" s="101" t="s">
        <v>469</v>
      </c>
      <c r="L75" s="101" t="s">
        <v>470</v>
      </c>
      <c r="M75" s="101">
        <v>3</v>
      </c>
      <c r="N75" s="101">
        <v>1012</v>
      </c>
      <c r="O75" s="101"/>
      <c r="P75" s="101" t="s">
        <v>475</v>
      </c>
      <c r="Q75" s="107">
        <v>275000</v>
      </c>
      <c r="R75" s="101">
        <v>2005</v>
      </c>
      <c r="S75" s="101"/>
      <c r="T75" s="81">
        <f>IF(F75&lt;&gt;0,E75/F75," ")</f>
        <v>0.88363636363636366</v>
      </c>
      <c r="U75" s="81">
        <f>IF(D75&lt;&gt;0,E75/D75," ")</f>
        <v>0.97590361445783136</v>
      </c>
      <c r="V75" s="82">
        <f>I75-G75</f>
        <v>14</v>
      </c>
      <c r="X75" s="106"/>
    </row>
    <row r="76" spans="1:26" s="87" customFormat="1">
      <c r="A76" s="101"/>
      <c r="B76" s="101">
        <v>15</v>
      </c>
      <c r="C76" s="101" t="s">
        <v>489</v>
      </c>
      <c r="D76" s="107">
        <v>289000</v>
      </c>
      <c r="E76" s="107">
        <v>275000</v>
      </c>
      <c r="F76" s="103"/>
      <c r="G76" s="104">
        <v>38811</v>
      </c>
      <c r="H76" s="104">
        <v>38855</v>
      </c>
      <c r="I76" s="104">
        <v>38866</v>
      </c>
      <c r="J76" s="101" t="s">
        <v>473</v>
      </c>
      <c r="K76" s="101" t="s">
        <v>469</v>
      </c>
      <c r="L76" s="101" t="s">
        <v>470</v>
      </c>
      <c r="M76" s="101">
        <v>3</v>
      </c>
      <c r="N76" s="101">
        <v>812</v>
      </c>
      <c r="O76" s="101">
        <v>110</v>
      </c>
      <c r="P76" s="101"/>
      <c r="Q76" s="107"/>
      <c r="R76" s="101"/>
      <c r="S76" s="101"/>
      <c r="T76" s="81" t="str">
        <f>IF(F76&lt;&gt;0,E76/F76," ")</f>
        <v xml:space="preserve"> </v>
      </c>
      <c r="U76" s="81">
        <f>IF(D76&lt;&gt;0,E76/D76," ")</f>
        <v>0.95155709342560557</v>
      </c>
      <c r="V76" s="82">
        <f>I76-G76</f>
        <v>55</v>
      </c>
      <c r="X76" s="106"/>
    </row>
    <row r="77" spans="1:26" s="87" customFormat="1">
      <c r="A77" s="101"/>
      <c r="B77" s="101">
        <v>11</v>
      </c>
      <c r="C77" s="101" t="s">
        <v>7</v>
      </c>
      <c r="D77" s="107">
        <v>349000</v>
      </c>
      <c r="E77" s="107">
        <v>328000</v>
      </c>
      <c r="F77" s="103">
        <v>265000</v>
      </c>
      <c r="G77" s="104">
        <v>38813</v>
      </c>
      <c r="H77" s="104">
        <v>38972</v>
      </c>
      <c r="I77" s="104">
        <v>38986</v>
      </c>
      <c r="J77" s="101" t="s">
        <v>473</v>
      </c>
      <c r="K77" s="101" t="s">
        <v>469</v>
      </c>
      <c r="L77" s="101" t="s">
        <v>470</v>
      </c>
      <c r="M77" s="101">
        <v>3</v>
      </c>
      <c r="N77" s="101">
        <v>576</v>
      </c>
      <c r="O77" s="101"/>
      <c r="P77" s="101" t="s">
        <v>475</v>
      </c>
      <c r="Q77" s="107">
        <v>265000</v>
      </c>
      <c r="R77" s="101">
        <v>2005</v>
      </c>
      <c r="S77" s="101">
        <v>9</v>
      </c>
      <c r="T77" s="81">
        <f>IF(F77&lt;&gt;0,E77/F77," ")</f>
        <v>1.2377358490566037</v>
      </c>
      <c r="U77" s="81">
        <f>IF(D77&lt;&gt;0,E77/D77," ")</f>
        <v>0.93982808022922637</v>
      </c>
      <c r="V77" s="82">
        <f>I77-G77</f>
        <v>173</v>
      </c>
      <c r="X77" s="106"/>
    </row>
    <row r="78" spans="1:26" s="87" customFormat="1">
      <c r="A78" s="101"/>
      <c r="B78" s="101">
        <v>9</v>
      </c>
      <c r="C78" s="101" t="s">
        <v>13</v>
      </c>
      <c r="D78" s="107"/>
      <c r="E78" s="107">
        <v>415000</v>
      </c>
      <c r="F78" s="103">
        <v>350000</v>
      </c>
      <c r="G78" s="104">
        <v>38817</v>
      </c>
      <c r="H78" s="104">
        <v>38854</v>
      </c>
      <c r="I78" s="104">
        <v>38860</v>
      </c>
      <c r="J78" s="101" t="s">
        <v>473</v>
      </c>
      <c r="K78" s="101" t="s">
        <v>469</v>
      </c>
      <c r="L78" s="101" t="s">
        <v>474</v>
      </c>
      <c r="M78" s="101">
        <v>4</v>
      </c>
      <c r="N78" s="101">
        <v>725</v>
      </c>
      <c r="O78" s="101">
        <v>206</v>
      </c>
      <c r="P78" s="101" t="s">
        <v>475</v>
      </c>
      <c r="Q78" s="107">
        <v>350000</v>
      </c>
      <c r="R78" s="101">
        <v>2005</v>
      </c>
      <c r="S78" s="101">
        <v>9</v>
      </c>
      <c r="T78" s="81">
        <f>IF(F78&lt;&gt;0,E78/F78," ")</f>
        <v>1.1857142857142857</v>
      </c>
      <c r="U78" s="81" t="str">
        <f>IF(D78&lt;&gt;0,E78/D78," ")</f>
        <v xml:space="preserve"> </v>
      </c>
      <c r="V78" s="82">
        <f>I78-G78</f>
        <v>43</v>
      </c>
      <c r="X78" s="106"/>
    </row>
    <row r="79" spans="1:26" s="83" customFormat="1">
      <c r="A79" s="101"/>
      <c r="B79" s="101">
        <v>23</v>
      </c>
      <c r="C79" s="101" t="s">
        <v>19</v>
      </c>
      <c r="D79" s="107"/>
      <c r="E79" s="107">
        <v>455000</v>
      </c>
      <c r="F79" s="103">
        <v>370000</v>
      </c>
      <c r="G79" s="104">
        <v>38818</v>
      </c>
      <c r="H79" s="104">
        <v>38867</v>
      </c>
      <c r="I79" s="104">
        <v>38867</v>
      </c>
      <c r="J79" s="101" t="s">
        <v>473</v>
      </c>
      <c r="K79" s="101" t="s">
        <v>469</v>
      </c>
      <c r="L79" s="101" t="s">
        <v>470</v>
      </c>
      <c r="M79" s="101">
        <v>4</v>
      </c>
      <c r="N79" s="101">
        <v>913</v>
      </c>
      <c r="O79" s="101">
        <v>230</v>
      </c>
      <c r="P79" s="101" t="s">
        <v>475</v>
      </c>
      <c r="Q79" s="107">
        <v>370000</v>
      </c>
      <c r="R79" s="101">
        <v>2005</v>
      </c>
      <c r="S79" s="101">
        <v>9</v>
      </c>
      <c r="T79" s="81">
        <f>IF(F79&lt;&gt;0,E79/F79," ")</f>
        <v>1.2297297297297298</v>
      </c>
      <c r="U79" s="81" t="str">
        <f>IF(D79&lt;&gt;0,E79/D79," ")</f>
        <v xml:space="preserve"> </v>
      </c>
      <c r="V79" s="82">
        <f>I79-G79</f>
        <v>49</v>
      </c>
      <c r="W79" s="87"/>
      <c r="X79" s="106"/>
      <c r="Y79" s="87"/>
      <c r="Z79" s="87"/>
    </row>
    <row r="80" spans="1:26" s="83" customFormat="1">
      <c r="A80" s="101">
        <v>7</v>
      </c>
      <c r="B80" s="101">
        <v>27</v>
      </c>
      <c r="C80" s="101" t="s">
        <v>13</v>
      </c>
      <c r="D80" s="107">
        <v>379000</v>
      </c>
      <c r="E80" s="107">
        <v>370000</v>
      </c>
      <c r="F80" s="103">
        <v>295000</v>
      </c>
      <c r="G80" s="104">
        <v>38820</v>
      </c>
      <c r="H80" s="104">
        <v>38842</v>
      </c>
      <c r="I80" s="104">
        <v>38859</v>
      </c>
      <c r="J80" s="101" t="s">
        <v>473</v>
      </c>
      <c r="K80" s="101" t="s">
        <v>469</v>
      </c>
      <c r="L80" s="101" t="s">
        <v>470</v>
      </c>
      <c r="M80" s="101">
        <v>3</v>
      </c>
      <c r="N80" s="101">
        <v>675</v>
      </c>
      <c r="O80" s="101">
        <v>150</v>
      </c>
      <c r="P80" s="101" t="s">
        <v>475</v>
      </c>
      <c r="Q80" s="107">
        <v>295000</v>
      </c>
      <c r="R80" s="101">
        <v>2005</v>
      </c>
      <c r="S80" s="101">
        <v>9</v>
      </c>
      <c r="T80" s="81">
        <f>IF(F80&lt;&gt;0,E80/F80," ")</f>
        <v>1.2542372881355932</v>
      </c>
      <c r="U80" s="81">
        <f>IF(D80&lt;&gt;0,E80/D80," ")</f>
        <v>0.9762532981530343</v>
      </c>
      <c r="V80" s="82">
        <f>I80-G80</f>
        <v>39</v>
      </c>
      <c r="W80" s="87"/>
      <c r="X80" s="106"/>
      <c r="Y80" s="87"/>
      <c r="Z80" s="87"/>
    </row>
    <row r="81" spans="1:26" s="83" customFormat="1">
      <c r="A81" s="101"/>
      <c r="B81" s="101" t="s">
        <v>247</v>
      </c>
      <c r="C81" s="101" t="s">
        <v>243</v>
      </c>
      <c r="D81" s="107"/>
      <c r="E81" s="107">
        <v>308000</v>
      </c>
      <c r="F81" s="103">
        <v>280000</v>
      </c>
      <c r="G81" s="104">
        <v>38824</v>
      </c>
      <c r="H81" s="104">
        <v>38848</v>
      </c>
      <c r="I81" s="104">
        <v>38852</v>
      </c>
      <c r="J81" s="101" t="s">
        <v>473</v>
      </c>
      <c r="K81" s="101" t="s">
        <v>479</v>
      </c>
      <c r="L81" s="101" t="s">
        <v>470</v>
      </c>
      <c r="M81" s="101">
        <v>2</v>
      </c>
      <c r="N81" s="101">
        <v>460</v>
      </c>
      <c r="O81" s="101">
        <v>150</v>
      </c>
      <c r="P81" s="101" t="s">
        <v>475</v>
      </c>
      <c r="Q81" s="107">
        <v>280000</v>
      </c>
      <c r="R81" s="101">
        <v>2005</v>
      </c>
      <c r="S81" s="101">
        <v>9</v>
      </c>
      <c r="T81" s="81">
        <f>IF(F81&lt;&gt;0,E81/F81," ")</f>
        <v>1.1000000000000001</v>
      </c>
      <c r="U81" s="81" t="str">
        <f>IF(D81&lt;&gt;0,E81/D81," ")</f>
        <v xml:space="preserve"> </v>
      </c>
      <c r="V81" s="82">
        <f>I81-G81</f>
        <v>28</v>
      </c>
      <c r="W81" s="87"/>
      <c r="X81" s="106"/>
      <c r="Y81" s="87"/>
      <c r="Z81" s="87"/>
    </row>
    <row r="82" spans="1:26" s="87" customFormat="1">
      <c r="A82" s="101"/>
      <c r="B82" s="101">
        <v>86</v>
      </c>
      <c r="C82" s="101" t="s">
        <v>487</v>
      </c>
      <c r="D82" s="107">
        <v>520000</v>
      </c>
      <c r="E82" s="107">
        <v>480000</v>
      </c>
      <c r="F82" s="103">
        <v>460000</v>
      </c>
      <c r="G82" s="104">
        <v>38826</v>
      </c>
      <c r="H82" s="104">
        <v>38985</v>
      </c>
      <c r="I82" s="104">
        <v>38985</v>
      </c>
      <c r="J82" s="101" t="s">
        <v>473</v>
      </c>
      <c r="K82" s="101" t="s">
        <v>469</v>
      </c>
      <c r="L82" s="101" t="s">
        <v>470</v>
      </c>
      <c r="M82" s="101">
        <v>4</v>
      </c>
      <c r="N82" s="101">
        <v>902</v>
      </c>
      <c r="O82" s="101">
        <v>260</v>
      </c>
      <c r="P82" s="101" t="s">
        <v>475</v>
      </c>
      <c r="Q82" s="107">
        <v>460000</v>
      </c>
      <c r="R82" s="101">
        <v>2005</v>
      </c>
      <c r="S82" s="101">
        <v>9</v>
      </c>
      <c r="T82" s="81">
        <f>IF(F82&lt;&gt;0,E82/F82," ")</f>
        <v>1.0434782608695652</v>
      </c>
      <c r="U82" s="81">
        <f>IF(D82&lt;&gt;0,E82/D82," ")</f>
        <v>0.92307692307692313</v>
      </c>
      <c r="V82" s="82">
        <f>I82-G82</f>
        <v>159</v>
      </c>
      <c r="X82" s="106"/>
    </row>
    <row r="83" spans="1:26" s="87" customFormat="1">
      <c r="A83" s="101"/>
      <c r="B83" s="101" t="s">
        <v>238</v>
      </c>
      <c r="C83" s="101" t="s">
        <v>239</v>
      </c>
      <c r="D83" s="107">
        <v>299000</v>
      </c>
      <c r="E83" s="107">
        <v>290000</v>
      </c>
      <c r="F83" s="103"/>
      <c r="G83" s="104">
        <v>38833</v>
      </c>
      <c r="H83" s="104">
        <v>38833</v>
      </c>
      <c r="I83" s="104">
        <v>38846</v>
      </c>
      <c r="J83" s="101" t="s">
        <v>473</v>
      </c>
      <c r="K83" s="101" t="s">
        <v>469</v>
      </c>
      <c r="L83" s="101" t="s">
        <v>470</v>
      </c>
      <c r="M83" s="101">
        <v>3</v>
      </c>
      <c r="N83" s="101">
        <v>561</v>
      </c>
      <c r="O83" s="101">
        <v>120</v>
      </c>
      <c r="P83" s="101"/>
      <c r="Q83" s="107"/>
      <c r="R83" s="101"/>
      <c r="S83" s="101"/>
      <c r="T83" s="81" t="str">
        <f>IF(F83&lt;&gt;0,E83/F83," ")</f>
        <v xml:space="preserve"> </v>
      </c>
      <c r="U83" s="81">
        <f>IF(D83&lt;&gt;0,E83/D83," ")</f>
        <v>0.96989966555183948</v>
      </c>
      <c r="V83" s="82">
        <f>I83-G83</f>
        <v>13</v>
      </c>
      <c r="X83" s="106"/>
    </row>
    <row r="84" spans="1:26" s="87" customFormat="1">
      <c r="A84" s="101"/>
      <c r="B84" s="101">
        <v>6</v>
      </c>
      <c r="C84" s="101" t="s">
        <v>453</v>
      </c>
      <c r="D84" s="107"/>
      <c r="E84" s="107">
        <v>415000</v>
      </c>
      <c r="F84" s="103"/>
      <c r="G84" s="104">
        <v>38835</v>
      </c>
      <c r="H84" s="104">
        <v>38859</v>
      </c>
      <c r="I84" s="104">
        <v>38859</v>
      </c>
      <c r="J84" s="101" t="s">
        <v>473</v>
      </c>
      <c r="K84" s="101" t="s">
        <v>469</v>
      </c>
      <c r="L84" s="101" t="s">
        <v>474</v>
      </c>
      <c r="M84" s="101">
        <v>3</v>
      </c>
      <c r="N84" s="101">
        <v>968</v>
      </c>
      <c r="O84" s="101">
        <v>180</v>
      </c>
      <c r="P84" s="101"/>
      <c r="Q84" s="107"/>
      <c r="R84" s="101"/>
      <c r="S84" s="101"/>
      <c r="T84" s="81" t="str">
        <f>IF(F84&lt;&gt;0,E84/F84," ")</f>
        <v xml:space="preserve"> </v>
      </c>
      <c r="U84" s="81" t="str">
        <f>IF(D84&lt;&gt;0,E84/D84," ")</f>
        <v xml:space="preserve"> </v>
      </c>
      <c r="V84" s="82">
        <f>I84-G84</f>
        <v>24</v>
      </c>
      <c r="X84" s="106"/>
    </row>
    <row r="85" spans="1:26" s="83" customFormat="1">
      <c r="A85" s="101"/>
      <c r="B85" s="101">
        <v>7</v>
      </c>
      <c r="C85" s="101" t="s">
        <v>481</v>
      </c>
      <c r="D85" s="107">
        <v>275000</v>
      </c>
      <c r="E85" s="107">
        <v>277000</v>
      </c>
      <c r="F85" s="103">
        <v>240000</v>
      </c>
      <c r="G85" s="104">
        <v>38840</v>
      </c>
      <c r="H85" s="104">
        <v>38847</v>
      </c>
      <c r="I85" s="104">
        <v>38855</v>
      </c>
      <c r="J85" s="101" t="s">
        <v>473</v>
      </c>
      <c r="K85" s="101" t="s">
        <v>469</v>
      </c>
      <c r="L85" s="101" t="s">
        <v>470</v>
      </c>
      <c r="M85" s="101">
        <v>3</v>
      </c>
      <c r="N85" s="101">
        <v>495</v>
      </c>
      <c r="O85" s="101">
        <v>150</v>
      </c>
      <c r="P85" s="101" t="s">
        <v>475</v>
      </c>
      <c r="Q85" s="107">
        <v>240000</v>
      </c>
      <c r="R85" s="101">
        <v>2005</v>
      </c>
      <c r="S85" s="101">
        <v>9</v>
      </c>
      <c r="T85" s="81">
        <f>IF(F85&lt;&gt;0,E85/F85," ")</f>
        <v>1.1541666666666666</v>
      </c>
      <c r="U85" s="81">
        <f>IF(D85&lt;&gt;0,E85/D85," ")</f>
        <v>1.0072727272727273</v>
      </c>
      <c r="V85" s="82">
        <f>I85-G85</f>
        <v>15</v>
      </c>
      <c r="W85" s="87"/>
      <c r="X85" s="106"/>
      <c r="Y85" s="87"/>
      <c r="Z85" s="87"/>
    </row>
    <row r="86" spans="1:26" s="87" customFormat="1">
      <c r="A86" s="101"/>
      <c r="B86" s="101">
        <v>11</v>
      </c>
      <c r="C86" s="101" t="s">
        <v>458</v>
      </c>
      <c r="D86" s="107">
        <v>469000</v>
      </c>
      <c r="E86" s="107">
        <v>450000</v>
      </c>
      <c r="F86" s="103">
        <v>375000</v>
      </c>
      <c r="G86" s="104">
        <v>38841</v>
      </c>
      <c r="H86" s="104">
        <v>38938</v>
      </c>
      <c r="I86" s="104">
        <v>38971</v>
      </c>
      <c r="J86" s="101" t="s">
        <v>473</v>
      </c>
      <c r="K86" s="101" t="s">
        <v>469</v>
      </c>
      <c r="L86" s="101" t="s">
        <v>470</v>
      </c>
      <c r="M86" s="101">
        <v>4</v>
      </c>
      <c r="N86" s="101">
        <v>741</v>
      </c>
      <c r="O86" s="101"/>
      <c r="P86" s="101" t="s">
        <v>475</v>
      </c>
      <c r="Q86" s="107">
        <v>375000</v>
      </c>
      <c r="R86" s="101">
        <v>2005</v>
      </c>
      <c r="S86" s="101">
        <v>9</v>
      </c>
      <c r="T86" s="81">
        <f>IF(F86&lt;&gt;0,E86/F86," ")</f>
        <v>1.2</v>
      </c>
      <c r="U86" s="81">
        <f>IF(D86&lt;&gt;0,E86/D86," ")</f>
        <v>0.95948827292110872</v>
      </c>
      <c r="V86" s="82">
        <f>I86-G86</f>
        <v>130</v>
      </c>
      <c r="X86" s="106"/>
    </row>
    <row r="87" spans="1:26" s="83" customFormat="1">
      <c r="A87" s="101"/>
      <c r="B87" s="101">
        <v>20</v>
      </c>
      <c r="C87" s="101" t="s">
        <v>245</v>
      </c>
      <c r="D87" s="107">
        <v>360000</v>
      </c>
      <c r="E87" s="107">
        <v>342500</v>
      </c>
      <c r="F87" s="103">
        <v>310000</v>
      </c>
      <c r="G87" s="104">
        <v>38845</v>
      </c>
      <c r="H87" s="104">
        <v>38867</v>
      </c>
      <c r="I87" s="104">
        <v>38884</v>
      </c>
      <c r="J87" s="101" t="s">
        <v>473</v>
      </c>
      <c r="K87" s="101" t="s">
        <v>469</v>
      </c>
      <c r="L87" s="101" t="s">
        <v>470</v>
      </c>
      <c r="M87" s="101">
        <v>3</v>
      </c>
      <c r="N87" s="101">
        <v>817</v>
      </c>
      <c r="O87" s="101">
        <v>200</v>
      </c>
      <c r="P87" s="101" t="s">
        <v>475</v>
      </c>
      <c r="Q87" s="107">
        <v>310000</v>
      </c>
      <c r="R87" s="101">
        <v>2005</v>
      </c>
      <c r="S87" s="101">
        <v>9</v>
      </c>
      <c r="T87" s="81">
        <f>IF(F87&lt;&gt;0,E87/F87," ")</f>
        <v>1.1048387096774193</v>
      </c>
      <c r="U87" s="81">
        <f>IF(D87&lt;&gt;0,E87/D87," ")</f>
        <v>0.95138888888888884</v>
      </c>
      <c r="V87" s="82">
        <f>I87-G87</f>
        <v>39</v>
      </c>
      <c r="W87" s="87"/>
      <c r="X87" s="106"/>
      <c r="Y87" s="87"/>
      <c r="Z87" s="87"/>
    </row>
    <row r="88" spans="1:26" s="87" customFormat="1">
      <c r="A88" s="101"/>
      <c r="B88" s="101">
        <v>15</v>
      </c>
      <c r="C88" s="101" t="s">
        <v>223</v>
      </c>
      <c r="D88" s="107">
        <v>350000</v>
      </c>
      <c r="E88" s="107">
        <v>350000</v>
      </c>
      <c r="F88" s="103">
        <v>290000</v>
      </c>
      <c r="G88" s="104">
        <v>38851</v>
      </c>
      <c r="H88" s="104">
        <v>38867</v>
      </c>
      <c r="I88" s="104">
        <v>38867</v>
      </c>
      <c r="J88" s="101" t="s">
        <v>473</v>
      </c>
      <c r="K88" s="101" t="s">
        <v>469</v>
      </c>
      <c r="L88" s="101" t="s">
        <v>470</v>
      </c>
      <c r="M88" s="101">
        <v>4</v>
      </c>
      <c r="N88" s="101">
        <v>594</v>
      </c>
      <c r="O88" s="101">
        <v>210</v>
      </c>
      <c r="P88" s="101" t="s">
        <v>475</v>
      </c>
      <c r="Q88" s="107">
        <v>290000</v>
      </c>
      <c r="R88" s="101">
        <v>2005</v>
      </c>
      <c r="S88" s="101"/>
      <c r="T88" s="81">
        <f>IF(F88&lt;&gt;0,E88/F88," ")</f>
        <v>1.2068965517241379</v>
      </c>
      <c r="U88" s="81">
        <f>IF(D88&lt;&gt;0,E88/D88," ")</f>
        <v>1</v>
      </c>
      <c r="V88" s="82">
        <f>I88-G88</f>
        <v>16</v>
      </c>
      <c r="X88" s="106"/>
    </row>
    <row r="89" spans="1:26" s="87" customFormat="1">
      <c r="A89" s="101"/>
      <c r="B89" s="101">
        <v>11</v>
      </c>
      <c r="C89" s="101" t="s">
        <v>488</v>
      </c>
      <c r="D89" s="107">
        <v>259000</v>
      </c>
      <c r="E89" s="107">
        <v>246000</v>
      </c>
      <c r="F89" s="103"/>
      <c r="G89" s="104">
        <v>38855</v>
      </c>
      <c r="H89" s="104">
        <v>38895</v>
      </c>
      <c r="I89" s="104">
        <v>38904</v>
      </c>
      <c r="J89" s="101" t="s">
        <v>473</v>
      </c>
      <c r="K89" s="101" t="s">
        <v>469</v>
      </c>
      <c r="L89" s="101" t="s">
        <v>470</v>
      </c>
      <c r="M89" s="101">
        <v>3</v>
      </c>
      <c r="N89" s="101">
        <v>506</v>
      </c>
      <c r="O89" s="101">
        <v>120</v>
      </c>
      <c r="P89" s="101"/>
      <c r="Q89" s="107"/>
      <c r="R89" s="101"/>
      <c r="S89" s="101"/>
      <c r="T89" s="81" t="str">
        <f>IF(F89&lt;&gt;0,E89/F89," ")</f>
        <v xml:space="preserve"> </v>
      </c>
      <c r="U89" s="81">
        <f>IF(D89&lt;&gt;0,E89/D89," ")</f>
        <v>0.9498069498069498</v>
      </c>
      <c r="V89" s="82">
        <f>I89-G89</f>
        <v>49</v>
      </c>
      <c r="X89" s="106"/>
    </row>
    <row r="90" spans="1:26" s="87" customFormat="1">
      <c r="A90" s="101"/>
      <c r="B90" s="101">
        <v>3</v>
      </c>
      <c r="C90" s="101" t="s">
        <v>32</v>
      </c>
      <c r="D90" s="107">
        <v>380000</v>
      </c>
      <c r="E90" s="107">
        <v>370000</v>
      </c>
      <c r="F90" s="103"/>
      <c r="G90" s="104">
        <v>38861</v>
      </c>
      <c r="H90" s="104">
        <v>38874</v>
      </c>
      <c r="I90" s="104">
        <v>38895</v>
      </c>
      <c r="J90" s="101" t="s">
        <v>468</v>
      </c>
      <c r="K90" s="101" t="s">
        <v>469</v>
      </c>
      <c r="L90" s="101" t="s">
        <v>470</v>
      </c>
      <c r="M90" s="101">
        <v>3</v>
      </c>
      <c r="N90" s="101">
        <v>600</v>
      </c>
      <c r="O90" s="101">
        <v>130</v>
      </c>
      <c r="P90" s="101"/>
      <c r="Q90" s="107"/>
      <c r="R90" s="101"/>
      <c r="S90" s="101"/>
      <c r="T90" s="81" t="str">
        <f>IF(F90&lt;&gt;0,E90/F90," ")</f>
        <v xml:space="preserve"> </v>
      </c>
      <c r="U90" s="81">
        <f>IF(D90&lt;&gt;0,E90/D90," ")</f>
        <v>0.97368421052631582</v>
      </c>
      <c r="V90" s="82">
        <f>I90-G90</f>
        <v>34</v>
      </c>
      <c r="X90" s="106"/>
    </row>
    <row r="91" spans="1:26" s="87" customFormat="1">
      <c r="A91" s="101"/>
      <c r="B91" s="101">
        <v>37</v>
      </c>
      <c r="C91" s="101" t="s">
        <v>487</v>
      </c>
      <c r="D91" s="107">
        <v>299000</v>
      </c>
      <c r="E91" s="107">
        <v>278000</v>
      </c>
      <c r="F91" s="103">
        <v>230000</v>
      </c>
      <c r="G91" s="104">
        <v>38865</v>
      </c>
      <c r="H91" s="104">
        <v>38918</v>
      </c>
      <c r="I91" s="104">
        <v>38925</v>
      </c>
      <c r="J91" s="101" t="s">
        <v>473</v>
      </c>
      <c r="K91" s="101" t="s">
        <v>469</v>
      </c>
      <c r="L91" s="101" t="s">
        <v>470</v>
      </c>
      <c r="M91" s="101">
        <v>3</v>
      </c>
      <c r="N91" s="101">
        <v>614</v>
      </c>
      <c r="O91" s="101"/>
      <c r="P91" s="101" t="s">
        <v>475</v>
      </c>
      <c r="Q91" s="107">
        <v>230000</v>
      </c>
      <c r="R91" s="101">
        <v>2005</v>
      </c>
      <c r="S91" s="101">
        <v>9</v>
      </c>
      <c r="T91" s="81">
        <f>IF(F91&lt;&gt;0,E91/F91," ")</f>
        <v>1.2086956521739129</v>
      </c>
      <c r="U91" s="81">
        <f>IF(D91&lt;&gt;0,E91/D91," ")</f>
        <v>0.92976588628762546</v>
      </c>
      <c r="V91" s="82">
        <f>I91-G91</f>
        <v>60</v>
      </c>
      <c r="X91" s="106"/>
    </row>
    <row r="92" spans="1:26" s="87" customFormat="1">
      <c r="A92" s="101"/>
      <c r="B92" s="101">
        <v>20</v>
      </c>
      <c r="C92" s="101" t="s">
        <v>252</v>
      </c>
      <c r="D92" s="107">
        <v>495000</v>
      </c>
      <c r="E92" s="107">
        <v>495000</v>
      </c>
      <c r="F92" s="103">
        <v>370000</v>
      </c>
      <c r="G92" s="104">
        <v>38867</v>
      </c>
      <c r="H92" s="104">
        <v>38961</v>
      </c>
      <c r="I92" s="104">
        <v>38978</v>
      </c>
      <c r="J92" s="101" t="s">
        <v>473</v>
      </c>
      <c r="K92" s="101" t="s">
        <v>469</v>
      </c>
      <c r="L92" s="101" t="s">
        <v>470</v>
      </c>
      <c r="M92" s="101">
        <v>4</v>
      </c>
      <c r="N92" s="101">
        <v>865</v>
      </c>
      <c r="O92" s="101">
        <v>300</v>
      </c>
      <c r="P92" s="101" t="s">
        <v>475</v>
      </c>
      <c r="Q92" s="107">
        <v>370000</v>
      </c>
      <c r="R92" s="101">
        <v>2005</v>
      </c>
      <c r="S92" s="101">
        <v>9</v>
      </c>
      <c r="T92" s="81">
        <f>IF(F92&lt;&gt;0,E92/F92," ")</f>
        <v>1.3378378378378379</v>
      </c>
      <c r="U92" s="81">
        <f>IF(D92&lt;&gt;0,E92/D92," ")</f>
        <v>1</v>
      </c>
      <c r="V92" s="82">
        <f>I92-G92</f>
        <v>111</v>
      </c>
      <c r="X92" s="106"/>
    </row>
    <row r="93" spans="1:26" s="83" customFormat="1">
      <c r="A93" s="101"/>
      <c r="B93" s="101" t="s">
        <v>8</v>
      </c>
      <c r="C93" s="101" t="s">
        <v>481</v>
      </c>
      <c r="D93" s="107">
        <v>339000</v>
      </c>
      <c r="E93" s="107">
        <v>336500</v>
      </c>
      <c r="F93" s="103"/>
      <c r="G93" s="104">
        <v>38870</v>
      </c>
      <c r="H93" s="104">
        <v>38880</v>
      </c>
      <c r="I93" s="104">
        <v>38884</v>
      </c>
      <c r="J93" s="101" t="s">
        <v>473</v>
      </c>
      <c r="K93" s="101" t="s">
        <v>479</v>
      </c>
      <c r="L93" s="101" t="s">
        <v>470</v>
      </c>
      <c r="M93" s="101">
        <v>3</v>
      </c>
      <c r="N93" s="101">
        <v>529</v>
      </c>
      <c r="O93" s="101">
        <v>180</v>
      </c>
      <c r="P93" s="101"/>
      <c r="Q93" s="107"/>
      <c r="R93" s="101"/>
      <c r="S93" s="101"/>
      <c r="T93" s="81" t="str">
        <f>IF(F93&lt;&gt;0,E93/F93," ")</f>
        <v xml:space="preserve"> </v>
      </c>
      <c r="U93" s="81">
        <f>IF(D93&lt;&gt;0,E93/D93," ")</f>
        <v>0.99262536873156337</v>
      </c>
      <c r="V93" s="82">
        <f>I93-G93</f>
        <v>14</v>
      </c>
      <c r="W93" s="87"/>
      <c r="X93" s="106"/>
      <c r="Y93" s="87"/>
      <c r="Z93" s="87"/>
    </row>
    <row r="94" spans="1:26" s="87" customFormat="1">
      <c r="A94" s="101"/>
      <c r="B94" s="101">
        <v>8</v>
      </c>
      <c r="C94" s="101" t="s">
        <v>463</v>
      </c>
      <c r="D94" s="107"/>
      <c r="E94" s="107">
        <v>520000</v>
      </c>
      <c r="F94" s="103">
        <v>375000</v>
      </c>
      <c r="G94" s="104">
        <v>38870</v>
      </c>
      <c r="H94" s="104">
        <v>38905</v>
      </c>
      <c r="I94" s="104">
        <v>38929</v>
      </c>
      <c r="J94" s="101" t="s">
        <v>473</v>
      </c>
      <c r="K94" s="101" t="s">
        <v>469</v>
      </c>
      <c r="L94" s="101" t="s">
        <v>470</v>
      </c>
      <c r="M94" s="101">
        <v>4</v>
      </c>
      <c r="N94" s="101">
        <v>860</v>
      </c>
      <c r="O94" s="101"/>
      <c r="P94" s="101" t="s">
        <v>475</v>
      </c>
      <c r="Q94" s="107">
        <v>375000</v>
      </c>
      <c r="R94" s="101"/>
      <c r="S94" s="101"/>
      <c r="T94" s="81">
        <f>IF(F94&lt;&gt;0,E94/F94," ")</f>
        <v>1.3866666666666667</v>
      </c>
      <c r="U94" s="81" t="str">
        <f>IF(D94&lt;&gt;0,E94/D94," ")</f>
        <v xml:space="preserve"> </v>
      </c>
      <c r="V94" s="82">
        <f>I94-G94</f>
        <v>59</v>
      </c>
      <c r="X94" s="106"/>
    </row>
    <row r="95" spans="1:26" s="87" customFormat="1">
      <c r="A95" s="101"/>
      <c r="B95" s="101">
        <v>18</v>
      </c>
      <c r="C95" s="101" t="s">
        <v>113</v>
      </c>
      <c r="D95" s="107">
        <v>225000</v>
      </c>
      <c r="E95" s="107">
        <v>215000</v>
      </c>
      <c r="F95" s="103">
        <v>170000</v>
      </c>
      <c r="G95" s="104">
        <v>38874</v>
      </c>
      <c r="H95" s="104">
        <v>39005</v>
      </c>
      <c r="I95" s="104">
        <v>39006</v>
      </c>
      <c r="J95" s="101" t="s">
        <v>115</v>
      </c>
      <c r="K95" s="101" t="s">
        <v>469</v>
      </c>
      <c r="L95" s="101" t="s">
        <v>470</v>
      </c>
      <c r="M95" s="101"/>
      <c r="N95" s="101">
        <v>781</v>
      </c>
      <c r="O95" s="101"/>
      <c r="P95" s="101" t="s">
        <v>475</v>
      </c>
      <c r="Q95" s="107">
        <v>170000</v>
      </c>
      <c r="R95" s="101">
        <v>2006</v>
      </c>
      <c r="S95" s="101">
        <v>9</v>
      </c>
      <c r="T95" s="81">
        <f>IF(F95&lt;&gt;0,E95/F95," ")</f>
        <v>1.2647058823529411</v>
      </c>
      <c r="U95" s="81">
        <f>IF(D95&lt;&gt;0,E95/D95," ")</f>
        <v>0.9555555555555556</v>
      </c>
      <c r="V95" s="82">
        <f>I95-G95</f>
        <v>132</v>
      </c>
      <c r="X95" s="106"/>
    </row>
    <row r="96" spans="1:26" s="83" customFormat="1">
      <c r="A96" s="101"/>
      <c r="B96" s="101">
        <v>76</v>
      </c>
      <c r="C96" s="101" t="s">
        <v>231</v>
      </c>
      <c r="D96" s="107"/>
      <c r="E96" s="107">
        <v>440000</v>
      </c>
      <c r="F96" s="103">
        <v>350000</v>
      </c>
      <c r="G96" s="104">
        <v>38887</v>
      </c>
      <c r="H96" s="104">
        <v>38905</v>
      </c>
      <c r="I96" s="104">
        <v>38929</v>
      </c>
      <c r="J96" s="101" t="s">
        <v>473</v>
      </c>
      <c r="K96" s="101" t="s">
        <v>469</v>
      </c>
      <c r="L96" s="101" t="s">
        <v>470</v>
      </c>
      <c r="M96" s="101">
        <v>4</v>
      </c>
      <c r="N96" s="101">
        <v>934</v>
      </c>
      <c r="O96" s="101"/>
      <c r="P96" s="101" t="s">
        <v>475</v>
      </c>
      <c r="Q96" s="107">
        <v>350000</v>
      </c>
      <c r="R96" s="101"/>
      <c r="S96" s="101"/>
      <c r="T96" s="81">
        <f>IF(F96&lt;&gt;0,E96/F96," ")</f>
        <v>1.2571428571428571</v>
      </c>
      <c r="U96" s="81" t="str">
        <f>IF(D96&lt;&gt;0,E96/D96," ")</f>
        <v xml:space="preserve"> </v>
      </c>
      <c r="V96" s="82">
        <f>I96-G96</f>
        <v>42</v>
      </c>
      <c r="W96" s="87"/>
      <c r="X96" s="106"/>
      <c r="Y96" s="87"/>
      <c r="Z96" s="87"/>
    </row>
    <row r="97" spans="1:26" s="83" customFormat="1">
      <c r="A97" s="101"/>
      <c r="B97" s="101">
        <v>124</v>
      </c>
      <c r="C97" s="101" t="s">
        <v>486</v>
      </c>
      <c r="D97" s="107"/>
      <c r="E97" s="107">
        <v>322000</v>
      </c>
      <c r="F97" s="103">
        <v>250000</v>
      </c>
      <c r="G97" s="104">
        <v>38887</v>
      </c>
      <c r="H97" s="104">
        <v>38919</v>
      </c>
      <c r="I97" s="104">
        <v>38933</v>
      </c>
      <c r="J97" s="101" t="s">
        <v>473</v>
      </c>
      <c r="K97" s="101" t="s">
        <v>469</v>
      </c>
      <c r="L97" s="101" t="s">
        <v>470</v>
      </c>
      <c r="M97" s="101">
        <v>4</v>
      </c>
      <c r="N97" s="101">
        <v>1158</v>
      </c>
      <c r="O97" s="101">
        <v>130</v>
      </c>
      <c r="P97" s="101" t="s">
        <v>475</v>
      </c>
      <c r="Q97" s="107">
        <v>250000</v>
      </c>
      <c r="R97" s="101">
        <v>2005</v>
      </c>
      <c r="S97" s="101">
        <v>9</v>
      </c>
      <c r="T97" s="81">
        <f>IF(F97&lt;&gt;0,E97/F97," ")</f>
        <v>1.288</v>
      </c>
      <c r="U97" s="81" t="str">
        <f>IF(D97&lt;&gt;0,E97/D97," ")</f>
        <v xml:space="preserve"> </v>
      </c>
      <c r="V97" s="82">
        <f>I97-G97</f>
        <v>46</v>
      </c>
      <c r="W97" s="87"/>
      <c r="X97" s="106"/>
      <c r="Y97" s="87"/>
      <c r="Z97" s="87"/>
    </row>
    <row r="98" spans="1:26" s="83" customFormat="1">
      <c r="A98" s="101"/>
      <c r="B98" s="101">
        <v>36</v>
      </c>
      <c r="C98" s="101" t="s">
        <v>250</v>
      </c>
      <c r="D98" s="107">
        <v>459000</v>
      </c>
      <c r="E98" s="107">
        <v>450000</v>
      </c>
      <c r="F98" s="103">
        <v>286000</v>
      </c>
      <c r="G98" s="104">
        <v>38888</v>
      </c>
      <c r="H98" s="104">
        <v>39160</v>
      </c>
      <c r="I98" s="104">
        <v>39184</v>
      </c>
      <c r="J98" s="101" t="s">
        <v>473</v>
      </c>
      <c r="K98" s="101" t="s">
        <v>469</v>
      </c>
      <c r="L98" s="101" t="s">
        <v>470</v>
      </c>
      <c r="M98" s="101">
        <v>3</v>
      </c>
      <c r="N98" s="101">
        <v>888</v>
      </c>
      <c r="O98" s="101"/>
      <c r="P98" s="101" t="s">
        <v>475</v>
      </c>
      <c r="Q98" s="107">
        <v>286000</v>
      </c>
      <c r="R98" s="101"/>
      <c r="S98" s="101"/>
      <c r="T98" s="81">
        <f>IF(F98&lt;&gt;0,E98/F98," ")</f>
        <v>1.5734265734265733</v>
      </c>
      <c r="U98" s="81">
        <f>IF(D98&lt;&gt;0,E98/D98," ")</f>
        <v>0.98039215686274506</v>
      </c>
      <c r="V98" s="82">
        <f>I98-G98</f>
        <v>296</v>
      </c>
      <c r="W98" s="87"/>
      <c r="X98" s="106"/>
      <c r="Y98" s="87"/>
      <c r="Z98" s="87"/>
    </row>
    <row r="99" spans="1:26" s="87" customFormat="1">
      <c r="A99" s="101"/>
      <c r="B99" s="101">
        <v>35</v>
      </c>
      <c r="C99" s="101" t="s">
        <v>472</v>
      </c>
      <c r="D99" s="107">
        <v>205000</v>
      </c>
      <c r="E99" s="107">
        <v>195500</v>
      </c>
      <c r="F99" s="103">
        <v>171000</v>
      </c>
      <c r="G99" s="104">
        <v>38888</v>
      </c>
      <c r="H99" s="104">
        <v>38904</v>
      </c>
      <c r="I99" s="104">
        <v>38915</v>
      </c>
      <c r="J99" s="101" t="s">
        <v>473</v>
      </c>
      <c r="K99" s="101" t="s">
        <v>469</v>
      </c>
      <c r="L99" s="101" t="s">
        <v>470</v>
      </c>
      <c r="M99" s="101">
        <v>3</v>
      </c>
      <c r="N99" s="101">
        <v>658</v>
      </c>
      <c r="O99" s="101">
        <v>90</v>
      </c>
      <c r="P99" s="101" t="s">
        <v>475</v>
      </c>
      <c r="Q99" s="107">
        <v>171000</v>
      </c>
      <c r="R99" s="101">
        <v>2005</v>
      </c>
      <c r="S99" s="101">
        <v>9</v>
      </c>
      <c r="T99" s="81">
        <f>IF(F99&lt;&gt;0,E99/F99," ")</f>
        <v>1.1432748538011697</v>
      </c>
      <c r="U99" s="81">
        <f>IF(D99&lt;&gt;0,E99/D99," ")</f>
        <v>0.95365853658536581</v>
      </c>
      <c r="V99" s="82">
        <f>I99-G99</f>
        <v>27</v>
      </c>
      <c r="X99" s="106"/>
    </row>
    <row r="100" spans="1:26" s="83" customFormat="1">
      <c r="A100" s="101"/>
      <c r="B100" s="101">
        <v>168</v>
      </c>
      <c r="C100" s="101" t="s">
        <v>486</v>
      </c>
      <c r="D100" s="107">
        <v>385000</v>
      </c>
      <c r="E100" s="107">
        <v>345000</v>
      </c>
      <c r="F100" s="103">
        <v>290000</v>
      </c>
      <c r="G100" s="104">
        <v>38888</v>
      </c>
      <c r="H100" s="104">
        <v>38943</v>
      </c>
      <c r="I100" s="104">
        <v>38961</v>
      </c>
      <c r="J100" s="101" t="s">
        <v>473</v>
      </c>
      <c r="K100" s="101" t="s">
        <v>469</v>
      </c>
      <c r="L100" s="101" t="s">
        <v>470</v>
      </c>
      <c r="M100" s="101">
        <v>4</v>
      </c>
      <c r="N100" s="101">
        <v>1298</v>
      </c>
      <c r="O100" s="101">
        <v>167</v>
      </c>
      <c r="P100" s="101" t="s">
        <v>475</v>
      </c>
      <c r="Q100" s="107">
        <v>290000</v>
      </c>
      <c r="R100" s="101">
        <v>2005</v>
      </c>
      <c r="S100" s="101">
        <v>9</v>
      </c>
      <c r="T100" s="81">
        <f>IF(F100&lt;&gt;0,E100/F100," ")</f>
        <v>1.1896551724137931</v>
      </c>
      <c r="U100" s="81">
        <f>IF(D100&lt;&gt;0,E100/D100," ")</f>
        <v>0.89610389610389607</v>
      </c>
      <c r="V100" s="82">
        <f>I100-G100</f>
        <v>73</v>
      </c>
      <c r="W100" s="87"/>
      <c r="X100" s="106"/>
      <c r="Y100" s="87"/>
      <c r="Z100" s="87"/>
    </row>
    <row r="101" spans="1:26" s="83" customFormat="1">
      <c r="A101" s="101"/>
      <c r="B101" s="101">
        <v>14</v>
      </c>
      <c r="C101" s="101" t="s">
        <v>252</v>
      </c>
      <c r="D101" s="107">
        <v>485000</v>
      </c>
      <c r="E101" s="107">
        <v>485000</v>
      </c>
      <c r="F101" s="103"/>
      <c r="G101" s="104">
        <v>38888</v>
      </c>
      <c r="H101" s="104">
        <v>38926</v>
      </c>
      <c r="I101" s="104">
        <v>38943</v>
      </c>
      <c r="J101" s="101" t="s">
        <v>473</v>
      </c>
      <c r="K101" s="101" t="s">
        <v>469</v>
      </c>
      <c r="L101" s="101" t="s">
        <v>470</v>
      </c>
      <c r="M101" s="101"/>
      <c r="N101" s="101"/>
      <c r="O101" s="101"/>
      <c r="P101" s="101" t="s">
        <v>475</v>
      </c>
      <c r="Q101" s="107"/>
      <c r="R101" s="101"/>
      <c r="S101" s="101"/>
      <c r="T101" s="81" t="str">
        <f>IF(F101&lt;&gt;0,E101/F101," ")</f>
        <v xml:space="preserve"> </v>
      </c>
      <c r="U101" s="81">
        <f>IF(D101&lt;&gt;0,E101/D101," ")</f>
        <v>1</v>
      </c>
      <c r="V101" s="82">
        <f>I101-G101</f>
        <v>55</v>
      </c>
      <c r="W101" s="87"/>
      <c r="X101" s="106"/>
      <c r="Y101" s="87"/>
      <c r="Z101" s="87"/>
    </row>
    <row r="102" spans="1:26" s="83" customFormat="1">
      <c r="A102" s="101">
        <v>1</v>
      </c>
      <c r="B102" s="101">
        <v>40</v>
      </c>
      <c r="C102" s="101" t="s">
        <v>489</v>
      </c>
      <c r="D102" s="107"/>
      <c r="E102" s="107">
        <v>404000</v>
      </c>
      <c r="F102" s="103">
        <v>345000</v>
      </c>
      <c r="G102" s="104">
        <v>38889</v>
      </c>
      <c r="H102" s="104">
        <v>38924</v>
      </c>
      <c r="I102" s="104">
        <v>38926</v>
      </c>
      <c r="J102" s="101" t="s">
        <v>473</v>
      </c>
      <c r="K102" s="101" t="s">
        <v>469</v>
      </c>
      <c r="L102" s="101" t="s">
        <v>470</v>
      </c>
      <c r="M102" s="101">
        <v>3</v>
      </c>
      <c r="N102" s="101">
        <v>573</v>
      </c>
      <c r="O102" s="101">
        <v>214</v>
      </c>
      <c r="P102" s="101" t="s">
        <v>475</v>
      </c>
      <c r="Q102" s="107">
        <v>345000</v>
      </c>
      <c r="R102" s="101">
        <v>2005</v>
      </c>
      <c r="S102" s="101">
        <v>9</v>
      </c>
      <c r="T102" s="81">
        <f>IF(F102&lt;&gt;0,E102/F102," ")</f>
        <v>1.1710144927536232</v>
      </c>
      <c r="U102" s="81" t="str">
        <f>IF(D102&lt;&gt;0,E102/D102," ")</f>
        <v xml:space="preserve"> </v>
      </c>
      <c r="V102" s="82">
        <f>I102-G102</f>
        <v>37</v>
      </c>
      <c r="W102" s="87"/>
      <c r="X102" s="106"/>
      <c r="Y102" s="87"/>
      <c r="Z102" s="87"/>
    </row>
    <row r="103" spans="1:26" s="83" customFormat="1">
      <c r="A103" s="101"/>
      <c r="B103" s="101">
        <v>34</v>
      </c>
      <c r="C103" s="101" t="s">
        <v>456</v>
      </c>
      <c r="D103" s="107">
        <v>640000</v>
      </c>
      <c r="E103" s="107">
        <v>635000</v>
      </c>
      <c r="F103" s="103">
        <v>440000</v>
      </c>
      <c r="G103" s="104">
        <v>38891</v>
      </c>
      <c r="H103" s="104">
        <v>38901</v>
      </c>
      <c r="I103" s="104">
        <v>38940</v>
      </c>
      <c r="J103" s="101" t="s">
        <v>473</v>
      </c>
      <c r="K103" s="101" t="s">
        <v>469</v>
      </c>
      <c r="L103" s="101" t="s">
        <v>470</v>
      </c>
      <c r="M103" s="101">
        <v>4</v>
      </c>
      <c r="N103" s="101">
        <v>737</v>
      </c>
      <c r="O103" s="101"/>
      <c r="P103" s="101" t="s">
        <v>475</v>
      </c>
      <c r="Q103" s="107">
        <v>440000</v>
      </c>
      <c r="R103" s="101">
        <v>2005</v>
      </c>
      <c r="S103" s="101">
        <v>9</v>
      </c>
      <c r="T103" s="81">
        <f>IF(F103&lt;&gt;0,E103/F103," ")</f>
        <v>1.4431818181818181</v>
      </c>
      <c r="U103" s="81">
        <f>IF(D103&lt;&gt;0,E103/D103," ")</f>
        <v>0.9921875</v>
      </c>
      <c r="V103" s="82">
        <f>I103-G103</f>
        <v>49</v>
      </c>
      <c r="W103" s="87"/>
      <c r="X103" s="106"/>
      <c r="Y103" s="87"/>
      <c r="Z103" s="87"/>
    </row>
    <row r="104" spans="1:26" s="87" customFormat="1">
      <c r="A104" s="101"/>
      <c r="B104" s="101">
        <v>90</v>
      </c>
      <c r="C104" s="101" t="s">
        <v>231</v>
      </c>
      <c r="D104" s="107">
        <v>315000</v>
      </c>
      <c r="E104" s="107">
        <v>305000</v>
      </c>
      <c r="F104" s="103">
        <v>290000</v>
      </c>
      <c r="G104" s="104">
        <v>38895</v>
      </c>
      <c r="H104" s="104">
        <v>38929</v>
      </c>
      <c r="I104" s="104">
        <v>38936</v>
      </c>
      <c r="J104" s="101" t="s">
        <v>473</v>
      </c>
      <c r="K104" s="101" t="s">
        <v>469</v>
      </c>
      <c r="L104" s="101" t="s">
        <v>470</v>
      </c>
      <c r="M104" s="101">
        <v>4</v>
      </c>
      <c r="N104" s="101">
        <v>842</v>
      </c>
      <c r="O104" s="101"/>
      <c r="P104" s="101" t="s">
        <v>475</v>
      </c>
      <c r="Q104" s="107">
        <v>290000</v>
      </c>
      <c r="R104" s="101">
        <v>2005</v>
      </c>
      <c r="S104" s="101">
        <v>9</v>
      </c>
      <c r="T104" s="81">
        <f>IF(F104&lt;&gt;0,E104/F104," ")</f>
        <v>1.0517241379310345</v>
      </c>
      <c r="U104" s="81">
        <f>IF(D104&lt;&gt;0,E104/D104," ")</f>
        <v>0.96825396825396826</v>
      </c>
      <c r="V104" s="82">
        <f>I104-G104</f>
        <v>41</v>
      </c>
      <c r="X104" s="106"/>
    </row>
    <row r="105" spans="1:26" s="83" customFormat="1">
      <c r="A105" s="101"/>
      <c r="B105" s="101" t="s">
        <v>228</v>
      </c>
      <c r="C105" s="101" t="s">
        <v>229</v>
      </c>
      <c r="D105" s="107">
        <v>289000</v>
      </c>
      <c r="E105" s="107">
        <v>270000</v>
      </c>
      <c r="F105" s="103">
        <v>240000</v>
      </c>
      <c r="G105" s="104">
        <v>38910</v>
      </c>
      <c r="H105" s="104">
        <v>38994</v>
      </c>
      <c r="I105" s="104">
        <v>39010</v>
      </c>
      <c r="J105" s="101" t="s">
        <v>473</v>
      </c>
      <c r="K105" s="101" t="s">
        <v>469</v>
      </c>
      <c r="L105" s="101" t="s">
        <v>470</v>
      </c>
      <c r="M105" s="101">
        <v>4</v>
      </c>
      <c r="N105" s="101">
        <v>882</v>
      </c>
      <c r="O105" s="101">
        <v>156</v>
      </c>
      <c r="P105" s="101" t="s">
        <v>475</v>
      </c>
      <c r="Q105" s="107">
        <v>240000</v>
      </c>
      <c r="R105" s="101">
        <v>2005</v>
      </c>
      <c r="S105" s="101">
        <v>9</v>
      </c>
      <c r="T105" s="81">
        <f>IF(F105&lt;&gt;0,E105/F105," ")</f>
        <v>1.125</v>
      </c>
      <c r="U105" s="81">
        <f>IF(D105&lt;&gt;0,E105/D105," ")</f>
        <v>0.93425605536332179</v>
      </c>
      <c r="V105" s="82">
        <f>I105-G105</f>
        <v>100</v>
      </c>
      <c r="W105" s="87"/>
      <c r="X105" s="106"/>
      <c r="Y105" s="87"/>
      <c r="Z105" s="87"/>
    </row>
    <row r="106" spans="1:26" s="87" customFormat="1">
      <c r="A106" s="101"/>
      <c r="B106" s="101" t="s">
        <v>230</v>
      </c>
      <c r="C106" s="101" t="s">
        <v>250</v>
      </c>
      <c r="D106" s="107">
        <v>319000</v>
      </c>
      <c r="E106" s="107">
        <v>312000</v>
      </c>
      <c r="F106" s="103">
        <v>250000</v>
      </c>
      <c r="G106" s="104">
        <v>38913</v>
      </c>
      <c r="H106" s="104">
        <v>39002</v>
      </c>
      <c r="I106" s="104">
        <v>39003</v>
      </c>
      <c r="J106" s="101" t="s">
        <v>473</v>
      </c>
      <c r="K106" s="101" t="s">
        <v>469</v>
      </c>
      <c r="L106" s="101" t="s">
        <v>470</v>
      </c>
      <c r="M106" s="101">
        <v>3</v>
      </c>
      <c r="N106" s="101"/>
      <c r="O106" s="101">
        <v>170</v>
      </c>
      <c r="P106" s="101" t="s">
        <v>475</v>
      </c>
      <c r="Q106" s="107">
        <v>250000</v>
      </c>
      <c r="R106" s="101">
        <v>2005</v>
      </c>
      <c r="S106" s="101">
        <v>9</v>
      </c>
      <c r="T106" s="81">
        <f>IF(F106&lt;&gt;0,E106/F106," ")</f>
        <v>1.248</v>
      </c>
      <c r="U106" s="81">
        <f>IF(D106&lt;&gt;0,E106/D106," ")</f>
        <v>0.9780564263322884</v>
      </c>
      <c r="V106" s="82">
        <f>I106-G106</f>
        <v>90</v>
      </c>
      <c r="X106" s="106"/>
    </row>
    <row r="107" spans="1:26" s="83" customFormat="1">
      <c r="A107" s="101"/>
      <c r="B107" s="101">
        <v>25</v>
      </c>
      <c r="C107" s="101" t="s">
        <v>113</v>
      </c>
      <c r="D107" s="107"/>
      <c r="E107" s="107">
        <v>680000</v>
      </c>
      <c r="F107" s="103"/>
      <c r="G107" s="104">
        <v>38915</v>
      </c>
      <c r="H107" s="104">
        <v>38952</v>
      </c>
      <c r="I107" s="104">
        <v>39003</v>
      </c>
      <c r="J107" s="101" t="s">
        <v>473</v>
      </c>
      <c r="K107" s="101" t="s">
        <v>469</v>
      </c>
      <c r="L107" s="101" t="s">
        <v>470</v>
      </c>
      <c r="M107" s="101">
        <v>4</v>
      </c>
      <c r="N107" s="101">
        <v>720</v>
      </c>
      <c r="O107" s="101">
        <v>300</v>
      </c>
      <c r="P107" s="101"/>
      <c r="Q107" s="107"/>
      <c r="R107" s="101"/>
      <c r="S107" s="101"/>
      <c r="T107" s="81" t="str">
        <f>IF(F107&lt;&gt;0,E107/F107," ")</f>
        <v xml:space="preserve"> </v>
      </c>
      <c r="U107" s="81" t="str">
        <f>IF(D107&lt;&gt;0,E107/D107," ")</f>
        <v xml:space="preserve"> </v>
      </c>
      <c r="V107" s="82">
        <f>I107-G107</f>
        <v>88</v>
      </c>
      <c r="W107" s="87"/>
      <c r="X107" s="106"/>
      <c r="Y107" s="87"/>
      <c r="Z107" s="87"/>
    </row>
    <row r="108" spans="1:26" s="87" customFormat="1">
      <c r="A108" s="101"/>
      <c r="B108" s="101">
        <v>110</v>
      </c>
      <c r="C108" s="101" t="s">
        <v>231</v>
      </c>
      <c r="D108" s="107"/>
      <c r="E108" s="107">
        <v>395000</v>
      </c>
      <c r="F108" s="103"/>
      <c r="G108" s="104">
        <v>38918</v>
      </c>
      <c r="H108" s="104">
        <v>39016</v>
      </c>
      <c r="I108" s="104">
        <v>39023</v>
      </c>
      <c r="J108" s="101" t="s">
        <v>473</v>
      </c>
      <c r="K108" s="101"/>
      <c r="L108" s="101" t="s">
        <v>470</v>
      </c>
      <c r="M108" s="101">
        <v>4</v>
      </c>
      <c r="N108" s="101">
        <v>1151</v>
      </c>
      <c r="O108" s="101">
        <v>230</v>
      </c>
      <c r="P108" s="101"/>
      <c r="Q108" s="107"/>
      <c r="R108" s="101"/>
      <c r="S108" s="101"/>
      <c r="T108" s="81" t="str">
        <f>IF(F108&lt;&gt;0,E108/F108," ")</f>
        <v xml:space="preserve"> </v>
      </c>
      <c r="U108" s="81" t="str">
        <f>IF(D108&lt;&gt;0,E108/D108," ")</f>
        <v xml:space="preserve"> </v>
      </c>
      <c r="V108" s="82">
        <f>I108-G108</f>
        <v>105</v>
      </c>
      <c r="X108" s="106"/>
    </row>
    <row r="109" spans="1:26" s="83" customFormat="1">
      <c r="A109" s="101"/>
      <c r="B109" s="101">
        <v>23</v>
      </c>
      <c r="C109" s="101" t="s">
        <v>227</v>
      </c>
      <c r="D109" s="107">
        <v>279000</v>
      </c>
      <c r="E109" s="107">
        <v>265000</v>
      </c>
      <c r="F109" s="103"/>
      <c r="G109" s="104">
        <v>38922</v>
      </c>
      <c r="H109" s="104">
        <v>38988</v>
      </c>
      <c r="I109" s="104">
        <v>38993</v>
      </c>
      <c r="J109" s="101" t="s">
        <v>473</v>
      </c>
      <c r="K109" s="101" t="s">
        <v>479</v>
      </c>
      <c r="L109" s="101" t="s">
        <v>470</v>
      </c>
      <c r="M109" s="101">
        <v>3</v>
      </c>
      <c r="N109" s="101">
        <v>545</v>
      </c>
      <c r="O109" s="101">
        <v>140</v>
      </c>
      <c r="P109" s="101"/>
      <c r="Q109" s="107"/>
      <c r="R109" s="101"/>
      <c r="S109" s="101"/>
      <c r="T109" s="81" t="str">
        <f>IF(F109&lt;&gt;0,E109/F109," ")</f>
        <v xml:space="preserve"> </v>
      </c>
      <c r="U109" s="81">
        <f>IF(D109&lt;&gt;0,E109/D109," ")</f>
        <v>0.94982078853046592</v>
      </c>
      <c r="V109" s="82">
        <f>I109-G109</f>
        <v>71</v>
      </c>
      <c r="W109" s="87"/>
      <c r="X109" s="106"/>
      <c r="Y109" s="87"/>
      <c r="Z109" s="87"/>
    </row>
    <row r="110" spans="1:26" s="87" customFormat="1">
      <c r="A110" s="101"/>
      <c r="B110" s="101">
        <v>45</v>
      </c>
      <c r="C110" s="101" t="s">
        <v>487</v>
      </c>
      <c r="D110" s="107"/>
      <c r="E110" s="107">
        <v>287500</v>
      </c>
      <c r="F110" s="103">
        <v>260000</v>
      </c>
      <c r="G110" s="104">
        <v>38929</v>
      </c>
      <c r="H110" s="104">
        <v>39009</v>
      </c>
      <c r="I110" s="104">
        <v>39009</v>
      </c>
      <c r="J110" s="101" t="s">
        <v>473</v>
      </c>
      <c r="K110" s="101" t="s">
        <v>469</v>
      </c>
      <c r="L110" s="101" t="s">
        <v>474</v>
      </c>
      <c r="M110" s="101">
        <v>3</v>
      </c>
      <c r="N110" s="101">
        <v>731</v>
      </c>
      <c r="O110" s="101">
        <v>137</v>
      </c>
      <c r="P110" s="101" t="s">
        <v>475</v>
      </c>
      <c r="Q110" s="107">
        <v>260000</v>
      </c>
      <c r="R110" s="101">
        <v>2005</v>
      </c>
      <c r="S110" s="101">
        <v>9</v>
      </c>
      <c r="T110" s="81">
        <f>IF(F110&lt;&gt;0,E110/F110," ")</f>
        <v>1.1057692307692308</v>
      </c>
      <c r="U110" s="81" t="str">
        <f>IF(D110&lt;&gt;0,E110/D110," ")</f>
        <v xml:space="preserve"> </v>
      </c>
      <c r="V110" s="82">
        <f>I110-G110</f>
        <v>80</v>
      </c>
      <c r="X110" s="106"/>
    </row>
    <row r="111" spans="1:26" s="87" customFormat="1">
      <c r="A111" s="101"/>
      <c r="B111" s="101">
        <v>3</v>
      </c>
      <c r="C111" s="101" t="s">
        <v>226</v>
      </c>
      <c r="D111" s="107">
        <v>330000</v>
      </c>
      <c r="E111" s="107">
        <v>325000</v>
      </c>
      <c r="F111" s="103">
        <v>250000</v>
      </c>
      <c r="G111" s="104">
        <v>38930</v>
      </c>
      <c r="H111" s="104">
        <v>38957</v>
      </c>
      <c r="I111" s="104">
        <v>38957</v>
      </c>
      <c r="J111" s="101" t="s">
        <v>473</v>
      </c>
      <c r="K111" s="101" t="s">
        <v>469</v>
      </c>
      <c r="L111" s="101" t="s">
        <v>470</v>
      </c>
      <c r="M111" s="101">
        <v>5</v>
      </c>
      <c r="N111" s="101">
        <v>899</v>
      </c>
      <c r="O111" s="101"/>
      <c r="P111" s="101" t="s">
        <v>475</v>
      </c>
      <c r="Q111" s="107">
        <v>250000</v>
      </c>
      <c r="R111" s="101">
        <v>2005</v>
      </c>
      <c r="S111" s="101">
        <v>9</v>
      </c>
      <c r="T111" s="81">
        <f>IF(F111&lt;&gt;0,E111/F111," ")</f>
        <v>1.3</v>
      </c>
      <c r="U111" s="81">
        <f>IF(D111&lt;&gt;0,E111/D111," ")</f>
        <v>0.98484848484848486</v>
      </c>
      <c r="V111" s="82">
        <f>I111-G111</f>
        <v>27</v>
      </c>
      <c r="X111" s="106"/>
    </row>
    <row r="112" spans="1:26" s="87" customFormat="1">
      <c r="A112" s="101"/>
      <c r="B112" s="101">
        <v>23</v>
      </c>
      <c r="C112" s="101" t="s">
        <v>467</v>
      </c>
      <c r="D112" s="107">
        <v>689000</v>
      </c>
      <c r="E112" s="107">
        <v>640000</v>
      </c>
      <c r="F112" s="103"/>
      <c r="G112" s="104">
        <v>38933</v>
      </c>
      <c r="H112" s="104">
        <v>38966</v>
      </c>
      <c r="I112" s="104">
        <v>38966</v>
      </c>
      <c r="J112" s="101" t="s">
        <v>473</v>
      </c>
      <c r="K112" s="101" t="s">
        <v>469</v>
      </c>
      <c r="L112" s="101" t="s">
        <v>470</v>
      </c>
      <c r="M112" s="101">
        <v>4</v>
      </c>
      <c r="N112" s="101">
        <v>805</v>
      </c>
      <c r="O112" s="101">
        <v>0</v>
      </c>
      <c r="P112" s="101" t="s">
        <v>475</v>
      </c>
      <c r="Q112" s="107"/>
      <c r="R112" s="101"/>
      <c r="S112" s="101"/>
      <c r="T112" s="81" t="str">
        <f>IF(F112&lt;&gt;0,E112/F112," ")</f>
        <v xml:space="preserve"> </v>
      </c>
      <c r="U112" s="81">
        <f>IF(D112&lt;&gt;0,E112/D112," ")</f>
        <v>0.9288824383164006</v>
      </c>
      <c r="V112" s="82">
        <f>I112-G112</f>
        <v>33</v>
      </c>
      <c r="X112" s="106"/>
    </row>
    <row r="113" spans="1:26" s="87" customFormat="1">
      <c r="A113" s="101"/>
      <c r="B113" s="101">
        <v>16</v>
      </c>
      <c r="C113" s="101" t="s">
        <v>250</v>
      </c>
      <c r="D113" s="107">
        <v>435000</v>
      </c>
      <c r="E113" s="107">
        <v>410000</v>
      </c>
      <c r="F113" s="103">
        <v>340000</v>
      </c>
      <c r="G113" s="104">
        <v>38935</v>
      </c>
      <c r="H113" s="104">
        <v>38956</v>
      </c>
      <c r="I113" s="104">
        <v>38959</v>
      </c>
      <c r="J113" s="101" t="s">
        <v>473</v>
      </c>
      <c r="K113" s="101" t="s">
        <v>469</v>
      </c>
      <c r="L113" s="101" t="s">
        <v>470</v>
      </c>
      <c r="M113" s="101">
        <v>5</v>
      </c>
      <c r="N113" s="101">
        <v>921</v>
      </c>
      <c r="O113" s="101">
        <v>200</v>
      </c>
      <c r="P113" s="101" t="s">
        <v>475</v>
      </c>
      <c r="Q113" s="107">
        <v>340000</v>
      </c>
      <c r="R113" s="101">
        <v>2005</v>
      </c>
      <c r="S113" s="101">
        <v>9</v>
      </c>
      <c r="T113" s="81">
        <f>IF(F113&lt;&gt;0,E113/F113," ")</f>
        <v>1.2058823529411764</v>
      </c>
      <c r="U113" s="81">
        <f>IF(D113&lt;&gt;0,E113/D113," ")</f>
        <v>0.94252873563218387</v>
      </c>
      <c r="V113" s="82">
        <f>I113-G113</f>
        <v>24</v>
      </c>
      <c r="X113" s="106"/>
    </row>
    <row r="114" spans="1:26" s="87" customFormat="1">
      <c r="A114" s="101"/>
      <c r="B114" s="101">
        <v>24</v>
      </c>
      <c r="C114" s="101" t="s">
        <v>241</v>
      </c>
      <c r="D114" s="107">
        <v>549000</v>
      </c>
      <c r="E114" s="107">
        <v>510000</v>
      </c>
      <c r="F114" s="103">
        <v>390000</v>
      </c>
      <c r="G114" s="104">
        <v>38937</v>
      </c>
      <c r="H114" s="104">
        <v>38993</v>
      </c>
      <c r="I114" s="104">
        <v>38998</v>
      </c>
      <c r="J114" s="101" t="s">
        <v>473</v>
      </c>
      <c r="K114" s="101" t="s">
        <v>469</v>
      </c>
      <c r="L114" s="101" t="s">
        <v>470</v>
      </c>
      <c r="M114" s="101">
        <v>4</v>
      </c>
      <c r="N114" s="101">
        <v>1384</v>
      </c>
      <c r="O114" s="101"/>
      <c r="P114" s="101" t="s">
        <v>475</v>
      </c>
      <c r="Q114" s="107">
        <v>390000</v>
      </c>
      <c r="R114" s="101">
        <v>2005</v>
      </c>
      <c r="S114" s="101">
        <v>6</v>
      </c>
      <c r="T114" s="81">
        <f>IF(F114&lt;&gt;0,E114/F114," ")</f>
        <v>1.3076923076923077</v>
      </c>
      <c r="U114" s="81">
        <f>IF(D114&lt;&gt;0,E114/D114," ")</f>
        <v>0.92896174863387981</v>
      </c>
      <c r="V114" s="82">
        <f>I114-G114</f>
        <v>61</v>
      </c>
      <c r="X114" s="106"/>
    </row>
    <row r="115" spans="1:26" s="87" customFormat="1">
      <c r="A115" s="101"/>
      <c r="B115" s="101">
        <v>32</v>
      </c>
      <c r="C115" s="101" t="s">
        <v>227</v>
      </c>
      <c r="D115" s="107"/>
      <c r="E115" s="107">
        <v>340000</v>
      </c>
      <c r="F115" s="103">
        <v>285000</v>
      </c>
      <c r="G115" s="104">
        <v>38937</v>
      </c>
      <c r="H115" s="104">
        <v>38974</v>
      </c>
      <c r="I115" s="104">
        <v>38974</v>
      </c>
      <c r="J115" s="101" t="s">
        <v>473</v>
      </c>
      <c r="K115" s="101" t="s">
        <v>469</v>
      </c>
      <c r="L115" s="101" t="s">
        <v>474</v>
      </c>
      <c r="M115" s="101">
        <v>4</v>
      </c>
      <c r="N115" s="101">
        <v>809</v>
      </c>
      <c r="O115" s="101">
        <v>200</v>
      </c>
      <c r="P115" s="101" t="s">
        <v>475</v>
      </c>
      <c r="Q115" s="107">
        <v>285000</v>
      </c>
      <c r="R115" s="101">
        <v>2005</v>
      </c>
      <c r="S115" s="101">
        <v>9</v>
      </c>
      <c r="T115" s="81">
        <f>IF(F115&lt;&gt;0,E115/F115," ")</f>
        <v>1.1929824561403508</v>
      </c>
      <c r="U115" s="81" t="str">
        <f>IF(D115&lt;&gt;0,E115/D115," ")</f>
        <v xml:space="preserve"> </v>
      </c>
      <c r="V115" s="82">
        <f>I115-G115</f>
        <v>37</v>
      </c>
      <c r="X115" s="106"/>
    </row>
    <row r="116" spans="1:26" s="87" customFormat="1">
      <c r="A116" s="101"/>
      <c r="B116" s="101">
        <v>34</v>
      </c>
      <c r="C116" s="101" t="s">
        <v>225</v>
      </c>
      <c r="D116" s="107">
        <v>410000</v>
      </c>
      <c r="E116" s="107">
        <v>395000</v>
      </c>
      <c r="F116" s="103">
        <v>365000</v>
      </c>
      <c r="G116" s="104">
        <v>38943</v>
      </c>
      <c r="H116" s="104">
        <v>38969</v>
      </c>
      <c r="I116" s="104">
        <v>38975</v>
      </c>
      <c r="J116" s="101" t="s">
        <v>473</v>
      </c>
      <c r="K116" s="101" t="s">
        <v>469</v>
      </c>
      <c r="L116" s="101" t="s">
        <v>470</v>
      </c>
      <c r="M116" s="101">
        <v>4</v>
      </c>
      <c r="N116" s="101">
        <v>643</v>
      </c>
      <c r="O116" s="101">
        <v>224</v>
      </c>
      <c r="P116" s="101" t="s">
        <v>20</v>
      </c>
      <c r="Q116" s="107">
        <v>365000</v>
      </c>
      <c r="R116" s="101">
        <v>2005</v>
      </c>
      <c r="S116" s="101">
        <v>9</v>
      </c>
      <c r="T116" s="81">
        <f>IF(F116&lt;&gt;0,E116/F116," ")</f>
        <v>1.0821917808219179</v>
      </c>
      <c r="U116" s="81">
        <f>IF(D116&lt;&gt;0,E116/D116," ")</f>
        <v>0.96341463414634143</v>
      </c>
      <c r="V116" s="82">
        <f>I116-G116</f>
        <v>32</v>
      </c>
      <c r="X116" s="106"/>
    </row>
    <row r="117" spans="1:26" s="87" customFormat="1">
      <c r="A117" s="101"/>
      <c r="B117" s="101" t="s">
        <v>240</v>
      </c>
      <c r="C117" s="101" t="s">
        <v>241</v>
      </c>
      <c r="D117" s="107">
        <v>309000</v>
      </c>
      <c r="E117" s="107">
        <v>295000</v>
      </c>
      <c r="F117" s="103">
        <v>250000</v>
      </c>
      <c r="G117" s="104">
        <v>38947</v>
      </c>
      <c r="H117" s="104">
        <v>39028</v>
      </c>
      <c r="I117" s="104">
        <v>39035</v>
      </c>
      <c r="J117" s="101" t="s">
        <v>473</v>
      </c>
      <c r="K117" s="101" t="s">
        <v>479</v>
      </c>
      <c r="L117" s="101" t="s">
        <v>470</v>
      </c>
      <c r="M117" s="101">
        <v>4</v>
      </c>
      <c r="N117" s="101">
        <v>624</v>
      </c>
      <c r="O117" s="101"/>
      <c r="P117" s="101" t="s">
        <v>475</v>
      </c>
      <c r="Q117" s="107">
        <v>250000</v>
      </c>
      <c r="R117" s="101">
        <v>2005</v>
      </c>
      <c r="S117" s="101">
        <v>9</v>
      </c>
      <c r="T117" s="81">
        <f>IF(F117&lt;&gt;0,E117/F117," ")</f>
        <v>1.18</v>
      </c>
      <c r="U117" s="81">
        <f>IF(D117&lt;&gt;0,E117/D117," ")</f>
        <v>0.95469255663430419</v>
      </c>
      <c r="V117" s="82">
        <f>I117-G117</f>
        <v>88</v>
      </c>
      <c r="X117" s="106"/>
    </row>
    <row r="118" spans="1:26" s="87" customFormat="1">
      <c r="A118" s="101"/>
      <c r="B118" s="101">
        <v>68</v>
      </c>
      <c r="C118" s="101" t="s">
        <v>486</v>
      </c>
      <c r="D118" s="107"/>
      <c r="E118" s="107">
        <v>276000</v>
      </c>
      <c r="F118" s="103"/>
      <c r="G118" s="104">
        <v>38947</v>
      </c>
      <c r="H118" s="104">
        <v>38966</v>
      </c>
      <c r="I118" s="104">
        <v>38966</v>
      </c>
      <c r="J118" s="101" t="s">
        <v>473</v>
      </c>
      <c r="K118" s="101" t="s">
        <v>479</v>
      </c>
      <c r="L118" s="101" t="s">
        <v>232</v>
      </c>
      <c r="M118" s="101">
        <v>3</v>
      </c>
      <c r="N118" s="101">
        <v>479</v>
      </c>
      <c r="O118" s="101">
        <v>90</v>
      </c>
      <c r="P118" s="101"/>
      <c r="Q118" s="107"/>
      <c r="R118" s="101"/>
      <c r="S118" s="101"/>
      <c r="T118" s="81" t="str">
        <f>IF(F118&lt;&gt;0,E118/F118," ")</f>
        <v xml:space="preserve"> </v>
      </c>
      <c r="U118" s="81" t="str">
        <f>IF(D118&lt;&gt;0,E118/D118," ")</f>
        <v xml:space="preserve"> </v>
      </c>
      <c r="V118" s="82">
        <f>I118-G118</f>
        <v>19</v>
      </c>
      <c r="X118" s="106"/>
    </row>
    <row r="119" spans="1:26" s="83" customFormat="1">
      <c r="A119" s="101"/>
      <c r="B119" s="101">
        <v>76</v>
      </c>
      <c r="C119" s="101" t="s">
        <v>32</v>
      </c>
      <c r="D119" s="107">
        <v>446000</v>
      </c>
      <c r="E119" s="107">
        <v>435000</v>
      </c>
      <c r="F119" s="103">
        <v>350000</v>
      </c>
      <c r="G119" s="104">
        <v>38951</v>
      </c>
      <c r="H119" s="104">
        <v>39048</v>
      </c>
      <c r="I119" s="104">
        <v>39052</v>
      </c>
      <c r="J119" s="101" t="s">
        <v>473</v>
      </c>
      <c r="K119" s="101" t="s">
        <v>469</v>
      </c>
      <c r="L119" s="101" t="s">
        <v>470</v>
      </c>
      <c r="M119" s="101">
        <v>3</v>
      </c>
      <c r="N119" s="101">
        <v>1557</v>
      </c>
      <c r="O119" s="101"/>
      <c r="P119" s="101" t="s">
        <v>475</v>
      </c>
      <c r="Q119" s="107">
        <v>350000</v>
      </c>
      <c r="R119" s="101">
        <v>2005</v>
      </c>
      <c r="S119" s="101">
        <v>9</v>
      </c>
      <c r="T119" s="81">
        <f>IF(F119&lt;&gt;0,E119/F119," ")</f>
        <v>1.2428571428571429</v>
      </c>
      <c r="U119" s="81">
        <f>IF(D119&lt;&gt;0,E119/D119," ")</f>
        <v>0.9753363228699552</v>
      </c>
      <c r="V119" s="82">
        <f>I119-G119</f>
        <v>101</v>
      </c>
      <c r="W119" s="87"/>
      <c r="X119" s="106"/>
      <c r="Y119" s="87"/>
      <c r="Z119" s="87"/>
    </row>
    <row r="120" spans="1:26" s="87" customFormat="1">
      <c r="A120" s="101"/>
      <c r="B120" s="101">
        <v>49</v>
      </c>
      <c r="C120" s="101" t="s">
        <v>231</v>
      </c>
      <c r="D120" s="107">
        <v>339000</v>
      </c>
      <c r="E120" s="107">
        <v>302500</v>
      </c>
      <c r="F120" s="103"/>
      <c r="G120" s="104">
        <v>38952</v>
      </c>
      <c r="H120" s="104">
        <v>39022</v>
      </c>
      <c r="I120" s="104">
        <v>39029</v>
      </c>
      <c r="J120" s="101" t="s">
        <v>473</v>
      </c>
      <c r="K120" s="101"/>
      <c r="L120" s="101" t="s">
        <v>470</v>
      </c>
      <c r="M120" s="101">
        <v>4</v>
      </c>
      <c r="N120" s="101">
        <v>793</v>
      </c>
      <c r="O120" s="101">
        <v>210</v>
      </c>
      <c r="P120" s="101"/>
      <c r="Q120" s="107"/>
      <c r="R120" s="101"/>
      <c r="S120" s="101"/>
      <c r="T120" s="81" t="str">
        <f>IF(F120&lt;&gt;0,E120/F120," ")</f>
        <v xml:space="preserve"> </v>
      </c>
      <c r="U120" s="81">
        <f>IF(D120&lt;&gt;0,E120/D120," ")</f>
        <v>0.89233038348082594</v>
      </c>
      <c r="V120" s="82">
        <f>I120-G120</f>
        <v>77</v>
      </c>
      <c r="X120" s="106"/>
    </row>
    <row r="121" spans="1:26" s="87" customFormat="1">
      <c r="A121" s="101"/>
      <c r="B121" s="101">
        <v>8</v>
      </c>
      <c r="C121" s="101" t="s">
        <v>226</v>
      </c>
      <c r="D121" s="107">
        <v>269000</v>
      </c>
      <c r="E121" s="107">
        <v>265000</v>
      </c>
      <c r="F121" s="103">
        <v>220000</v>
      </c>
      <c r="G121" s="104">
        <v>38957</v>
      </c>
      <c r="H121" s="104">
        <v>38964</v>
      </c>
      <c r="I121" s="104">
        <v>38971</v>
      </c>
      <c r="J121" s="101" t="s">
        <v>473</v>
      </c>
      <c r="K121" s="101" t="s">
        <v>469</v>
      </c>
      <c r="L121" s="101" t="s">
        <v>470</v>
      </c>
      <c r="M121" s="101">
        <v>4</v>
      </c>
      <c r="N121" s="101">
        <v>524</v>
      </c>
      <c r="O121" s="101"/>
      <c r="P121" s="101" t="s">
        <v>475</v>
      </c>
      <c r="Q121" s="107">
        <v>220000</v>
      </c>
      <c r="R121" s="101">
        <v>2005</v>
      </c>
      <c r="S121" s="101">
        <v>9</v>
      </c>
      <c r="T121" s="81">
        <f>IF(F121&lt;&gt;0,E121/F121," ")</f>
        <v>1.2045454545454546</v>
      </c>
      <c r="U121" s="81">
        <f>IF(D121&lt;&gt;0,E121/D121," ")</f>
        <v>0.98513011152416352</v>
      </c>
      <c r="V121" s="82">
        <f>I121-G121</f>
        <v>14</v>
      </c>
      <c r="X121" s="106"/>
    </row>
    <row r="122" spans="1:26" s="87" customFormat="1">
      <c r="A122" s="101"/>
      <c r="B122" s="101">
        <v>15</v>
      </c>
      <c r="C122" s="101" t="s">
        <v>241</v>
      </c>
      <c r="D122" s="107">
        <v>429000</v>
      </c>
      <c r="E122" s="107">
        <v>415000</v>
      </c>
      <c r="F122" s="103">
        <v>290000</v>
      </c>
      <c r="G122" s="104">
        <v>38959</v>
      </c>
      <c r="H122" s="104">
        <v>38999</v>
      </c>
      <c r="I122" s="104">
        <v>39022</v>
      </c>
      <c r="J122" s="101" t="s">
        <v>473</v>
      </c>
      <c r="K122" s="101" t="s">
        <v>469</v>
      </c>
      <c r="L122" s="101" t="s">
        <v>470</v>
      </c>
      <c r="M122" s="101">
        <v>4</v>
      </c>
      <c r="N122" s="101">
        <v>721</v>
      </c>
      <c r="O122" s="101"/>
      <c r="P122" s="101" t="s">
        <v>475</v>
      </c>
      <c r="Q122" s="107">
        <v>290000</v>
      </c>
      <c r="R122" s="101">
        <v>2005</v>
      </c>
      <c r="S122" s="101">
        <v>9</v>
      </c>
      <c r="T122" s="81">
        <f>IF(F122&lt;&gt;0,E122/F122," ")</f>
        <v>1.4310344827586208</v>
      </c>
      <c r="U122" s="81">
        <f>IF(D122&lt;&gt;0,E122/D122," ")</f>
        <v>0.96736596736596736</v>
      </c>
      <c r="V122" s="82">
        <f>I122-G122</f>
        <v>63</v>
      </c>
      <c r="X122" s="106"/>
    </row>
    <row r="123" spans="1:26" s="87" customFormat="1">
      <c r="A123" s="101"/>
      <c r="B123" s="101">
        <v>22</v>
      </c>
      <c r="C123" s="101" t="s">
        <v>245</v>
      </c>
      <c r="D123" s="107"/>
      <c r="E123" s="107">
        <v>535000</v>
      </c>
      <c r="F123" s="103">
        <v>450000</v>
      </c>
      <c r="G123" s="104">
        <v>38964</v>
      </c>
      <c r="H123" s="104">
        <v>39109</v>
      </c>
      <c r="I123" s="104">
        <v>39109</v>
      </c>
      <c r="J123" s="101" t="s">
        <v>473</v>
      </c>
      <c r="K123" s="101" t="s">
        <v>469</v>
      </c>
      <c r="L123" s="101" t="s">
        <v>474</v>
      </c>
      <c r="M123" s="101">
        <v>4</v>
      </c>
      <c r="N123" s="101">
        <v>1227</v>
      </c>
      <c r="O123" s="101"/>
      <c r="P123" s="101" t="s">
        <v>475</v>
      </c>
      <c r="Q123" s="107">
        <v>450000</v>
      </c>
      <c r="R123" s="101">
        <v>2005</v>
      </c>
      <c r="S123" s="101">
        <v>9</v>
      </c>
      <c r="T123" s="81">
        <f>IF(F123&lt;&gt;0,E123/F123," ")</f>
        <v>1.1888888888888889</v>
      </c>
      <c r="U123" s="81" t="str">
        <f>IF(D123&lt;&gt;0,E123/D123," ")</f>
        <v xml:space="preserve"> </v>
      </c>
      <c r="V123" s="82">
        <f>I123-G123</f>
        <v>145</v>
      </c>
      <c r="X123" s="106"/>
    </row>
    <row r="124" spans="1:26" s="83" customFormat="1">
      <c r="A124" s="101"/>
      <c r="B124" s="101">
        <v>3</v>
      </c>
      <c r="C124" s="101" t="s">
        <v>472</v>
      </c>
      <c r="D124" s="107">
        <v>120000</v>
      </c>
      <c r="E124" s="107">
        <v>121000</v>
      </c>
      <c r="F124" s="103">
        <v>79000</v>
      </c>
      <c r="G124" s="104">
        <v>38964</v>
      </c>
      <c r="H124" s="104">
        <v>38968</v>
      </c>
      <c r="I124" s="104">
        <v>38968</v>
      </c>
      <c r="J124" s="101" t="s">
        <v>115</v>
      </c>
      <c r="K124" s="101" t="s">
        <v>469</v>
      </c>
      <c r="L124" s="101" t="s">
        <v>470</v>
      </c>
      <c r="M124" s="101"/>
      <c r="N124" s="101">
        <v>800</v>
      </c>
      <c r="O124" s="101"/>
      <c r="P124" s="101" t="s">
        <v>475</v>
      </c>
      <c r="Q124" s="107">
        <v>79000</v>
      </c>
      <c r="R124" s="101">
        <v>2005</v>
      </c>
      <c r="S124" s="101">
        <v>9</v>
      </c>
      <c r="T124" s="81">
        <f>IF(F124&lt;&gt;0,E124/F124," ")</f>
        <v>1.5316455696202531</v>
      </c>
      <c r="U124" s="81">
        <f>IF(D124&lt;&gt;0,E124/D124," ")</f>
        <v>1.0083333333333333</v>
      </c>
      <c r="V124" s="82">
        <f>I124-G124</f>
        <v>4</v>
      </c>
      <c r="W124" s="87"/>
      <c r="X124" s="106"/>
      <c r="Y124" s="87"/>
      <c r="Z124" s="87"/>
    </row>
    <row r="125" spans="1:26" s="87" customFormat="1">
      <c r="A125" s="101"/>
      <c r="B125" s="101">
        <v>8</v>
      </c>
      <c r="C125" s="101" t="s">
        <v>17</v>
      </c>
      <c r="D125" s="107"/>
      <c r="E125" s="107">
        <v>380000</v>
      </c>
      <c r="F125" s="103">
        <v>320000</v>
      </c>
      <c r="G125" s="104">
        <v>38965</v>
      </c>
      <c r="H125" s="104">
        <v>39022</v>
      </c>
      <c r="I125" s="104">
        <v>39022</v>
      </c>
      <c r="J125" s="101" t="s">
        <v>473</v>
      </c>
      <c r="K125" s="101" t="s">
        <v>469</v>
      </c>
      <c r="L125" s="101" t="s">
        <v>474</v>
      </c>
      <c r="M125" s="101">
        <v>3</v>
      </c>
      <c r="N125" s="101">
        <v>947</v>
      </c>
      <c r="O125" s="101"/>
      <c r="P125" s="101" t="s">
        <v>475</v>
      </c>
      <c r="Q125" s="107">
        <v>320000</v>
      </c>
      <c r="R125" s="101">
        <v>2005</v>
      </c>
      <c r="S125" s="101">
        <v>6</v>
      </c>
      <c r="T125" s="81">
        <f>IF(F125&lt;&gt;0,E125/F125," ")</f>
        <v>1.1875</v>
      </c>
      <c r="U125" s="81" t="str">
        <f>IF(D125&lt;&gt;0,E125/D125," ")</f>
        <v xml:space="preserve"> </v>
      </c>
      <c r="V125" s="82">
        <f>I125-G125</f>
        <v>57</v>
      </c>
      <c r="X125" s="106"/>
    </row>
    <row r="126" spans="1:26" s="83" customFormat="1">
      <c r="A126" s="101"/>
      <c r="B126" s="101" t="s">
        <v>247</v>
      </c>
      <c r="C126" s="101" t="s">
        <v>455</v>
      </c>
      <c r="D126" s="107">
        <v>498000</v>
      </c>
      <c r="E126" s="107">
        <v>487500</v>
      </c>
      <c r="F126" s="103"/>
      <c r="G126" s="104">
        <v>38968</v>
      </c>
      <c r="H126" s="104">
        <v>39118</v>
      </c>
      <c r="I126" s="104">
        <v>39176</v>
      </c>
      <c r="J126" s="101" t="s">
        <v>473</v>
      </c>
      <c r="K126" s="101" t="s">
        <v>469</v>
      </c>
      <c r="L126" s="101" t="s">
        <v>470</v>
      </c>
      <c r="M126" s="101">
        <v>5</v>
      </c>
      <c r="N126" s="101">
        <v>787</v>
      </c>
      <c r="O126" s="101">
        <v>240</v>
      </c>
      <c r="P126" s="101"/>
      <c r="Q126" s="107"/>
      <c r="R126" s="101"/>
      <c r="S126" s="101"/>
      <c r="T126" s="81" t="str">
        <f>IF(F126&lt;&gt;0,E126/F126," ")</f>
        <v xml:space="preserve"> </v>
      </c>
      <c r="U126" s="81">
        <f>IF(D126&lt;&gt;0,E126/D126," ")</f>
        <v>0.97891566265060237</v>
      </c>
      <c r="V126" s="82">
        <f>I126-G126</f>
        <v>208</v>
      </c>
      <c r="W126" s="87"/>
      <c r="X126" s="106"/>
      <c r="Y126" s="87"/>
      <c r="Z126" s="87"/>
    </row>
    <row r="127" spans="1:26" s="87" customFormat="1">
      <c r="A127" s="101"/>
      <c r="B127" s="101" t="s">
        <v>15</v>
      </c>
      <c r="C127" s="101" t="s">
        <v>486</v>
      </c>
      <c r="D127" s="107">
        <v>389000</v>
      </c>
      <c r="E127" s="107">
        <v>379500</v>
      </c>
      <c r="F127" s="103"/>
      <c r="G127" s="104">
        <v>38968</v>
      </c>
      <c r="H127" s="104">
        <v>38984</v>
      </c>
      <c r="I127" s="104">
        <v>38993</v>
      </c>
      <c r="J127" s="101" t="s">
        <v>473</v>
      </c>
      <c r="K127" s="101" t="s">
        <v>469</v>
      </c>
      <c r="L127" s="101" t="s">
        <v>470</v>
      </c>
      <c r="M127" s="101">
        <v>3</v>
      </c>
      <c r="N127" s="101">
        <v>622</v>
      </c>
      <c r="O127" s="101">
        <v>179</v>
      </c>
      <c r="P127" s="101"/>
      <c r="Q127" s="107"/>
      <c r="R127" s="101"/>
      <c r="S127" s="101"/>
      <c r="T127" s="81" t="str">
        <f>IF(F127&lt;&gt;0,E127/F127," ")</f>
        <v xml:space="preserve"> </v>
      </c>
      <c r="U127" s="81">
        <f>IF(D127&lt;&gt;0,E127/D127," ")</f>
        <v>0.97557840616966585</v>
      </c>
      <c r="V127" s="82">
        <f>I127-G127</f>
        <v>25</v>
      </c>
      <c r="X127" s="106"/>
    </row>
    <row r="128" spans="1:26" s="87" customFormat="1">
      <c r="A128" s="101"/>
      <c r="B128" s="101">
        <v>27</v>
      </c>
      <c r="C128" s="101" t="s">
        <v>250</v>
      </c>
      <c r="D128" s="107">
        <v>379000</v>
      </c>
      <c r="E128" s="107">
        <v>362000</v>
      </c>
      <c r="F128" s="103">
        <v>295000</v>
      </c>
      <c r="G128" s="104">
        <v>38969</v>
      </c>
      <c r="H128" s="104">
        <v>38992</v>
      </c>
      <c r="I128" s="104">
        <v>39001</v>
      </c>
      <c r="J128" s="101" t="s">
        <v>473</v>
      </c>
      <c r="K128" s="101" t="s">
        <v>469</v>
      </c>
      <c r="L128" s="101" t="s">
        <v>470</v>
      </c>
      <c r="M128" s="101">
        <v>3</v>
      </c>
      <c r="N128" s="101">
        <v>609</v>
      </c>
      <c r="O128" s="101"/>
      <c r="P128" s="101" t="s">
        <v>475</v>
      </c>
      <c r="Q128" s="107">
        <v>295000</v>
      </c>
      <c r="R128" s="101"/>
      <c r="S128" s="101"/>
      <c r="T128" s="81">
        <f>IF(F128&lt;&gt;0,E128/F128," ")</f>
        <v>1.2271186440677966</v>
      </c>
      <c r="U128" s="81">
        <f>IF(D128&lt;&gt;0,E128/D128," ")</f>
        <v>0.95514511873350927</v>
      </c>
      <c r="V128" s="82">
        <f>I128-G128</f>
        <v>32</v>
      </c>
      <c r="X128" s="106"/>
    </row>
    <row r="129" spans="1:26" s="87" customFormat="1">
      <c r="A129" s="101"/>
      <c r="B129" s="101">
        <v>24</v>
      </c>
      <c r="C129" s="101" t="s">
        <v>483</v>
      </c>
      <c r="D129" s="107"/>
      <c r="E129" s="107">
        <v>296500</v>
      </c>
      <c r="F129" s="103"/>
      <c r="G129" s="104">
        <v>38981</v>
      </c>
      <c r="H129" s="104">
        <v>38992</v>
      </c>
      <c r="I129" s="104">
        <v>38992</v>
      </c>
      <c r="J129" s="101" t="s">
        <v>473</v>
      </c>
      <c r="K129" s="101" t="s">
        <v>469</v>
      </c>
      <c r="L129" s="101" t="s">
        <v>232</v>
      </c>
      <c r="M129" s="101">
        <v>2</v>
      </c>
      <c r="N129" s="101">
        <v>1012</v>
      </c>
      <c r="O129" s="101">
        <v>90</v>
      </c>
      <c r="P129" s="101"/>
      <c r="Q129" s="107"/>
      <c r="R129" s="101"/>
      <c r="S129" s="101"/>
      <c r="T129" s="81" t="str">
        <f>IF(F129&lt;&gt;0,E129/F129," ")</f>
        <v xml:space="preserve"> </v>
      </c>
      <c r="U129" s="81" t="str">
        <f>IF(D129&lt;&gt;0,E129/D129," ")</f>
        <v xml:space="preserve"> </v>
      </c>
      <c r="V129" s="82">
        <f>I129-G129</f>
        <v>11</v>
      </c>
      <c r="X129" s="106"/>
    </row>
    <row r="130" spans="1:26" s="87" customFormat="1">
      <c r="A130" s="101"/>
      <c r="B130" s="101" t="s">
        <v>235</v>
      </c>
      <c r="C130" s="101" t="s">
        <v>489</v>
      </c>
      <c r="D130" s="107">
        <v>310000</v>
      </c>
      <c r="E130" s="107">
        <v>280000</v>
      </c>
      <c r="F130" s="103">
        <v>250000</v>
      </c>
      <c r="G130" s="104">
        <v>38986</v>
      </c>
      <c r="H130" s="104">
        <v>39038</v>
      </c>
      <c r="I130" s="104">
        <v>39038</v>
      </c>
      <c r="J130" s="101" t="s">
        <v>473</v>
      </c>
      <c r="K130" s="101" t="s">
        <v>469</v>
      </c>
      <c r="L130" s="101" t="s">
        <v>470</v>
      </c>
      <c r="M130" s="101">
        <v>3</v>
      </c>
      <c r="N130" s="101">
        <v>588</v>
      </c>
      <c r="O130" s="101">
        <v>130</v>
      </c>
      <c r="P130" s="101" t="s">
        <v>475</v>
      </c>
      <c r="Q130" s="107">
        <v>250000</v>
      </c>
      <c r="R130" s="101">
        <v>2005</v>
      </c>
      <c r="S130" s="101">
        <v>9</v>
      </c>
      <c r="T130" s="81">
        <f>IF(F130&lt;&gt;0,E130/F130," ")</f>
        <v>1.1200000000000001</v>
      </c>
      <c r="U130" s="81">
        <f>IF(D130&lt;&gt;0,E130/D130," ")</f>
        <v>0.90322580645161288</v>
      </c>
      <c r="V130" s="82">
        <f>I130-G130</f>
        <v>52</v>
      </c>
      <c r="X130" s="106"/>
    </row>
    <row r="131" spans="1:26" s="87" customFormat="1">
      <c r="A131" s="101"/>
      <c r="B131" s="101">
        <v>20</v>
      </c>
      <c r="C131" s="101" t="s">
        <v>483</v>
      </c>
      <c r="D131" s="107">
        <v>316000</v>
      </c>
      <c r="E131" s="107">
        <v>305000</v>
      </c>
      <c r="F131" s="103">
        <v>215000</v>
      </c>
      <c r="G131" s="104">
        <v>38987</v>
      </c>
      <c r="H131" s="104">
        <v>39001</v>
      </c>
      <c r="I131" s="104">
        <v>39017</v>
      </c>
      <c r="J131" s="101" t="s">
        <v>473</v>
      </c>
      <c r="K131" s="101" t="s">
        <v>469</v>
      </c>
      <c r="L131" s="101" t="s">
        <v>470</v>
      </c>
      <c r="M131" s="101">
        <v>3</v>
      </c>
      <c r="N131" s="101">
        <v>426</v>
      </c>
      <c r="O131" s="101"/>
      <c r="P131" s="101" t="s">
        <v>475</v>
      </c>
      <c r="Q131" s="107">
        <v>215000</v>
      </c>
      <c r="R131" s="101"/>
      <c r="S131" s="101"/>
      <c r="T131" s="81">
        <f>IF(F131&lt;&gt;0,E131/F131," ")</f>
        <v>1.4186046511627908</v>
      </c>
      <c r="U131" s="81">
        <f>IF(D131&lt;&gt;0,E131/D131," ")</f>
        <v>0.96518987341772156</v>
      </c>
      <c r="V131" s="82">
        <f>I131-G131</f>
        <v>30</v>
      </c>
      <c r="X131" s="106"/>
    </row>
    <row r="132" spans="1:26" s="87" customFormat="1">
      <c r="A132" s="101"/>
      <c r="B132" s="101">
        <v>6</v>
      </c>
      <c r="C132" s="101" t="s">
        <v>13</v>
      </c>
      <c r="D132" s="107">
        <v>449000</v>
      </c>
      <c r="E132" s="107">
        <v>430000</v>
      </c>
      <c r="F132" s="103">
        <v>370000</v>
      </c>
      <c r="G132" s="104">
        <v>38988</v>
      </c>
      <c r="H132" s="104">
        <v>39040</v>
      </c>
      <c r="I132" s="104">
        <v>39040</v>
      </c>
      <c r="J132" s="101" t="s">
        <v>473</v>
      </c>
      <c r="K132" s="101" t="s">
        <v>469</v>
      </c>
      <c r="L132" s="101" t="s">
        <v>470</v>
      </c>
      <c r="M132" s="101">
        <v>4</v>
      </c>
      <c r="N132" s="101">
        <v>742</v>
      </c>
      <c r="O132" s="101">
        <v>190</v>
      </c>
      <c r="P132" s="101" t="s">
        <v>475</v>
      </c>
      <c r="Q132" s="107">
        <v>370000</v>
      </c>
      <c r="R132" s="101">
        <v>2005</v>
      </c>
      <c r="S132" s="101">
        <v>9</v>
      </c>
      <c r="T132" s="81">
        <f>IF(F132&lt;&gt;0,E132/F132," ")</f>
        <v>1.1621621621621621</v>
      </c>
      <c r="U132" s="81">
        <f>IF(D132&lt;&gt;0,E132/D132," ")</f>
        <v>0.95768374164810688</v>
      </c>
      <c r="V132" s="82">
        <f>I132-G132</f>
        <v>52</v>
      </c>
      <c r="X132" s="106"/>
    </row>
    <row r="133" spans="1:26" s="87" customFormat="1">
      <c r="A133" s="101"/>
      <c r="B133" s="101">
        <v>20</v>
      </c>
      <c r="C133" s="101" t="s">
        <v>481</v>
      </c>
      <c r="D133" s="107">
        <v>379000</v>
      </c>
      <c r="E133" s="107">
        <v>373000</v>
      </c>
      <c r="F133" s="103">
        <v>280000</v>
      </c>
      <c r="G133" s="104">
        <v>38992</v>
      </c>
      <c r="H133" s="104">
        <v>39001</v>
      </c>
      <c r="I133" s="104">
        <v>39014</v>
      </c>
      <c r="J133" s="101" t="s">
        <v>473</v>
      </c>
      <c r="K133" s="101" t="s">
        <v>469</v>
      </c>
      <c r="L133" s="101" t="s">
        <v>470</v>
      </c>
      <c r="M133" s="101">
        <v>4</v>
      </c>
      <c r="N133" s="101">
        <v>863</v>
      </c>
      <c r="O133" s="101"/>
      <c r="P133" s="101" t="s">
        <v>475</v>
      </c>
      <c r="Q133" s="107">
        <v>280000</v>
      </c>
      <c r="R133" s="101"/>
      <c r="S133" s="101"/>
      <c r="T133" s="81">
        <f>IF(F133&lt;&gt;0,E133/F133," ")</f>
        <v>1.3321428571428571</v>
      </c>
      <c r="U133" s="81">
        <f>IF(D133&lt;&gt;0,E133/D133," ")</f>
        <v>0.9841688654353562</v>
      </c>
      <c r="V133" s="82">
        <f>I133-G133</f>
        <v>22</v>
      </c>
      <c r="X133" s="106"/>
    </row>
    <row r="134" spans="1:26" s="83" customFormat="1">
      <c r="A134" s="101"/>
      <c r="B134" s="101" t="s">
        <v>459</v>
      </c>
      <c r="C134" s="101" t="s">
        <v>241</v>
      </c>
      <c r="D134" s="107">
        <v>479000</v>
      </c>
      <c r="E134" s="107">
        <v>440000</v>
      </c>
      <c r="F134" s="103">
        <v>345000</v>
      </c>
      <c r="G134" s="104">
        <v>38992</v>
      </c>
      <c r="H134" s="104">
        <v>39001</v>
      </c>
      <c r="I134" s="104">
        <v>39008</v>
      </c>
      <c r="J134" s="101" t="s">
        <v>473</v>
      </c>
      <c r="K134" s="101" t="s">
        <v>469</v>
      </c>
      <c r="L134" s="101" t="s">
        <v>470</v>
      </c>
      <c r="M134" s="101">
        <v>4</v>
      </c>
      <c r="N134" s="101">
        <v>656</v>
      </c>
      <c r="O134" s="101"/>
      <c r="P134" s="101" t="s">
        <v>475</v>
      </c>
      <c r="Q134" s="107">
        <v>345000</v>
      </c>
      <c r="R134" s="101"/>
      <c r="S134" s="101"/>
      <c r="T134" s="81">
        <f>IF(F134&lt;&gt;0,E134/F134," ")</f>
        <v>1.2753623188405796</v>
      </c>
      <c r="U134" s="81">
        <f>IF(D134&lt;&gt;0,E134/D134," ")</f>
        <v>0.91858037578288099</v>
      </c>
      <c r="V134" s="82">
        <f>I134-G134</f>
        <v>16</v>
      </c>
      <c r="W134" s="87"/>
      <c r="X134" s="106"/>
      <c r="Y134" s="87"/>
      <c r="Z134" s="87"/>
    </row>
    <row r="135" spans="1:26" s="83" customFormat="1">
      <c r="A135" s="101"/>
      <c r="B135" s="101">
        <v>1</v>
      </c>
      <c r="C135" s="101" t="s">
        <v>227</v>
      </c>
      <c r="D135" s="107"/>
      <c r="E135" s="107">
        <v>467000</v>
      </c>
      <c r="F135" s="103">
        <v>330000</v>
      </c>
      <c r="G135" s="104">
        <v>38992</v>
      </c>
      <c r="H135" s="104">
        <v>39121</v>
      </c>
      <c r="I135" s="104">
        <v>39172</v>
      </c>
      <c r="J135" s="101" t="s">
        <v>473</v>
      </c>
      <c r="K135" s="101" t="s">
        <v>469</v>
      </c>
      <c r="L135" s="101" t="s">
        <v>470</v>
      </c>
      <c r="M135" s="101">
        <v>3</v>
      </c>
      <c r="N135" s="101">
        <v>1558</v>
      </c>
      <c r="O135" s="101">
        <v>130</v>
      </c>
      <c r="P135" s="101" t="s">
        <v>475</v>
      </c>
      <c r="Q135" s="107">
        <v>330000</v>
      </c>
      <c r="R135" s="101">
        <v>2005</v>
      </c>
      <c r="S135" s="101">
        <v>9</v>
      </c>
      <c r="T135" s="81">
        <f>IF(F135&lt;&gt;0,E135/F135," ")</f>
        <v>1.415151515151515</v>
      </c>
      <c r="U135" s="81" t="str">
        <f>IF(D135&lt;&gt;0,E135/D135," ")</f>
        <v xml:space="preserve"> </v>
      </c>
      <c r="V135" s="82">
        <f>I135-G135</f>
        <v>180</v>
      </c>
      <c r="W135" s="87"/>
      <c r="X135" s="106"/>
      <c r="Y135" s="87"/>
      <c r="Z135" s="87"/>
    </row>
    <row r="136" spans="1:26" s="83" customFormat="1">
      <c r="A136" s="101"/>
      <c r="B136" s="101">
        <v>123</v>
      </c>
      <c r="C136" s="101" t="s">
        <v>487</v>
      </c>
      <c r="D136" s="107">
        <v>498000</v>
      </c>
      <c r="E136" s="107">
        <v>457000</v>
      </c>
      <c r="F136" s="103"/>
      <c r="G136" s="104">
        <v>38996</v>
      </c>
      <c r="H136" s="104">
        <v>39052</v>
      </c>
      <c r="I136" s="104">
        <v>39073</v>
      </c>
      <c r="J136" s="101" t="s">
        <v>473</v>
      </c>
      <c r="K136" s="101" t="s">
        <v>469</v>
      </c>
      <c r="L136" s="101" t="s">
        <v>470</v>
      </c>
      <c r="M136" s="101">
        <v>4</v>
      </c>
      <c r="N136" s="101">
        <v>700</v>
      </c>
      <c r="O136" s="101"/>
      <c r="P136" s="101" t="s">
        <v>475</v>
      </c>
      <c r="Q136" s="107"/>
      <c r="R136" s="101"/>
      <c r="S136" s="101"/>
      <c r="T136" s="81" t="str">
        <f>IF(F136&lt;&gt;0,E136/F136," ")</f>
        <v xml:space="preserve"> </v>
      </c>
      <c r="U136" s="81">
        <f>IF(D136&lt;&gt;0,E136/D136," ")</f>
        <v>0.91767068273092367</v>
      </c>
      <c r="V136" s="82">
        <f>I136-G136</f>
        <v>77</v>
      </c>
      <c r="W136" s="87"/>
      <c r="X136" s="106"/>
      <c r="Y136" s="87"/>
      <c r="Z136" s="87"/>
    </row>
    <row r="137" spans="1:26" s="87" customFormat="1">
      <c r="A137" s="101"/>
      <c r="B137" s="101">
        <v>24</v>
      </c>
      <c r="C137" s="101" t="s">
        <v>252</v>
      </c>
      <c r="D137" s="107">
        <v>319000</v>
      </c>
      <c r="E137" s="107">
        <v>314000</v>
      </c>
      <c r="F137" s="103">
        <v>525000</v>
      </c>
      <c r="G137" s="104">
        <v>38999</v>
      </c>
      <c r="H137" s="104">
        <v>39105</v>
      </c>
      <c r="I137" s="104">
        <v>39122</v>
      </c>
      <c r="J137" s="101" t="s">
        <v>473</v>
      </c>
      <c r="K137" s="101" t="s">
        <v>479</v>
      </c>
      <c r="L137" s="101" t="s">
        <v>470</v>
      </c>
      <c r="M137" s="101">
        <v>3</v>
      </c>
      <c r="N137" s="101">
        <v>1993</v>
      </c>
      <c r="O137" s="101"/>
      <c r="P137" s="101" t="s">
        <v>475</v>
      </c>
      <c r="Q137" s="107">
        <v>525000</v>
      </c>
      <c r="R137" s="101"/>
      <c r="S137" s="101"/>
      <c r="T137" s="81">
        <f>IF(F137&lt;&gt;0,E137/F137," ")</f>
        <v>0.59809523809523812</v>
      </c>
      <c r="U137" s="81">
        <f>IF(D137&lt;&gt;0,E137/D137," ")</f>
        <v>0.98432601880877746</v>
      </c>
      <c r="V137" s="82">
        <f>I137-G137</f>
        <v>123</v>
      </c>
      <c r="X137" s="106"/>
    </row>
    <row r="138" spans="1:26" s="83" customFormat="1">
      <c r="A138" s="101"/>
      <c r="B138" s="101">
        <v>66</v>
      </c>
      <c r="C138" s="101" t="s">
        <v>231</v>
      </c>
      <c r="D138" s="107">
        <v>549000</v>
      </c>
      <c r="E138" s="107">
        <v>532000</v>
      </c>
      <c r="F138" s="103">
        <v>375000</v>
      </c>
      <c r="G138" s="104">
        <v>39002</v>
      </c>
      <c r="H138" s="104">
        <v>39151</v>
      </c>
      <c r="I138" s="104">
        <v>39189</v>
      </c>
      <c r="J138" s="101" t="s">
        <v>473</v>
      </c>
      <c r="K138" s="101" t="s">
        <v>469</v>
      </c>
      <c r="L138" s="101" t="s">
        <v>470</v>
      </c>
      <c r="M138" s="101">
        <v>3</v>
      </c>
      <c r="N138" s="101">
        <v>1201</v>
      </c>
      <c r="O138" s="101"/>
      <c r="P138" s="101" t="s">
        <v>475</v>
      </c>
      <c r="Q138" s="107">
        <v>375000</v>
      </c>
      <c r="R138" s="101">
        <v>2005</v>
      </c>
      <c r="S138" s="101">
        <v>9</v>
      </c>
      <c r="T138" s="81">
        <f>IF(F138&lt;&gt;0,E138/F138," ")</f>
        <v>1.4186666666666667</v>
      </c>
      <c r="U138" s="81">
        <f>IF(D138&lt;&gt;0,E138/D138," ")</f>
        <v>0.96903460837887068</v>
      </c>
      <c r="V138" s="82">
        <f>I138-G138</f>
        <v>187</v>
      </c>
      <c r="W138" s="87"/>
      <c r="X138" s="106"/>
      <c r="Y138" s="87"/>
      <c r="Z138" s="87"/>
    </row>
    <row r="139" spans="1:26" s="87" customFormat="1">
      <c r="A139" s="101"/>
      <c r="B139" s="101" t="s">
        <v>233</v>
      </c>
      <c r="C139" s="101" t="s">
        <v>249</v>
      </c>
      <c r="D139" s="107">
        <v>329000</v>
      </c>
      <c r="E139" s="107">
        <v>310000</v>
      </c>
      <c r="F139" s="103">
        <v>240000</v>
      </c>
      <c r="G139" s="104">
        <v>39006</v>
      </c>
      <c r="H139" s="104">
        <v>39125</v>
      </c>
      <c r="I139" s="104">
        <v>39128</v>
      </c>
      <c r="J139" s="101" t="s">
        <v>473</v>
      </c>
      <c r="K139" s="101" t="s">
        <v>479</v>
      </c>
      <c r="L139" s="101" t="s">
        <v>470</v>
      </c>
      <c r="M139" s="101">
        <v>3</v>
      </c>
      <c r="N139" s="101">
        <v>565</v>
      </c>
      <c r="O139" s="101"/>
      <c r="P139" s="101" t="s">
        <v>475</v>
      </c>
      <c r="Q139" s="107">
        <v>240000</v>
      </c>
      <c r="R139" s="101">
        <v>2005</v>
      </c>
      <c r="S139" s="101">
        <v>9</v>
      </c>
      <c r="T139" s="81">
        <f>IF(F139&lt;&gt;0,E139/F139," ")</f>
        <v>1.2916666666666667</v>
      </c>
      <c r="U139" s="81">
        <f>IF(D139&lt;&gt;0,E139/D139," ")</f>
        <v>0.94224924012158051</v>
      </c>
      <c r="V139" s="82">
        <f>I139-G139</f>
        <v>122</v>
      </c>
      <c r="X139" s="106"/>
    </row>
    <row r="140" spans="1:26" s="87" customFormat="1">
      <c r="A140" s="101"/>
      <c r="B140" s="101">
        <v>48</v>
      </c>
      <c r="C140" s="101" t="s">
        <v>13</v>
      </c>
      <c r="D140" s="107"/>
      <c r="E140" s="107">
        <v>360000</v>
      </c>
      <c r="F140" s="103">
        <v>280000</v>
      </c>
      <c r="G140" s="104">
        <v>39007</v>
      </c>
      <c r="H140" s="104">
        <v>39041</v>
      </c>
      <c r="I140" s="104">
        <v>39041</v>
      </c>
      <c r="J140" s="101" t="s">
        <v>258</v>
      </c>
      <c r="K140" s="101" t="s">
        <v>469</v>
      </c>
      <c r="L140" s="101" t="s">
        <v>474</v>
      </c>
      <c r="M140" s="101">
        <v>3</v>
      </c>
      <c r="N140" s="101">
        <v>537</v>
      </c>
      <c r="O140" s="101">
        <v>144</v>
      </c>
      <c r="P140" s="101" t="s">
        <v>475</v>
      </c>
      <c r="Q140" s="107">
        <v>280000</v>
      </c>
      <c r="R140" s="101">
        <v>2005</v>
      </c>
      <c r="S140" s="101">
        <v>9</v>
      </c>
      <c r="T140" s="81">
        <f>IF(F140&lt;&gt;0,E140/F140," ")</f>
        <v>1.2857142857142858</v>
      </c>
      <c r="U140" s="81" t="str">
        <f>IF(D140&lt;&gt;0,E140/D140," ")</f>
        <v xml:space="preserve"> </v>
      </c>
      <c r="V140" s="82">
        <f>I140-G140</f>
        <v>34</v>
      </c>
      <c r="X140" s="106"/>
    </row>
    <row r="141" spans="1:26" s="87" customFormat="1">
      <c r="A141" s="101"/>
      <c r="B141" s="101" t="s">
        <v>12</v>
      </c>
      <c r="C141" s="101" t="s">
        <v>227</v>
      </c>
      <c r="D141" s="107">
        <v>355000</v>
      </c>
      <c r="E141" s="107">
        <v>355000</v>
      </c>
      <c r="F141" s="103">
        <v>305000</v>
      </c>
      <c r="G141" s="104">
        <v>39011</v>
      </c>
      <c r="H141" s="104">
        <v>39037</v>
      </c>
      <c r="I141" s="104">
        <v>39056</v>
      </c>
      <c r="J141" s="101" t="s">
        <v>473</v>
      </c>
      <c r="K141" s="101" t="s">
        <v>469</v>
      </c>
      <c r="L141" s="101" t="s">
        <v>470</v>
      </c>
      <c r="M141" s="101">
        <v>3</v>
      </c>
      <c r="N141" s="101">
        <v>1367</v>
      </c>
      <c r="O141" s="101"/>
      <c r="P141" s="101" t="s">
        <v>475</v>
      </c>
      <c r="Q141" s="107">
        <v>305000</v>
      </c>
      <c r="R141" s="101">
        <v>2005</v>
      </c>
      <c r="S141" s="101">
        <v>1</v>
      </c>
      <c r="T141" s="81">
        <f>IF(F141&lt;&gt;0,E141/F141," ")</f>
        <v>1.1639344262295082</v>
      </c>
      <c r="U141" s="81">
        <f>IF(D141&lt;&gt;0,E141/D141," ")</f>
        <v>1</v>
      </c>
      <c r="V141" s="82">
        <f>I141-G141</f>
        <v>45</v>
      </c>
      <c r="X141" s="106"/>
    </row>
    <row r="142" spans="1:26" s="87" customFormat="1">
      <c r="A142" s="101"/>
      <c r="B142" s="101">
        <v>12</v>
      </c>
      <c r="C142" s="101" t="s">
        <v>463</v>
      </c>
      <c r="D142" s="107">
        <v>480000</v>
      </c>
      <c r="E142" s="107">
        <v>480000</v>
      </c>
      <c r="F142" s="103">
        <v>395000</v>
      </c>
      <c r="G142" s="104">
        <v>39015</v>
      </c>
      <c r="H142" s="104">
        <v>39052</v>
      </c>
      <c r="I142" s="104">
        <v>39072</v>
      </c>
      <c r="J142" s="101" t="s">
        <v>473</v>
      </c>
      <c r="K142" s="101" t="s">
        <v>469</v>
      </c>
      <c r="L142" s="101" t="s">
        <v>470</v>
      </c>
      <c r="M142" s="101">
        <v>5</v>
      </c>
      <c r="N142" s="101">
        <v>689</v>
      </c>
      <c r="O142" s="101"/>
      <c r="P142" s="101" t="s">
        <v>475</v>
      </c>
      <c r="Q142" s="107">
        <v>395000</v>
      </c>
      <c r="R142" s="101">
        <v>2005</v>
      </c>
      <c r="S142" s="101">
        <v>9</v>
      </c>
      <c r="T142" s="81">
        <f>IF(F142&lt;&gt;0,E142/F142," ")</f>
        <v>1.2151898734177216</v>
      </c>
      <c r="U142" s="81">
        <f>IF(D142&lt;&gt;0,E142/D142," ")</f>
        <v>1</v>
      </c>
      <c r="V142" s="82">
        <f>I142-G142</f>
        <v>57</v>
      </c>
      <c r="X142" s="106"/>
    </row>
    <row r="143" spans="1:26" s="87" customFormat="1">
      <c r="A143" s="101"/>
      <c r="B143" s="101">
        <v>37</v>
      </c>
      <c r="C143" s="101" t="s">
        <v>252</v>
      </c>
      <c r="D143" s="107"/>
      <c r="E143" s="107">
        <v>340000</v>
      </c>
      <c r="F143" s="103">
        <v>292000</v>
      </c>
      <c r="G143" s="104">
        <v>39017</v>
      </c>
      <c r="H143" s="104">
        <v>39097</v>
      </c>
      <c r="I143" s="104">
        <v>39108</v>
      </c>
      <c r="J143" s="101" t="s">
        <v>473</v>
      </c>
      <c r="K143" s="101" t="s">
        <v>479</v>
      </c>
      <c r="L143" s="101" t="s">
        <v>470</v>
      </c>
      <c r="M143" s="101">
        <v>3</v>
      </c>
      <c r="N143" s="101"/>
      <c r="O143" s="101">
        <v>100</v>
      </c>
      <c r="P143" s="101" t="s">
        <v>475</v>
      </c>
      <c r="Q143" s="107">
        <v>292000</v>
      </c>
      <c r="R143" s="101">
        <v>2005</v>
      </c>
      <c r="S143" s="101">
        <v>9</v>
      </c>
      <c r="T143" s="81">
        <f>IF(F143&lt;&gt;0,E143/F143," ")</f>
        <v>1.1643835616438356</v>
      </c>
      <c r="U143" s="81" t="str">
        <f>IF(D143&lt;&gt;0,E143/D143," ")</f>
        <v xml:space="preserve"> </v>
      </c>
      <c r="V143" s="82">
        <f>I143-G143</f>
        <v>91</v>
      </c>
      <c r="X143" s="106"/>
    </row>
    <row r="144" spans="1:26" s="87" customFormat="1">
      <c r="A144" s="101"/>
      <c r="B144" s="101">
        <v>89</v>
      </c>
      <c r="C144" s="101" t="s">
        <v>487</v>
      </c>
      <c r="D144" s="107">
        <v>429000</v>
      </c>
      <c r="E144" s="107">
        <v>415000</v>
      </c>
      <c r="F144" s="103">
        <v>320000</v>
      </c>
      <c r="G144" s="104">
        <v>39019</v>
      </c>
      <c r="H144" s="104">
        <v>39037</v>
      </c>
      <c r="I144" s="104">
        <v>39044</v>
      </c>
      <c r="J144" s="101" t="s">
        <v>473</v>
      </c>
      <c r="K144" s="101" t="s">
        <v>469</v>
      </c>
      <c r="L144" s="101" t="s">
        <v>470</v>
      </c>
      <c r="M144" s="101">
        <v>3</v>
      </c>
      <c r="N144" s="101">
        <v>700</v>
      </c>
      <c r="O144" s="101"/>
      <c r="P144" s="101" t="s">
        <v>475</v>
      </c>
      <c r="Q144" s="107">
        <v>320000</v>
      </c>
      <c r="R144" s="101">
        <v>2005</v>
      </c>
      <c r="S144" s="101">
        <v>9</v>
      </c>
      <c r="T144" s="81">
        <f>IF(F144&lt;&gt;0,E144/F144," ")</f>
        <v>1.296875</v>
      </c>
      <c r="U144" s="81">
        <f>IF(D144&lt;&gt;0,E144/D144," ")</f>
        <v>0.96736596736596736</v>
      </c>
      <c r="V144" s="82">
        <f>I144-G144</f>
        <v>25</v>
      </c>
      <c r="X144" s="106"/>
    </row>
    <row r="145" spans="1:29" s="87" customFormat="1">
      <c r="A145" s="101"/>
      <c r="B145" s="101">
        <v>19</v>
      </c>
      <c r="C145" s="101" t="s">
        <v>225</v>
      </c>
      <c r="D145" s="107"/>
      <c r="E145" s="107">
        <v>278000</v>
      </c>
      <c r="F145" s="103">
        <v>230000</v>
      </c>
      <c r="G145" s="104">
        <v>39020</v>
      </c>
      <c r="H145" s="104">
        <v>39028</v>
      </c>
      <c r="I145" s="104">
        <v>39035</v>
      </c>
      <c r="J145" s="101" t="s">
        <v>473</v>
      </c>
      <c r="K145" s="101" t="s">
        <v>469</v>
      </c>
      <c r="L145" s="101" t="s">
        <v>232</v>
      </c>
      <c r="M145" s="101">
        <v>3</v>
      </c>
      <c r="N145" s="101">
        <v>649</v>
      </c>
      <c r="O145" s="101"/>
      <c r="P145" s="101" t="s">
        <v>475</v>
      </c>
      <c r="Q145" s="107">
        <v>230000</v>
      </c>
      <c r="R145" s="101">
        <v>2005</v>
      </c>
      <c r="S145" s="101">
        <v>9</v>
      </c>
      <c r="T145" s="81">
        <f>IF(F145&lt;&gt;0,E145/F145," ")</f>
        <v>1.2086956521739129</v>
      </c>
      <c r="U145" s="81" t="str">
        <f>IF(D145&lt;&gt;0,E145/D145," ")</f>
        <v xml:space="preserve"> </v>
      </c>
      <c r="V145" s="82">
        <f>I145-G145</f>
        <v>15</v>
      </c>
      <c r="X145" s="106"/>
    </row>
    <row r="146" spans="1:29" s="87" customFormat="1">
      <c r="A146" s="101"/>
      <c r="B146" s="101" t="s">
        <v>111</v>
      </c>
      <c r="C146" s="101" t="s">
        <v>231</v>
      </c>
      <c r="D146" s="107">
        <v>530000</v>
      </c>
      <c r="E146" s="107">
        <v>530000</v>
      </c>
      <c r="F146" s="103"/>
      <c r="G146" s="104">
        <v>39022</v>
      </c>
      <c r="H146" s="104">
        <v>39096</v>
      </c>
      <c r="I146" s="104">
        <v>39101</v>
      </c>
      <c r="J146" s="101" t="s">
        <v>473</v>
      </c>
      <c r="K146" s="101" t="s">
        <v>469</v>
      </c>
      <c r="L146" s="101" t="s">
        <v>470</v>
      </c>
      <c r="M146" s="101">
        <v>4</v>
      </c>
      <c r="N146" s="101">
        <v>0</v>
      </c>
      <c r="O146" s="101">
        <v>0</v>
      </c>
      <c r="P146" s="101" t="s">
        <v>475</v>
      </c>
      <c r="Q146" s="107"/>
      <c r="R146" s="101"/>
      <c r="S146" s="101">
        <v>1</v>
      </c>
      <c r="T146" s="81" t="str">
        <f>IF(F146&lt;&gt;0,E146/F146," ")</f>
        <v xml:space="preserve"> </v>
      </c>
      <c r="U146" s="81">
        <f>IF(D146&lt;&gt;0,E146/D146," ")</f>
        <v>1</v>
      </c>
      <c r="V146" s="82">
        <f>I146-G146</f>
        <v>79</v>
      </c>
      <c r="X146" s="106"/>
    </row>
    <row r="147" spans="1:29" s="87" customFormat="1">
      <c r="A147" s="101"/>
      <c r="B147" s="101">
        <v>5</v>
      </c>
      <c r="C147" s="101" t="s">
        <v>462</v>
      </c>
      <c r="D147" s="107"/>
      <c r="E147" s="107">
        <v>474000</v>
      </c>
      <c r="F147" s="103">
        <v>385000</v>
      </c>
      <c r="G147" s="104">
        <v>39026</v>
      </c>
      <c r="H147" s="104">
        <v>39108</v>
      </c>
      <c r="I147" s="104">
        <v>39114</v>
      </c>
      <c r="J147" s="101" t="s">
        <v>473</v>
      </c>
      <c r="K147" s="101" t="s">
        <v>469</v>
      </c>
      <c r="L147" s="101" t="s">
        <v>470</v>
      </c>
      <c r="M147" s="101">
        <v>4</v>
      </c>
      <c r="N147" s="101">
        <v>800</v>
      </c>
      <c r="O147" s="101"/>
      <c r="P147" s="101" t="s">
        <v>475</v>
      </c>
      <c r="Q147" s="107">
        <v>385000</v>
      </c>
      <c r="R147" s="101">
        <v>2005</v>
      </c>
      <c r="S147" s="101">
        <v>9</v>
      </c>
      <c r="T147" s="81">
        <f>IF(F147&lt;&gt;0,E147/F147," ")</f>
        <v>1.2311688311688311</v>
      </c>
      <c r="U147" s="81" t="str">
        <f>IF(D147&lt;&gt;0,E147/D147," ")</f>
        <v xml:space="preserve"> </v>
      </c>
      <c r="V147" s="82">
        <f>I147-G147</f>
        <v>88</v>
      </c>
      <c r="X147" s="106"/>
    </row>
    <row r="148" spans="1:29" s="87" customFormat="1">
      <c r="A148" s="101"/>
      <c r="B148" s="101">
        <v>36</v>
      </c>
      <c r="C148" s="101" t="s">
        <v>32</v>
      </c>
      <c r="D148" s="107"/>
      <c r="E148" s="107">
        <v>350000</v>
      </c>
      <c r="F148" s="103">
        <v>270000</v>
      </c>
      <c r="G148" s="104">
        <v>39027</v>
      </c>
      <c r="H148" s="104">
        <v>39034</v>
      </c>
      <c r="I148" s="104">
        <v>39043</v>
      </c>
      <c r="J148" s="101" t="s">
        <v>473</v>
      </c>
      <c r="K148" s="101" t="s">
        <v>469</v>
      </c>
      <c r="L148" s="101" t="s">
        <v>232</v>
      </c>
      <c r="M148" s="101">
        <v>4</v>
      </c>
      <c r="N148" s="101">
        <v>629</v>
      </c>
      <c r="O148" s="101"/>
      <c r="P148" s="101" t="s">
        <v>475</v>
      </c>
      <c r="Q148" s="107">
        <v>270000</v>
      </c>
      <c r="R148" s="101">
        <v>2005</v>
      </c>
      <c r="S148" s="101">
        <v>9</v>
      </c>
      <c r="T148" s="81">
        <f>IF(F148&lt;&gt;0,E148/F148," ")</f>
        <v>1.2962962962962963</v>
      </c>
      <c r="U148" s="81" t="str">
        <f>IF(D148&lt;&gt;0,E148/D148," ")</f>
        <v xml:space="preserve"> </v>
      </c>
      <c r="V148" s="82">
        <f>I148-G148</f>
        <v>16</v>
      </c>
      <c r="X148" s="106"/>
    </row>
    <row r="149" spans="1:29" s="87" customFormat="1">
      <c r="A149" s="101"/>
      <c r="B149" s="101">
        <v>13</v>
      </c>
      <c r="C149" s="101" t="s">
        <v>249</v>
      </c>
      <c r="D149" s="107"/>
      <c r="E149" s="107">
        <v>362000</v>
      </c>
      <c r="F149" s="103">
        <v>320000</v>
      </c>
      <c r="G149" s="104">
        <v>39027</v>
      </c>
      <c r="H149" s="104">
        <v>39063</v>
      </c>
      <c r="I149" s="104">
        <v>39063</v>
      </c>
      <c r="J149" s="101" t="s">
        <v>473</v>
      </c>
      <c r="K149" s="101" t="s">
        <v>469</v>
      </c>
      <c r="L149" s="101" t="s">
        <v>474</v>
      </c>
      <c r="M149" s="101">
        <v>3</v>
      </c>
      <c r="N149" s="101">
        <v>618</v>
      </c>
      <c r="O149" s="101">
        <v>180</v>
      </c>
      <c r="P149" s="101" t="s">
        <v>475</v>
      </c>
      <c r="Q149" s="107">
        <v>320000</v>
      </c>
      <c r="R149" s="101">
        <v>2005</v>
      </c>
      <c r="S149" s="101">
        <v>9</v>
      </c>
      <c r="T149" s="81">
        <f>IF(F149&lt;&gt;0,E149/F149," ")</f>
        <v>1.1312500000000001</v>
      </c>
      <c r="U149" s="81" t="str">
        <f>IF(D149&lt;&gt;0,E149/D149," ")</f>
        <v xml:space="preserve"> </v>
      </c>
      <c r="V149" s="82">
        <f>I149-G149</f>
        <v>36</v>
      </c>
      <c r="X149" s="106"/>
    </row>
    <row r="150" spans="1:29" s="83" customFormat="1">
      <c r="A150" s="101"/>
      <c r="B150" s="101" t="s">
        <v>461</v>
      </c>
      <c r="C150" s="101" t="s">
        <v>483</v>
      </c>
      <c r="D150" s="107">
        <v>459000</v>
      </c>
      <c r="E150" s="107">
        <v>445000</v>
      </c>
      <c r="F150" s="103"/>
      <c r="G150" s="104">
        <v>39030</v>
      </c>
      <c r="H150" s="104">
        <v>39155</v>
      </c>
      <c r="I150" s="104">
        <v>39172</v>
      </c>
      <c r="J150" s="101" t="s">
        <v>473</v>
      </c>
      <c r="K150" s="101" t="s">
        <v>469</v>
      </c>
      <c r="L150" s="101" t="s">
        <v>470</v>
      </c>
      <c r="M150" s="101">
        <v>3</v>
      </c>
      <c r="N150" s="101">
        <v>530</v>
      </c>
      <c r="O150" s="101"/>
      <c r="P150" s="101" t="s">
        <v>475</v>
      </c>
      <c r="Q150" s="107"/>
      <c r="R150" s="101"/>
      <c r="S150" s="101"/>
      <c r="T150" s="81" t="str">
        <f>IF(F150&lt;&gt;0,E150/F150," ")</f>
        <v xml:space="preserve"> </v>
      </c>
      <c r="U150" s="81">
        <f>IF(D150&lt;&gt;0,E150/D150," ")</f>
        <v>0.9694989106753813</v>
      </c>
      <c r="V150" s="82">
        <f>I150-G150</f>
        <v>142</v>
      </c>
      <c r="W150" s="87"/>
      <c r="X150" s="106"/>
      <c r="Y150" s="87"/>
      <c r="Z150" s="87"/>
    </row>
    <row r="151" spans="1:29" s="87" customFormat="1">
      <c r="A151" s="101"/>
      <c r="B151" s="101">
        <v>27</v>
      </c>
      <c r="C151" s="101" t="s">
        <v>113</v>
      </c>
      <c r="D151" s="107">
        <v>740000</v>
      </c>
      <c r="E151" s="107">
        <v>740000</v>
      </c>
      <c r="F151" s="103"/>
      <c r="G151" s="104">
        <v>39033</v>
      </c>
      <c r="H151" s="104">
        <v>39047</v>
      </c>
      <c r="I151" s="104">
        <v>39104</v>
      </c>
      <c r="J151" s="101" t="s">
        <v>473</v>
      </c>
      <c r="K151" s="101"/>
      <c r="L151" s="101" t="s">
        <v>470</v>
      </c>
      <c r="M151" s="101"/>
      <c r="N151" s="101"/>
      <c r="O151" s="101"/>
      <c r="P151" s="101"/>
      <c r="Q151" s="107"/>
      <c r="R151" s="101"/>
      <c r="S151" s="101"/>
      <c r="T151" s="81" t="str">
        <f>IF(F151&lt;&gt;0,E151/F151," ")</f>
        <v xml:space="preserve"> </v>
      </c>
      <c r="U151" s="81">
        <f>IF(D151&lt;&gt;0,E151/D151," ")</f>
        <v>1</v>
      </c>
      <c r="V151" s="82">
        <f>I151-G151</f>
        <v>71</v>
      </c>
      <c r="X151" s="106"/>
    </row>
    <row r="152" spans="1:29" s="83" customFormat="1">
      <c r="A152" s="101"/>
      <c r="B152" s="101" t="s">
        <v>454</v>
      </c>
      <c r="C152" s="101" t="s">
        <v>455</v>
      </c>
      <c r="D152" s="107"/>
      <c r="E152" s="107">
        <v>480000</v>
      </c>
      <c r="F152" s="103">
        <v>400000</v>
      </c>
      <c r="G152" s="104">
        <v>39045</v>
      </c>
      <c r="H152" s="104">
        <v>39290</v>
      </c>
      <c r="I152" s="104">
        <v>39290</v>
      </c>
      <c r="J152" s="101" t="s">
        <v>473</v>
      </c>
      <c r="K152" s="101" t="s">
        <v>479</v>
      </c>
      <c r="L152" s="101" t="s">
        <v>474</v>
      </c>
      <c r="M152" s="101">
        <v>4</v>
      </c>
      <c r="N152" s="101">
        <v>1130</v>
      </c>
      <c r="O152" s="101"/>
      <c r="P152" s="101" t="s">
        <v>475</v>
      </c>
      <c r="Q152" s="107">
        <v>400000</v>
      </c>
      <c r="R152" s="101">
        <v>2005</v>
      </c>
      <c r="S152" s="101">
        <v>9</v>
      </c>
      <c r="T152" s="81">
        <f>IF(F152&lt;&gt;0,E152/F152," ")</f>
        <v>1.2</v>
      </c>
      <c r="U152" s="81" t="str">
        <f>IF(D152&lt;&gt;0,E152/D152," ")</f>
        <v xml:space="preserve"> </v>
      </c>
      <c r="V152" s="82">
        <f>I152-G152</f>
        <v>245</v>
      </c>
      <c r="W152" s="87"/>
      <c r="X152" s="106"/>
      <c r="Y152" s="87"/>
      <c r="Z152" s="87"/>
    </row>
    <row r="153" spans="1:29" s="83" customFormat="1">
      <c r="A153" s="101"/>
      <c r="B153" s="101">
        <v>110</v>
      </c>
      <c r="C153" s="101" t="s">
        <v>486</v>
      </c>
      <c r="D153" s="107">
        <v>319000</v>
      </c>
      <c r="E153" s="107">
        <v>315000</v>
      </c>
      <c r="F153" s="103">
        <v>267000</v>
      </c>
      <c r="G153" s="104">
        <v>39050</v>
      </c>
      <c r="H153" s="104">
        <v>39062</v>
      </c>
      <c r="I153" s="104">
        <v>39064</v>
      </c>
      <c r="J153" s="101" t="s">
        <v>473</v>
      </c>
      <c r="K153" s="101" t="s">
        <v>469</v>
      </c>
      <c r="L153" s="101" t="s">
        <v>470</v>
      </c>
      <c r="M153" s="101">
        <v>4</v>
      </c>
      <c r="N153" s="101">
        <v>842</v>
      </c>
      <c r="O153" s="101"/>
      <c r="P153" s="101" t="s">
        <v>475</v>
      </c>
      <c r="Q153" s="107">
        <v>267000</v>
      </c>
      <c r="R153" s="101">
        <v>2005</v>
      </c>
      <c r="S153" s="101">
        <v>9</v>
      </c>
      <c r="T153" s="81">
        <f>IF(F153&lt;&gt;0,E153/F153," ")</f>
        <v>1.1797752808988764</v>
      </c>
      <c r="U153" s="81">
        <f>IF(D153&lt;&gt;0,E153/D153," ")</f>
        <v>0.98746081504702199</v>
      </c>
      <c r="V153" s="82">
        <f>I153-G153</f>
        <v>14</v>
      </c>
      <c r="W153" s="87"/>
      <c r="X153" s="106"/>
      <c r="Y153" s="87"/>
      <c r="Z153" s="87"/>
    </row>
    <row r="154" spans="1:29" s="87" customFormat="1">
      <c r="A154" s="101"/>
      <c r="B154" s="101" t="s">
        <v>10</v>
      </c>
      <c r="C154" s="101" t="s">
        <v>231</v>
      </c>
      <c r="D154" s="107">
        <v>368000</v>
      </c>
      <c r="E154" s="107">
        <v>352000</v>
      </c>
      <c r="F154" s="103">
        <v>270000</v>
      </c>
      <c r="G154" s="104">
        <v>39055</v>
      </c>
      <c r="H154" s="104">
        <v>39106</v>
      </c>
      <c r="I154" s="104">
        <v>39113</v>
      </c>
      <c r="J154" s="101" t="s">
        <v>473</v>
      </c>
      <c r="K154" s="101" t="s">
        <v>469</v>
      </c>
      <c r="L154" s="101" t="s">
        <v>470</v>
      </c>
      <c r="M154" s="101">
        <v>3</v>
      </c>
      <c r="N154" s="101">
        <v>610</v>
      </c>
      <c r="O154" s="101"/>
      <c r="P154" s="101" t="s">
        <v>475</v>
      </c>
      <c r="Q154" s="107">
        <v>270000</v>
      </c>
      <c r="R154" s="101">
        <v>2005</v>
      </c>
      <c r="S154" s="101">
        <v>9</v>
      </c>
      <c r="T154" s="81">
        <f>IF(F154&lt;&gt;0,E154/F154," ")</f>
        <v>1.3037037037037038</v>
      </c>
      <c r="U154" s="81">
        <f>IF(D154&lt;&gt;0,E154/D154," ")</f>
        <v>0.95652173913043481</v>
      </c>
      <c r="V154" s="82">
        <f>I154-G154</f>
        <v>58</v>
      </c>
      <c r="X154" s="106"/>
    </row>
    <row r="155" spans="1:29" s="87" customFormat="1">
      <c r="A155" s="101"/>
      <c r="B155" s="101">
        <v>33</v>
      </c>
      <c r="C155" s="101" t="s">
        <v>241</v>
      </c>
      <c r="D155" s="107">
        <v>329000</v>
      </c>
      <c r="E155" s="107">
        <v>320000</v>
      </c>
      <c r="F155" s="103">
        <v>235000</v>
      </c>
      <c r="G155" s="104">
        <v>39055</v>
      </c>
      <c r="H155" s="104">
        <v>39115</v>
      </c>
      <c r="I155" s="104">
        <v>39132</v>
      </c>
      <c r="J155" s="101" t="s">
        <v>473</v>
      </c>
      <c r="K155" s="101" t="s">
        <v>469</v>
      </c>
      <c r="L155" s="101" t="s">
        <v>470</v>
      </c>
      <c r="M155" s="101">
        <v>3</v>
      </c>
      <c r="N155" s="101">
        <v>528</v>
      </c>
      <c r="O155" s="101"/>
      <c r="P155" s="101" t="s">
        <v>475</v>
      </c>
      <c r="Q155" s="107">
        <v>235000</v>
      </c>
      <c r="R155" s="101"/>
      <c r="S155" s="101"/>
      <c r="T155" s="81">
        <f>IF(F155&lt;&gt;0,E155/F155," ")</f>
        <v>1.3617021276595744</v>
      </c>
      <c r="U155" s="81">
        <f>IF(D155&lt;&gt;0,E155/D155," ")</f>
        <v>0.97264437689969607</v>
      </c>
      <c r="V155" s="82">
        <f>I155-G155</f>
        <v>77</v>
      </c>
      <c r="X155" s="106"/>
    </row>
    <row r="156" spans="1:29" s="83" customFormat="1">
      <c r="A156" s="101"/>
      <c r="B156" s="101">
        <v>78</v>
      </c>
      <c r="C156" s="101" t="s">
        <v>487</v>
      </c>
      <c r="D156" s="107">
        <v>319000</v>
      </c>
      <c r="E156" s="107">
        <v>290000</v>
      </c>
      <c r="F156" s="103"/>
      <c r="G156" s="104">
        <v>39058</v>
      </c>
      <c r="H156" s="104">
        <v>39148</v>
      </c>
      <c r="I156" s="104">
        <v>39156</v>
      </c>
      <c r="J156" s="101" t="s">
        <v>258</v>
      </c>
      <c r="K156" s="101" t="s">
        <v>469</v>
      </c>
      <c r="L156" s="101" t="s">
        <v>470</v>
      </c>
      <c r="M156" s="101">
        <v>3</v>
      </c>
      <c r="N156" s="101">
        <v>376</v>
      </c>
      <c r="O156" s="101">
        <v>72</v>
      </c>
      <c r="P156" s="101" t="s">
        <v>20</v>
      </c>
      <c r="Q156" s="107"/>
      <c r="R156" s="101"/>
      <c r="S156" s="101"/>
      <c r="T156" s="81" t="str">
        <f>IF(F156&lt;&gt;0,E156/F156," ")</f>
        <v xml:space="preserve"> </v>
      </c>
      <c r="U156" s="81">
        <f>IF(D156&lt;&gt;0,E156/D156," ")</f>
        <v>0.90909090909090906</v>
      </c>
      <c r="V156" s="82">
        <f>I156-G156</f>
        <v>98</v>
      </c>
      <c r="W156" s="87"/>
      <c r="X156" s="106"/>
      <c r="Y156" s="87"/>
      <c r="Z156" s="87"/>
    </row>
    <row r="157" spans="1:29" s="87" customFormat="1">
      <c r="A157" s="101"/>
      <c r="B157" s="101">
        <v>12</v>
      </c>
      <c r="C157" s="101" t="s">
        <v>13</v>
      </c>
      <c r="D157" s="107">
        <v>455000</v>
      </c>
      <c r="E157" s="107">
        <v>455500</v>
      </c>
      <c r="F157" s="103">
        <v>380000</v>
      </c>
      <c r="G157" s="104">
        <v>39063</v>
      </c>
      <c r="H157" s="104">
        <v>39063</v>
      </c>
      <c r="I157" s="104">
        <v>39064</v>
      </c>
      <c r="J157" s="101" t="s">
        <v>473</v>
      </c>
      <c r="K157" s="101" t="s">
        <v>469</v>
      </c>
      <c r="L157" s="101" t="s">
        <v>470</v>
      </c>
      <c r="M157" s="101">
        <v>4</v>
      </c>
      <c r="N157" s="101">
        <v>900</v>
      </c>
      <c r="O157" s="101"/>
      <c r="P157" s="101" t="s">
        <v>475</v>
      </c>
      <c r="Q157" s="107">
        <v>380000</v>
      </c>
      <c r="R157" s="101"/>
      <c r="S157" s="101"/>
      <c r="T157" s="81">
        <f>IF(F157&lt;&gt;0,E157/F157," ")</f>
        <v>1.1986842105263158</v>
      </c>
      <c r="U157" s="81">
        <f>IF(D157&lt;&gt;0,E157/D157," ")</f>
        <v>1.0010989010989011</v>
      </c>
      <c r="V157" s="82">
        <f>I157-G157</f>
        <v>1</v>
      </c>
      <c r="X157" s="106"/>
    </row>
    <row r="158" spans="1:29" s="87" customFormat="1">
      <c r="A158" s="101"/>
      <c r="B158" s="101">
        <v>39</v>
      </c>
      <c r="C158" s="101" t="s">
        <v>224</v>
      </c>
      <c r="D158" s="107">
        <v>307000</v>
      </c>
      <c r="E158" s="107">
        <v>307000</v>
      </c>
      <c r="F158" s="103">
        <v>245000</v>
      </c>
      <c r="G158" s="104">
        <v>39113</v>
      </c>
      <c r="H158" s="104">
        <v>39115</v>
      </c>
      <c r="I158" s="104">
        <v>39122</v>
      </c>
      <c r="J158" s="101" t="s">
        <v>473</v>
      </c>
      <c r="K158" s="101" t="s">
        <v>469</v>
      </c>
      <c r="L158" s="101" t="s">
        <v>470</v>
      </c>
      <c r="M158" s="101">
        <v>3</v>
      </c>
      <c r="N158" s="101">
        <v>629</v>
      </c>
      <c r="O158" s="101"/>
      <c r="P158" s="101" t="s">
        <v>475</v>
      </c>
      <c r="Q158" s="107">
        <v>245000</v>
      </c>
      <c r="R158" s="101">
        <v>2005</v>
      </c>
      <c r="S158" s="101">
        <v>9</v>
      </c>
      <c r="T158" s="81">
        <f>IF(F158&lt;&gt;0,E158/F158," ")</f>
        <v>1.2530612244897958</v>
      </c>
      <c r="U158" s="81">
        <f>IF(D158&lt;&gt;0,E158/D158," ")</f>
        <v>1</v>
      </c>
      <c r="V158" s="82">
        <f>I158-G158</f>
        <v>9</v>
      </c>
      <c r="X158" s="106"/>
    </row>
    <row r="159" spans="1:29" s="87" customFormat="1">
      <c r="A159" s="101"/>
      <c r="B159" s="101">
        <v>21</v>
      </c>
      <c r="C159" s="101" t="s">
        <v>334</v>
      </c>
      <c r="D159" s="102">
        <v>139000</v>
      </c>
      <c r="E159" s="102">
        <v>135000</v>
      </c>
      <c r="F159" s="103">
        <v>94000</v>
      </c>
      <c r="G159" s="104">
        <v>39114</v>
      </c>
      <c r="H159" s="104">
        <v>39951</v>
      </c>
      <c r="I159" s="104">
        <v>39958</v>
      </c>
      <c r="J159" s="101" t="s">
        <v>115</v>
      </c>
      <c r="K159" s="101" t="s">
        <v>469</v>
      </c>
      <c r="L159" s="101" t="s">
        <v>470</v>
      </c>
      <c r="M159" s="101"/>
      <c r="N159" s="101">
        <v>634</v>
      </c>
      <c r="O159" s="101"/>
      <c r="P159" s="101" t="s">
        <v>475</v>
      </c>
      <c r="Q159" s="102">
        <v>94000</v>
      </c>
      <c r="R159" s="101"/>
      <c r="S159" s="101"/>
      <c r="T159" s="81">
        <f>IF(F159&lt;&gt;0,E159/F159," ")</f>
        <v>1.4361702127659575</v>
      </c>
      <c r="U159" s="81">
        <f>IF(D159&lt;&gt;0,E159/D159," ")</f>
        <v>0.97122302158273377</v>
      </c>
      <c r="V159" s="82">
        <f>I159-G159</f>
        <v>844</v>
      </c>
      <c r="X159" s="84">
        <f>198*N159</f>
        <v>125532</v>
      </c>
      <c r="Y159" s="84">
        <f>E159-X159</f>
        <v>9468</v>
      </c>
      <c r="Z159" s="84"/>
      <c r="AC159" s="105">
        <f ca="1">MIN($AC$2:$AC$164)</f>
        <v>1.0352941176470589</v>
      </c>
    </row>
    <row r="160" spans="1:29" s="83" customFormat="1">
      <c r="A160" s="101"/>
      <c r="B160" s="101">
        <v>18</v>
      </c>
      <c r="C160" s="101" t="s">
        <v>251</v>
      </c>
      <c r="D160" s="107">
        <v>328000</v>
      </c>
      <c r="E160" s="107">
        <v>313000</v>
      </c>
      <c r="F160" s="103">
        <v>250000</v>
      </c>
      <c r="G160" s="104">
        <v>39121</v>
      </c>
      <c r="H160" s="104">
        <v>39139</v>
      </c>
      <c r="I160" s="104">
        <v>39147</v>
      </c>
      <c r="J160" s="101" t="s">
        <v>473</v>
      </c>
      <c r="K160" s="101" t="s">
        <v>469</v>
      </c>
      <c r="L160" s="101" t="s">
        <v>470</v>
      </c>
      <c r="M160" s="101">
        <v>3</v>
      </c>
      <c r="N160" s="101">
        <v>697</v>
      </c>
      <c r="O160" s="101"/>
      <c r="P160" s="101" t="s">
        <v>475</v>
      </c>
      <c r="Q160" s="107">
        <v>250000</v>
      </c>
      <c r="R160" s="101">
        <v>2005</v>
      </c>
      <c r="S160" s="101">
        <v>9</v>
      </c>
      <c r="T160" s="81">
        <f>IF(F160&lt;&gt;0,E160/F160," ")</f>
        <v>1.252</v>
      </c>
      <c r="U160" s="81">
        <f>IF(D160&lt;&gt;0,E160/D160," ")</f>
        <v>0.95426829268292679</v>
      </c>
      <c r="V160" s="82">
        <f>I160-G160</f>
        <v>26</v>
      </c>
      <c r="W160" s="87"/>
      <c r="X160" s="106"/>
      <c r="Y160" s="87"/>
      <c r="Z160" s="87"/>
    </row>
    <row r="161" spans="1:30" s="83" customFormat="1">
      <c r="A161" s="101"/>
      <c r="B161" s="101" t="s">
        <v>248</v>
      </c>
      <c r="C161" s="101" t="s">
        <v>249</v>
      </c>
      <c r="D161" s="107">
        <v>329000</v>
      </c>
      <c r="E161" s="107">
        <v>309000</v>
      </c>
      <c r="F161" s="103"/>
      <c r="G161" s="104">
        <v>39123</v>
      </c>
      <c r="H161" s="104">
        <v>39154</v>
      </c>
      <c r="I161" s="104">
        <v>39163</v>
      </c>
      <c r="J161" s="101" t="s">
        <v>473</v>
      </c>
      <c r="K161" s="101" t="s">
        <v>469</v>
      </c>
      <c r="L161" s="101" t="s">
        <v>470</v>
      </c>
      <c r="M161" s="101">
        <v>3</v>
      </c>
      <c r="N161" s="101">
        <v>513</v>
      </c>
      <c r="O161" s="101">
        <v>130</v>
      </c>
      <c r="P161" s="101" t="s">
        <v>475</v>
      </c>
      <c r="Q161" s="107"/>
      <c r="R161" s="101"/>
      <c r="S161" s="101"/>
      <c r="T161" s="81" t="str">
        <f>IF(F161&lt;&gt;0,E161/F161," ")</f>
        <v xml:space="preserve"> </v>
      </c>
      <c r="U161" s="81">
        <f>IF(D161&lt;&gt;0,E161/D161," ")</f>
        <v>0.93920972644376899</v>
      </c>
      <c r="V161" s="82">
        <f>I161-G161</f>
        <v>40</v>
      </c>
      <c r="W161" s="87"/>
      <c r="X161" s="106"/>
      <c r="Y161" s="87"/>
      <c r="Z161" s="87"/>
    </row>
    <row r="162" spans="1:30" s="87" customFormat="1">
      <c r="A162" s="101"/>
      <c r="B162" s="101" t="s">
        <v>492</v>
      </c>
      <c r="C162" s="101" t="s">
        <v>223</v>
      </c>
      <c r="D162" s="107">
        <v>264000</v>
      </c>
      <c r="E162" s="107">
        <v>260000</v>
      </c>
      <c r="F162" s="103">
        <v>215000</v>
      </c>
      <c r="G162" s="104">
        <v>39125</v>
      </c>
      <c r="H162" s="104">
        <v>39130</v>
      </c>
      <c r="I162" s="104">
        <v>39143</v>
      </c>
      <c r="J162" s="101" t="s">
        <v>473</v>
      </c>
      <c r="K162" s="101" t="s">
        <v>479</v>
      </c>
      <c r="L162" s="101" t="s">
        <v>470</v>
      </c>
      <c r="M162" s="101">
        <v>3</v>
      </c>
      <c r="N162" s="101"/>
      <c r="O162" s="101">
        <v>80</v>
      </c>
      <c r="P162" s="101" t="s">
        <v>475</v>
      </c>
      <c r="Q162" s="107">
        <v>215000</v>
      </c>
      <c r="R162" s="101"/>
      <c r="S162" s="101"/>
      <c r="T162" s="81">
        <f>IF(F162&lt;&gt;0,E162/F162," ")</f>
        <v>1.2093023255813953</v>
      </c>
      <c r="U162" s="81">
        <f>IF(D162&lt;&gt;0,E162/D162," ")</f>
        <v>0.98484848484848486</v>
      </c>
      <c r="V162" s="82">
        <f>I162-G162</f>
        <v>18</v>
      </c>
      <c r="X162" s="106"/>
    </row>
    <row r="163" spans="1:30" s="87" customFormat="1">
      <c r="A163" s="101"/>
      <c r="B163" s="101">
        <v>3</v>
      </c>
      <c r="C163" s="101" t="s">
        <v>462</v>
      </c>
      <c r="D163" s="107"/>
      <c r="E163" s="107">
        <v>460000</v>
      </c>
      <c r="F163" s="103"/>
      <c r="G163" s="104">
        <v>39138</v>
      </c>
      <c r="H163" s="104">
        <v>39140</v>
      </c>
      <c r="I163" s="104">
        <v>39143</v>
      </c>
      <c r="J163" s="101" t="s">
        <v>473</v>
      </c>
      <c r="K163" s="101" t="s">
        <v>469</v>
      </c>
      <c r="L163" s="101" t="s">
        <v>470</v>
      </c>
      <c r="M163" s="101">
        <v>3</v>
      </c>
      <c r="N163" s="101"/>
      <c r="O163" s="101"/>
      <c r="P163" s="101" t="s">
        <v>20</v>
      </c>
      <c r="Q163" s="107"/>
      <c r="R163" s="101"/>
      <c r="S163" s="101"/>
      <c r="T163" s="81" t="str">
        <f>IF(F163&lt;&gt;0,E163/F163," ")</f>
        <v xml:space="preserve"> </v>
      </c>
      <c r="U163" s="81" t="str">
        <f>IF(D163&lt;&gt;0,E163/D163," ")</f>
        <v xml:space="preserve"> </v>
      </c>
      <c r="V163" s="82">
        <f>I163-G163</f>
        <v>5</v>
      </c>
      <c r="X163" s="106"/>
    </row>
    <row r="164" spans="1:30" s="97" customFormat="1" ht="13" thickBot="1">
      <c r="A164" s="134"/>
      <c r="B164" s="134">
        <v>8</v>
      </c>
      <c r="C164" s="134" t="s">
        <v>243</v>
      </c>
      <c r="D164" s="138">
        <v>519000</v>
      </c>
      <c r="E164" s="138">
        <v>512500</v>
      </c>
      <c r="F164" s="135">
        <v>345000</v>
      </c>
      <c r="G164" s="136">
        <v>39142</v>
      </c>
      <c r="H164" s="136">
        <v>39177</v>
      </c>
      <c r="I164" s="136">
        <v>39188</v>
      </c>
      <c r="J164" s="134" t="s">
        <v>473</v>
      </c>
      <c r="K164" s="134" t="s">
        <v>469</v>
      </c>
      <c r="L164" s="134" t="s">
        <v>470</v>
      </c>
      <c r="M164" s="134">
        <v>4</v>
      </c>
      <c r="N164" s="134">
        <v>717</v>
      </c>
      <c r="O164" s="134">
        <v>220</v>
      </c>
      <c r="P164" s="134" t="s">
        <v>475</v>
      </c>
      <c r="Q164" s="138">
        <v>345000</v>
      </c>
      <c r="R164" s="134"/>
      <c r="S164" s="134"/>
      <c r="T164" s="98">
        <f>IF(F164&lt;&gt;0,E164/F164," ")</f>
        <v>1.4855072463768115</v>
      </c>
      <c r="U164" s="98">
        <f>IF(D164&lt;&gt;0,E164/D164," ")</f>
        <v>0.98747591522157996</v>
      </c>
      <c r="V164" s="99">
        <f>I164-G164</f>
        <v>46</v>
      </c>
      <c r="W164" s="100"/>
      <c r="X164" s="137"/>
      <c r="Y164" s="100"/>
      <c r="Z164" s="100"/>
      <c r="AC164" s="83"/>
      <c r="AD164" s="83"/>
    </row>
    <row r="165" spans="1:30" s="83" customFormat="1">
      <c r="A165" s="101"/>
      <c r="B165" s="101">
        <v>154</v>
      </c>
      <c r="C165" s="101" t="s">
        <v>486</v>
      </c>
      <c r="D165" s="107">
        <v>385000</v>
      </c>
      <c r="E165" s="107">
        <v>385000</v>
      </c>
      <c r="F165" s="103">
        <v>260000</v>
      </c>
      <c r="G165" s="104">
        <v>39147</v>
      </c>
      <c r="H165" s="104">
        <v>39170</v>
      </c>
      <c r="I165" s="104">
        <v>39173</v>
      </c>
      <c r="J165" s="101" t="s">
        <v>473</v>
      </c>
      <c r="K165" s="101" t="s">
        <v>469</v>
      </c>
      <c r="L165" s="101" t="s">
        <v>470</v>
      </c>
      <c r="M165" s="101">
        <v>2</v>
      </c>
      <c r="N165" s="101">
        <v>1158</v>
      </c>
      <c r="O165" s="101"/>
      <c r="P165" s="101" t="s">
        <v>475</v>
      </c>
      <c r="Q165" s="107">
        <v>260000</v>
      </c>
      <c r="R165" s="101">
        <v>2005</v>
      </c>
      <c r="S165" s="101">
        <v>9</v>
      </c>
      <c r="T165" s="81">
        <f>IF(F165&lt;&gt;0,E165/F165," ")</f>
        <v>1.4807692307692308</v>
      </c>
      <c r="U165" s="81">
        <f>IF(D165&lt;&gt;0,E165/D165," ")</f>
        <v>1</v>
      </c>
      <c r="V165" s="82">
        <f>I165-G165</f>
        <v>26</v>
      </c>
      <c r="W165" s="87"/>
      <c r="X165" s="106"/>
      <c r="Y165" s="87"/>
      <c r="Z165" s="87"/>
    </row>
    <row r="166" spans="1:30" s="83" customFormat="1">
      <c r="A166" s="101"/>
      <c r="B166" s="101">
        <v>37</v>
      </c>
      <c r="C166" s="101" t="s">
        <v>241</v>
      </c>
      <c r="D166" s="107">
        <v>480000</v>
      </c>
      <c r="E166" s="107">
        <v>460000</v>
      </c>
      <c r="F166" s="103"/>
      <c r="G166" s="104">
        <v>39150</v>
      </c>
      <c r="H166" s="104">
        <v>39153</v>
      </c>
      <c r="I166" s="104">
        <v>39172</v>
      </c>
      <c r="J166" s="101" t="s">
        <v>473</v>
      </c>
      <c r="K166" s="101" t="s">
        <v>469</v>
      </c>
      <c r="L166" s="101" t="s">
        <v>470</v>
      </c>
      <c r="M166" s="101">
        <v>4</v>
      </c>
      <c r="N166" s="101">
        <v>812</v>
      </c>
      <c r="O166" s="101"/>
      <c r="P166" s="101" t="s">
        <v>475</v>
      </c>
      <c r="Q166" s="107"/>
      <c r="R166" s="101">
        <v>2005</v>
      </c>
      <c r="S166" s="101">
        <v>9</v>
      </c>
      <c r="T166" s="81" t="str">
        <f>IF(F166&lt;&gt;0,E166/F166," ")</f>
        <v xml:space="preserve"> </v>
      </c>
      <c r="U166" s="81">
        <f>IF(D166&lt;&gt;0,E166/D166," ")</f>
        <v>0.95833333333333337</v>
      </c>
      <c r="V166" s="82">
        <f>I166-G166</f>
        <v>22</v>
      </c>
      <c r="W166" s="87"/>
      <c r="X166" s="106"/>
      <c r="Y166" s="87"/>
      <c r="Z166" s="87"/>
    </row>
    <row r="167" spans="1:30" s="83" customFormat="1">
      <c r="A167" s="101"/>
      <c r="B167" s="101">
        <v>28</v>
      </c>
      <c r="C167" s="101" t="s">
        <v>458</v>
      </c>
      <c r="D167" s="107">
        <v>673000</v>
      </c>
      <c r="E167" s="107">
        <v>673000</v>
      </c>
      <c r="F167" s="103">
        <v>480000</v>
      </c>
      <c r="G167" s="104">
        <v>39150</v>
      </c>
      <c r="H167" s="104">
        <v>39178</v>
      </c>
      <c r="I167" s="104">
        <v>39188</v>
      </c>
      <c r="J167" s="101" t="s">
        <v>473</v>
      </c>
      <c r="K167" s="101" t="s">
        <v>469</v>
      </c>
      <c r="L167" s="101" t="s">
        <v>470</v>
      </c>
      <c r="M167" s="101">
        <v>4</v>
      </c>
      <c r="N167" s="101">
        <v>836</v>
      </c>
      <c r="O167" s="101"/>
      <c r="P167" s="101" t="s">
        <v>475</v>
      </c>
      <c r="Q167" s="107">
        <v>480000</v>
      </c>
      <c r="R167" s="101">
        <v>2005</v>
      </c>
      <c r="S167" s="101">
        <v>9</v>
      </c>
      <c r="T167" s="81">
        <f>IF(F167&lt;&gt;0,E167/F167," ")</f>
        <v>1.4020833333333333</v>
      </c>
      <c r="U167" s="81">
        <f>IF(D167&lt;&gt;0,E167/D167," ")</f>
        <v>1</v>
      </c>
      <c r="V167" s="82">
        <f>I167-G167</f>
        <v>38</v>
      </c>
      <c r="W167" s="87"/>
      <c r="X167" s="106"/>
      <c r="Y167" s="87"/>
      <c r="Z167" s="87"/>
    </row>
    <row r="168" spans="1:30" s="83" customFormat="1">
      <c r="A168" s="101"/>
      <c r="B168" s="101" t="s">
        <v>112</v>
      </c>
      <c r="C168" s="101" t="s">
        <v>455</v>
      </c>
      <c r="D168" s="107">
        <v>679000</v>
      </c>
      <c r="E168" s="107">
        <v>660000</v>
      </c>
      <c r="F168" s="103">
        <v>540000</v>
      </c>
      <c r="G168" s="104">
        <v>39157</v>
      </c>
      <c r="H168" s="104">
        <v>39290</v>
      </c>
      <c r="I168" s="104">
        <v>39294</v>
      </c>
      <c r="J168" s="101" t="s">
        <v>473</v>
      </c>
      <c r="K168" s="101" t="s">
        <v>469</v>
      </c>
      <c r="L168" s="101" t="s">
        <v>470</v>
      </c>
      <c r="M168" s="101">
        <v>4</v>
      </c>
      <c r="N168" s="101">
        <v>965</v>
      </c>
      <c r="O168" s="101"/>
      <c r="P168" s="101" t="s">
        <v>475</v>
      </c>
      <c r="Q168" s="107">
        <v>540000</v>
      </c>
      <c r="R168" s="101">
        <v>2005</v>
      </c>
      <c r="S168" s="101">
        <v>9</v>
      </c>
      <c r="T168" s="81">
        <f>IF(F168&lt;&gt;0,E168/F168," ")</f>
        <v>1.2222222222222223</v>
      </c>
      <c r="U168" s="81">
        <f>IF(D168&lt;&gt;0,E168/D168," ")</f>
        <v>0.97201767304860087</v>
      </c>
      <c r="V168" s="82">
        <f>I168-G168</f>
        <v>137</v>
      </c>
      <c r="W168" s="87"/>
      <c r="X168" s="106"/>
      <c r="Y168" s="87"/>
      <c r="Z168" s="87"/>
    </row>
    <row r="169" spans="1:30" s="83" customFormat="1">
      <c r="A169" s="101"/>
      <c r="B169" s="101">
        <v>25</v>
      </c>
      <c r="C169" s="101" t="s">
        <v>244</v>
      </c>
      <c r="D169" s="107">
        <v>379000</v>
      </c>
      <c r="E169" s="107">
        <v>368750</v>
      </c>
      <c r="F169" s="103"/>
      <c r="G169" s="104">
        <v>39162</v>
      </c>
      <c r="H169" s="104">
        <v>39217</v>
      </c>
      <c r="I169" s="104">
        <v>39224</v>
      </c>
      <c r="J169" s="101" t="s">
        <v>473</v>
      </c>
      <c r="K169" s="101"/>
      <c r="L169" s="101" t="s">
        <v>470</v>
      </c>
      <c r="M169" s="101">
        <v>3</v>
      </c>
      <c r="N169" s="101">
        <v>1072</v>
      </c>
      <c r="O169" s="101">
        <v>90</v>
      </c>
      <c r="P169" s="101"/>
      <c r="Q169" s="107"/>
      <c r="R169" s="101"/>
      <c r="S169" s="101"/>
      <c r="T169" s="81" t="str">
        <f>IF(F169&lt;&gt;0,E169/F169," ")</f>
        <v xml:space="preserve"> </v>
      </c>
      <c r="U169" s="81">
        <f>IF(D169&lt;&gt;0,E169/D169," ")</f>
        <v>0.97295514511873349</v>
      </c>
      <c r="V169" s="82">
        <f>I169-G169</f>
        <v>62</v>
      </c>
      <c r="W169" s="87"/>
      <c r="X169" s="106"/>
      <c r="Y169" s="87"/>
      <c r="Z169" s="87"/>
    </row>
    <row r="170" spans="1:30" s="83" customFormat="1">
      <c r="A170" s="101"/>
      <c r="B170" s="101">
        <v>22</v>
      </c>
      <c r="C170" s="101" t="s">
        <v>489</v>
      </c>
      <c r="D170" s="107">
        <v>349000</v>
      </c>
      <c r="E170" s="107">
        <v>336500</v>
      </c>
      <c r="F170" s="103"/>
      <c r="G170" s="104">
        <v>39167</v>
      </c>
      <c r="H170" s="104">
        <v>39179</v>
      </c>
      <c r="I170" s="104">
        <v>39185</v>
      </c>
      <c r="J170" s="101" t="s">
        <v>473</v>
      </c>
      <c r="K170" s="101" t="s">
        <v>469</v>
      </c>
      <c r="L170" s="101" t="s">
        <v>470</v>
      </c>
      <c r="M170" s="101">
        <v>3</v>
      </c>
      <c r="N170" s="101">
        <v>728</v>
      </c>
      <c r="O170" s="101">
        <v>130</v>
      </c>
      <c r="P170" s="101"/>
      <c r="Q170" s="107"/>
      <c r="R170" s="101"/>
      <c r="S170" s="101"/>
      <c r="T170" s="81" t="str">
        <f>IF(F170&lt;&gt;0,E170/F170," ")</f>
        <v xml:space="preserve"> </v>
      </c>
      <c r="U170" s="81">
        <f>IF(D170&lt;&gt;0,E170/D170," ")</f>
        <v>0.96418338108882518</v>
      </c>
      <c r="V170" s="82">
        <f>I170-G170</f>
        <v>18</v>
      </c>
      <c r="W170" s="87"/>
      <c r="X170" s="106"/>
      <c r="Y170" s="87"/>
      <c r="Z170" s="87"/>
    </row>
    <row r="171" spans="1:30" s="83" customFormat="1">
      <c r="A171" s="101"/>
      <c r="B171" s="101" t="s">
        <v>230</v>
      </c>
      <c r="C171" s="101" t="s">
        <v>231</v>
      </c>
      <c r="D171" s="107">
        <v>279000</v>
      </c>
      <c r="E171" s="107">
        <v>273000</v>
      </c>
      <c r="F171" s="103"/>
      <c r="G171" s="104">
        <v>39168</v>
      </c>
      <c r="H171" s="104">
        <v>39236</v>
      </c>
      <c r="I171" s="104">
        <v>39252</v>
      </c>
      <c r="J171" s="101" t="s">
        <v>473</v>
      </c>
      <c r="K171" s="101" t="s">
        <v>469</v>
      </c>
      <c r="L171" s="101" t="s">
        <v>470</v>
      </c>
      <c r="M171" s="101">
        <v>3</v>
      </c>
      <c r="N171" s="101"/>
      <c r="O171" s="101"/>
      <c r="P171" s="101" t="s">
        <v>475</v>
      </c>
      <c r="Q171" s="107"/>
      <c r="R171" s="101"/>
      <c r="S171" s="101"/>
      <c r="T171" s="81" t="str">
        <f>IF(F171&lt;&gt;0,E171/F171," ")</f>
        <v xml:space="preserve"> </v>
      </c>
      <c r="U171" s="81">
        <f>IF(D171&lt;&gt;0,E171/D171," ")</f>
        <v>0.978494623655914</v>
      </c>
      <c r="V171" s="82">
        <f>I171-G171</f>
        <v>84</v>
      </c>
      <c r="W171" s="87"/>
      <c r="X171" s="106"/>
      <c r="Y171" s="87"/>
      <c r="Z171" s="87"/>
    </row>
    <row r="172" spans="1:30" s="83" customFormat="1">
      <c r="A172" s="101"/>
      <c r="B172" s="101">
        <v>5</v>
      </c>
      <c r="C172" s="101" t="s">
        <v>7</v>
      </c>
      <c r="D172" s="107">
        <v>439000</v>
      </c>
      <c r="E172" s="107">
        <v>420000</v>
      </c>
      <c r="F172" s="103"/>
      <c r="G172" s="104">
        <v>39170</v>
      </c>
      <c r="H172" s="104">
        <v>39352</v>
      </c>
      <c r="I172" s="104">
        <v>39358</v>
      </c>
      <c r="J172" s="101" t="s">
        <v>473</v>
      </c>
      <c r="K172" s="101" t="s">
        <v>469</v>
      </c>
      <c r="L172" s="101" t="s">
        <v>470</v>
      </c>
      <c r="M172" s="101">
        <v>3</v>
      </c>
      <c r="N172" s="101">
        <v>832</v>
      </c>
      <c r="O172" s="101">
        <v>190</v>
      </c>
      <c r="P172" s="101"/>
      <c r="Q172" s="107"/>
      <c r="R172" s="101"/>
      <c r="S172" s="101"/>
      <c r="T172" s="81" t="str">
        <f>IF(F172&lt;&gt;0,E172/F172," ")</f>
        <v xml:space="preserve"> </v>
      </c>
      <c r="U172" s="81">
        <f>IF(D172&lt;&gt;0,E172/D172," ")</f>
        <v>0.9567198177676538</v>
      </c>
      <c r="V172" s="82">
        <f>I172-G172</f>
        <v>188</v>
      </c>
      <c r="W172" s="87"/>
      <c r="X172" s="106"/>
      <c r="Y172" s="87"/>
      <c r="Z172" s="87"/>
    </row>
    <row r="173" spans="1:30" s="83" customFormat="1">
      <c r="A173" s="101"/>
      <c r="B173" s="101">
        <v>142</v>
      </c>
      <c r="C173" s="101" t="s">
        <v>486</v>
      </c>
      <c r="D173" s="107">
        <v>320000</v>
      </c>
      <c r="E173" s="107">
        <v>305000</v>
      </c>
      <c r="F173" s="103">
        <v>290000</v>
      </c>
      <c r="G173" s="104">
        <v>39170</v>
      </c>
      <c r="H173" s="104">
        <v>39253</v>
      </c>
      <c r="I173" s="104">
        <v>39260</v>
      </c>
      <c r="J173" s="101" t="s">
        <v>473</v>
      </c>
      <c r="K173" s="101" t="s">
        <v>469</v>
      </c>
      <c r="L173" s="101" t="s">
        <v>470</v>
      </c>
      <c r="M173" s="101">
        <v>2</v>
      </c>
      <c r="N173" s="101">
        <v>865</v>
      </c>
      <c r="O173" s="101">
        <v>130</v>
      </c>
      <c r="P173" s="101" t="s">
        <v>475</v>
      </c>
      <c r="Q173" s="107">
        <v>290000</v>
      </c>
      <c r="R173" s="101"/>
      <c r="S173" s="101"/>
      <c r="T173" s="81">
        <f>IF(F173&lt;&gt;0,E173/F173," ")</f>
        <v>1.0517241379310345</v>
      </c>
      <c r="U173" s="81">
        <f>IF(D173&lt;&gt;0,E173/D173," ")</f>
        <v>0.953125</v>
      </c>
      <c r="V173" s="82">
        <f>I173-G173</f>
        <v>90</v>
      </c>
      <c r="W173" s="87"/>
      <c r="X173" s="106"/>
      <c r="Y173" s="87"/>
      <c r="Z173" s="87"/>
    </row>
    <row r="174" spans="1:30" s="83" customFormat="1">
      <c r="A174" s="101"/>
      <c r="B174" s="101">
        <v>110</v>
      </c>
      <c r="C174" s="101" t="s">
        <v>486</v>
      </c>
      <c r="D174" s="107">
        <v>339000</v>
      </c>
      <c r="E174" s="107">
        <v>333000</v>
      </c>
      <c r="F174" s="103">
        <v>267000</v>
      </c>
      <c r="G174" s="104">
        <v>39171</v>
      </c>
      <c r="H174" s="104">
        <v>39244</v>
      </c>
      <c r="I174" s="104">
        <v>39251</v>
      </c>
      <c r="J174" s="101" t="s">
        <v>473</v>
      </c>
      <c r="K174" s="101" t="s">
        <v>469</v>
      </c>
      <c r="L174" s="101" t="s">
        <v>470</v>
      </c>
      <c r="M174" s="101">
        <v>4</v>
      </c>
      <c r="N174" s="101">
        <v>842</v>
      </c>
      <c r="O174" s="101">
        <v>140</v>
      </c>
      <c r="P174" s="101" t="s">
        <v>475</v>
      </c>
      <c r="Q174" s="107">
        <v>267000</v>
      </c>
      <c r="R174" s="101"/>
      <c r="S174" s="101"/>
      <c r="T174" s="81">
        <f>IF(F174&lt;&gt;0,E174/F174," ")</f>
        <v>1.247191011235955</v>
      </c>
      <c r="U174" s="81">
        <f>IF(D174&lt;&gt;0,E174/D174," ")</f>
        <v>0.98230088495575218</v>
      </c>
      <c r="V174" s="82">
        <f>I174-G174</f>
        <v>80</v>
      </c>
      <c r="W174" s="87"/>
      <c r="X174" s="106"/>
      <c r="Y174" s="87"/>
      <c r="Z174" s="87"/>
    </row>
    <row r="175" spans="1:30" s="83" customFormat="1">
      <c r="A175" s="101"/>
      <c r="B175" s="101" t="s">
        <v>464</v>
      </c>
      <c r="C175" s="101" t="s">
        <v>483</v>
      </c>
      <c r="D175" s="107"/>
      <c r="E175" s="107">
        <v>480000</v>
      </c>
      <c r="F175" s="103"/>
      <c r="G175" s="104">
        <v>39174</v>
      </c>
      <c r="H175" s="104">
        <v>39186</v>
      </c>
      <c r="I175" s="104">
        <v>39258</v>
      </c>
      <c r="J175" s="101" t="s">
        <v>473</v>
      </c>
      <c r="K175" s="101" t="s">
        <v>469</v>
      </c>
      <c r="L175" s="101" t="s">
        <v>470</v>
      </c>
      <c r="M175" s="101">
        <v>3</v>
      </c>
      <c r="N175" s="101">
        <v>520</v>
      </c>
      <c r="O175" s="101">
        <v>207</v>
      </c>
      <c r="P175" s="101"/>
      <c r="Q175" s="107"/>
      <c r="R175" s="101"/>
      <c r="S175" s="101"/>
      <c r="T175" s="81" t="str">
        <f>IF(F175&lt;&gt;0,E175/F175," ")</f>
        <v xml:space="preserve"> </v>
      </c>
      <c r="U175" s="81" t="str">
        <f>IF(D175&lt;&gt;0,E175/D175," ")</f>
        <v xml:space="preserve"> </v>
      </c>
      <c r="V175" s="82">
        <f>I175-G175</f>
        <v>84</v>
      </c>
      <c r="W175" s="87"/>
      <c r="X175" s="106"/>
      <c r="Y175" s="87"/>
      <c r="Z175" s="87"/>
    </row>
    <row r="176" spans="1:30" s="87" customFormat="1">
      <c r="A176" s="101"/>
      <c r="B176" s="101">
        <v>31</v>
      </c>
      <c r="C176" s="101" t="s">
        <v>487</v>
      </c>
      <c r="D176" s="107">
        <v>390000</v>
      </c>
      <c r="E176" s="107">
        <v>390000</v>
      </c>
      <c r="F176" s="103">
        <v>388000</v>
      </c>
      <c r="G176" s="104">
        <v>39185</v>
      </c>
      <c r="H176" s="104">
        <v>39359</v>
      </c>
      <c r="I176" s="104">
        <v>39422</v>
      </c>
      <c r="J176" s="101" t="s">
        <v>473</v>
      </c>
      <c r="K176" s="101" t="s">
        <v>469</v>
      </c>
      <c r="L176" s="101" t="s">
        <v>470</v>
      </c>
      <c r="M176" s="101">
        <v>3</v>
      </c>
      <c r="N176" s="101">
        <v>829</v>
      </c>
      <c r="O176" s="101"/>
      <c r="P176" s="101" t="s">
        <v>475</v>
      </c>
      <c r="Q176" s="107">
        <v>388000</v>
      </c>
      <c r="R176" s="101">
        <v>2005</v>
      </c>
      <c r="S176" s="101">
        <v>9</v>
      </c>
      <c r="T176" s="81">
        <f>IF(F176&lt;&gt;0,E176/F176," ")</f>
        <v>1.0051546391752577</v>
      </c>
      <c r="U176" s="81">
        <f>IF(D176&lt;&gt;0,E176/D176," ")</f>
        <v>1</v>
      </c>
      <c r="V176" s="82">
        <f>I176-G176</f>
        <v>237</v>
      </c>
      <c r="X176" s="106"/>
    </row>
    <row r="177" spans="1:26" s="87" customFormat="1">
      <c r="A177" s="101"/>
      <c r="B177" s="101">
        <v>31</v>
      </c>
      <c r="C177" s="101" t="s">
        <v>487</v>
      </c>
      <c r="D177" s="102">
        <v>390000</v>
      </c>
      <c r="E177" s="102">
        <v>390000</v>
      </c>
      <c r="F177" s="103">
        <v>388000</v>
      </c>
      <c r="G177" s="104">
        <v>39185</v>
      </c>
      <c r="H177" s="104">
        <v>39359</v>
      </c>
      <c r="I177" s="104">
        <v>39422</v>
      </c>
      <c r="J177" s="101" t="s">
        <v>473</v>
      </c>
      <c r="K177" s="101" t="s">
        <v>469</v>
      </c>
      <c r="L177" s="101" t="s">
        <v>470</v>
      </c>
      <c r="M177" s="101">
        <v>3</v>
      </c>
      <c r="N177" s="101">
        <v>829</v>
      </c>
      <c r="O177" s="101"/>
      <c r="P177" s="101" t="s">
        <v>475</v>
      </c>
      <c r="Q177" s="102">
        <v>388000</v>
      </c>
      <c r="R177" s="101">
        <v>2005</v>
      </c>
      <c r="S177" s="101">
        <v>9</v>
      </c>
      <c r="T177" s="81">
        <f>IF(F177&lt;&gt;0,E177/F177," ")</f>
        <v>1.0051546391752577</v>
      </c>
      <c r="U177" s="81">
        <f>IF(D177&lt;&gt;0,E177/D177," ")</f>
        <v>1</v>
      </c>
      <c r="V177" s="82">
        <f>I177-G177</f>
        <v>237</v>
      </c>
      <c r="X177" s="106"/>
    </row>
    <row r="178" spans="1:26" s="83" customFormat="1">
      <c r="A178" s="101"/>
      <c r="B178" s="101">
        <v>72</v>
      </c>
      <c r="C178" s="101" t="s">
        <v>32</v>
      </c>
      <c r="D178" s="107">
        <v>369000</v>
      </c>
      <c r="E178" s="107">
        <v>365000</v>
      </c>
      <c r="F178" s="103">
        <v>265000</v>
      </c>
      <c r="G178" s="104">
        <v>39188</v>
      </c>
      <c r="H178" s="104">
        <v>39190</v>
      </c>
      <c r="I178" s="104">
        <v>39202</v>
      </c>
      <c r="J178" s="101" t="s">
        <v>473</v>
      </c>
      <c r="K178" s="101" t="s">
        <v>469</v>
      </c>
      <c r="L178" s="101" t="s">
        <v>470</v>
      </c>
      <c r="M178" s="101">
        <v>3</v>
      </c>
      <c r="N178" s="101">
        <v>809</v>
      </c>
      <c r="O178" s="101">
        <v>160</v>
      </c>
      <c r="P178" s="101" t="s">
        <v>475</v>
      </c>
      <c r="Q178" s="107">
        <v>265000</v>
      </c>
      <c r="R178" s="101">
        <v>2005</v>
      </c>
      <c r="S178" s="101">
        <v>9</v>
      </c>
      <c r="T178" s="81">
        <f>IF(F178&lt;&gt;0,E178/F178," ")</f>
        <v>1.3773584905660377</v>
      </c>
      <c r="U178" s="81">
        <f>IF(D178&lt;&gt;0,E178/D178," ")</f>
        <v>0.98915989159891604</v>
      </c>
      <c r="V178" s="82">
        <f>I178-G178</f>
        <v>14</v>
      </c>
      <c r="W178" s="87"/>
      <c r="X178" s="106"/>
      <c r="Y178" s="87"/>
      <c r="Z178" s="87"/>
    </row>
    <row r="179" spans="1:26" s="83" customFormat="1">
      <c r="A179" s="101"/>
      <c r="B179" s="101">
        <v>39</v>
      </c>
      <c r="C179" s="101" t="s">
        <v>241</v>
      </c>
      <c r="D179" s="107">
        <v>515000</v>
      </c>
      <c r="E179" s="107">
        <v>435000</v>
      </c>
      <c r="F179" s="103">
        <v>370000</v>
      </c>
      <c r="G179" s="104">
        <v>39189</v>
      </c>
      <c r="H179" s="104">
        <v>39304</v>
      </c>
      <c r="I179" s="104">
        <v>39304</v>
      </c>
      <c r="J179" s="101" t="s">
        <v>473</v>
      </c>
      <c r="K179" s="101" t="s">
        <v>469</v>
      </c>
      <c r="L179" s="101" t="s">
        <v>470</v>
      </c>
      <c r="M179" s="101">
        <v>4</v>
      </c>
      <c r="N179" s="101">
        <v>1088</v>
      </c>
      <c r="O179" s="101">
        <v>240</v>
      </c>
      <c r="P179" s="101" t="s">
        <v>475</v>
      </c>
      <c r="Q179" s="107">
        <v>370000</v>
      </c>
      <c r="R179" s="101">
        <v>2005</v>
      </c>
      <c r="S179" s="101">
        <v>9</v>
      </c>
      <c r="T179" s="81">
        <f>IF(F179&lt;&gt;0,E179/F179," ")</f>
        <v>1.1756756756756757</v>
      </c>
      <c r="U179" s="81">
        <f>IF(D179&lt;&gt;0,E179/D179," ")</f>
        <v>0.84466019417475724</v>
      </c>
      <c r="V179" s="82">
        <f>I179-G179</f>
        <v>115</v>
      </c>
      <c r="W179" s="87"/>
      <c r="X179" s="106"/>
      <c r="Y179" s="87"/>
      <c r="Z179" s="87"/>
    </row>
    <row r="180" spans="1:26" s="83" customFormat="1">
      <c r="A180" s="101"/>
      <c r="B180" s="101">
        <v>44</v>
      </c>
      <c r="C180" s="101" t="s">
        <v>13</v>
      </c>
      <c r="D180" s="107">
        <v>419000</v>
      </c>
      <c r="E180" s="107">
        <v>419000</v>
      </c>
      <c r="F180" s="103">
        <v>305000</v>
      </c>
      <c r="G180" s="104">
        <v>39190</v>
      </c>
      <c r="H180" s="104">
        <v>39274</v>
      </c>
      <c r="I180" s="104">
        <v>39274</v>
      </c>
      <c r="J180" s="101" t="s">
        <v>258</v>
      </c>
      <c r="K180" s="101" t="s">
        <v>469</v>
      </c>
      <c r="L180" s="101" t="s">
        <v>470</v>
      </c>
      <c r="M180" s="101">
        <v>3</v>
      </c>
      <c r="N180" s="101">
        <v>802</v>
      </c>
      <c r="O180" s="101">
        <v>210</v>
      </c>
      <c r="P180" s="101" t="s">
        <v>475</v>
      </c>
      <c r="Q180" s="107">
        <v>305000</v>
      </c>
      <c r="R180" s="101">
        <v>2005</v>
      </c>
      <c r="S180" s="101">
        <v>9</v>
      </c>
      <c r="T180" s="81">
        <f>IF(F180&lt;&gt;0,E180/F180," ")</f>
        <v>1.3737704918032787</v>
      </c>
      <c r="U180" s="81">
        <f>IF(D180&lt;&gt;0,E180/D180," ")</f>
        <v>1</v>
      </c>
      <c r="V180" s="82">
        <f>I180-G180</f>
        <v>84</v>
      </c>
      <c r="W180" s="87"/>
      <c r="X180" s="106"/>
      <c r="Y180" s="87"/>
      <c r="Z180" s="87"/>
    </row>
    <row r="181" spans="1:26" s="83" customFormat="1">
      <c r="A181" s="101"/>
      <c r="B181" s="101" t="s">
        <v>233</v>
      </c>
      <c r="C181" s="101" t="s">
        <v>489</v>
      </c>
      <c r="D181" s="107">
        <v>279000</v>
      </c>
      <c r="E181" s="107">
        <v>277000</v>
      </c>
      <c r="F181" s="103">
        <v>220000</v>
      </c>
      <c r="G181" s="104">
        <v>39198</v>
      </c>
      <c r="H181" s="104">
        <v>39219</v>
      </c>
      <c r="I181" s="104">
        <v>39254</v>
      </c>
      <c r="J181" s="101" t="s">
        <v>473</v>
      </c>
      <c r="K181" s="101" t="s">
        <v>469</v>
      </c>
      <c r="L181" s="101" t="s">
        <v>470</v>
      </c>
      <c r="M181" s="101">
        <v>2</v>
      </c>
      <c r="N181" s="101">
        <v>600</v>
      </c>
      <c r="O181" s="101"/>
      <c r="P181" s="101" t="s">
        <v>475</v>
      </c>
      <c r="Q181" s="107">
        <v>220000</v>
      </c>
      <c r="R181" s="101"/>
      <c r="S181" s="101"/>
      <c r="T181" s="81">
        <f>IF(F181&lt;&gt;0,E181/F181," ")</f>
        <v>1.259090909090909</v>
      </c>
      <c r="U181" s="81">
        <f>IF(D181&lt;&gt;0,E181/D181," ")</f>
        <v>0.99283154121863804</v>
      </c>
      <c r="V181" s="82">
        <f>I181-G181</f>
        <v>56</v>
      </c>
      <c r="W181" s="87"/>
      <c r="X181" s="106"/>
      <c r="Y181" s="87"/>
      <c r="Z181" s="87"/>
    </row>
    <row r="182" spans="1:26" s="83" customFormat="1">
      <c r="A182" s="101"/>
      <c r="B182" s="101">
        <v>5</v>
      </c>
      <c r="C182" s="101" t="s">
        <v>226</v>
      </c>
      <c r="D182" s="107">
        <v>602000</v>
      </c>
      <c r="E182" s="107">
        <v>602000</v>
      </c>
      <c r="F182" s="103">
        <v>470000</v>
      </c>
      <c r="G182" s="104">
        <v>39199</v>
      </c>
      <c r="H182" s="104">
        <v>39233</v>
      </c>
      <c r="I182" s="104">
        <v>39248</v>
      </c>
      <c r="J182" s="101" t="s">
        <v>473</v>
      </c>
      <c r="K182" s="101" t="s">
        <v>469</v>
      </c>
      <c r="L182" s="101" t="s">
        <v>470</v>
      </c>
      <c r="M182" s="101">
        <v>4</v>
      </c>
      <c r="N182" s="101">
        <v>2417</v>
      </c>
      <c r="O182" s="101"/>
      <c r="P182" s="101" t="s">
        <v>475</v>
      </c>
      <c r="Q182" s="107">
        <v>470000</v>
      </c>
      <c r="R182" s="101">
        <v>2005</v>
      </c>
      <c r="S182" s="101">
        <v>9</v>
      </c>
      <c r="T182" s="81">
        <f>IF(F182&lt;&gt;0,E182/F182," ")</f>
        <v>1.2808510638297872</v>
      </c>
      <c r="U182" s="81">
        <f>IF(D182&lt;&gt;0,E182/D182," ")</f>
        <v>1</v>
      </c>
      <c r="V182" s="82">
        <f>I182-G182</f>
        <v>49</v>
      </c>
      <c r="W182" s="87"/>
      <c r="X182" s="106"/>
      <c r="Y182" s="87"/>
      <c r="Z182" s="87"/>
    </row>
    <row r="183" spans="1:26" s="83" customFormat="1">
      <c r="A183" s="101"/>
      <c r="B183" s="101">
        <v>6</v>
      </c>
      <c r="C183" s="101" t="s">
        <v>225</v>
      </c>
      <c r="D183" s="107">
        <v>437000</v>
      </c>
      <c r="E183" s="107">
        <v>432000</v>
      </c>
      <c r="F183" s="103"/>
      <c r="G183" s="104">
        <v>39199</v>
      </c>
      <c r="H183" s="104">
        <v>39245</v>
      </c>
      <c r="I183" s="104">
        <v>39253</v>
      </c>
      <c r="J183" s="101" t="s">
        <v>473</v>
      </c>
      <c r="K183" s="101" t="s">
        <v>469</v>
      </c>
      <c r="L183" s="101" t="s">
        <v>470</v>
      </c>
      <c r="M183" s="101">
        <v>5</v>
      </c>
      <c r="N183" s="101">
        <v>757</v>
      </c>
      <c r="O183" s="101">
        <v>229</v>
      </c>
      <c r="P183" s="101"/>
      <c r="Q183" s="107"/>
      <c r="R183" s="101"/>
      <c r="S183" s="101"/>
      <c r="T183" s="81" t="str">
        <f>IF(F183&lt;&gt;0,E183/F183," ")</f>
        <v xml:space="preserve"> </v>
      </c>
      <c r="U183" s="81">
        <f>IF(D183&lt;&gt;0,E183/D183," ")</f>
        <v>0.98855835240274603</v>
      </c>
      <c r="V183" s="82">
        <f>I183-G183</f>
        <v>54</v>
      </c>
      <c r="W183" s="87"/>
      <c r="X183" s="106"/>
      <c r="Y183" s="87"/>
      <c r="Z183" s="87"/>
    </row>
    <row r="184" spans="1:26" s="83" customFormat="1">
      <c r="A184" s="101"/>
      <c r="B184" s="101" t="s">
        <v>253</v>
      </c>
      <c r="C184" s="101" t="s">
        <v>483</v>
      </c>
      <c r="D184" s="107">
        <v>329000</v>
      </c>
      <c r="E184" s="107">
        <v>315000</v>
      </c>
      <c r="F184" s="103"/>
      <c r="G184" s="104">
        <v>39220</v>
      </c>
      <c r="H184" s="104">
        <v>39252</v>
      </c>
      <c r="I184" s="104">
        <v>39252</v>
      </c>
      <c r="J184" s="101" t="s">
        <v>473</v>
      </c>
      <c r="K184" s="101" t="s">
        <v>469</v>
      </c>
      <c r="L184" s="101" t="s">
        <v>470</v>
      </c>
      <c r="M184" s="101">
        <v>4</v>
      </c>
      <c r="N184" s="101">
        <v>653</v>
      </c>
      <c r="O184" s="101">
        <v>140</v>
      </c>
      <c r="P184" s="101"/>
      <c r="Q184" s="107"/>
      <c r="R184" s="101"/>
      <c r="S184" s="101"/>
      <c r="T184" s="81" t="str">
        <f>IF(F184&lt;&gt;0,E184/F184," ")</f>
        <v xml:space="preserve"> </v>
      </c>
      <c r="U184" s="81">
        <f>IF(D184&lt;&gt;0,E184/D184," ")</f>
        <v>0.95744680851063835</v>
      </c>
      <c r="V184" s="82">
        <f>I184-G184</f>
        <v>32</v>
      </c>
      <c r="W184" s="87"/>
      <c r="X184" s="106"/>
      <c r="Y184" s="87"/>
      <c r="Z184" s="87"/>
    </row>
    <row r="185" spans="1:26" s="83" customFormat="1">
      <c r="A185" s="101"/>
      <c r="B185" s="101" t="s">
        <v>5</v>
      </c>
      <c r="C185" s="101" t="s">
        <v>227</v>
      </c>
      <c r="D185" s="107">
        <v>330000</v>
      </c>
      <c r="E185" s="107">
        <v>315000</v>
      </c>
      <c r="F185" s="103">
        <v>265000</v>
      </c>
      <c r="G185" s="104">
        <v>39226</v>
      </c>
      <c r="H185" s="104">
        <v>39231</v>
      </c>
      <c r="I185" s="104">
        <v>39239</v>
      </c>
      <c r="J185" s="101" t="s">
        <v>473</v>
      </c>
      <c r="K185" s="101" t="s">
        <v>469</v>
      </c>
      <c r="L185" s="101" t="s">
        <v>470</v>
      </c>
      <c r="M185" s="101">
        <v>3</v>
      </c>
      <c r="N185" s="101">
        <v>769</v>
      </c>
      <c r="O185" s="101">
        <v>139</v>
      </c>
      <c r="P185" s="101" t="s">
        <v>475</v>
      </c>
      <c r="Q185" s="107">
        <v>265000</v>
      </c>
      <c r="R185" s="101">
        <v>2005</v>
      </c>
      <c r="S185" s="101">
        <v>1</v>
      </c>
      <c r="T185" s="81">
        <f>IF(F185&lt;&gt;0,E185/F185," ")</f>
        <v>1.1886792452830188</v>
      </c>
      <c r="U185" s="81">
        <f>IF(D185&lt;&gt;0,E185/D185," ")</f>
        <v>0.95454545454545459</v>
      </c>
      <c r="V185" s="82">
        <f>I185-G185</f>
        <v>13</v>
      </c>
      <c r="W185" s="87"/>
      <c r="X185" s="106"/>
      <c r="Y185" s="87"/>
      <c r="Z185" s="87"/>
    </row>
    <row r="186" spans="1:26" s="83" customFormat="1">
      <c r="A186" s="101"/>
      <c r="B186" s="101">
        <v>15</v>
      </c>
      <c r="C186" s="101" t="s">
        <v>227</v>
      </c>
      <c r="D186" s="107">
        <v>390000</v>
      </c>
      <c r="E186" s="107">
        <v>382500</v>
      </c>
      <c r="F186" s="103">
        <v>250000</v>
      </c>
      <c r="G186" s="104">
        <v>39250</v>
      </c>
      <c r="H186" s="104">
        <v>39258</v>
      </c>
      <c r="I186" s="104">
        <v>39258</v>
      </c>
      <c r="J186" s="101" t="s">
        <v>473</v>
      </c>
      <c r="K186" s="101" t="s">
        <v>469</v>
      </c>
      <c r="L186" s="101" t="s">
        <v>470</v>
      </c>
      <c r="M186" s="101">
        <v>3</v>
      </c>
      <c r="N186" s="101">
        <v>1366</v>
      </c>
      <c r="O186" s="101">
        <v>150</v>
      </c>
      <c r="P186" s="101" t="s">
        <v>475</v>
      </c>
      <c r="Q186" s="107">
        <v>250000</v>
      </c>
      <c r="R186" s="101">
        <v>2005</v>
      </c>
      <c r="S186" s="101">
        <v>1</v>
      </c>
      <c r="T186" s="81">
        <f>IF(F186&lt;&gt;0,E186/F186," ")</f>
        <v>1.53</v>
      </c>
      <c r="U186" s="81">
        <f>IF(D186&lt;&gt;0,E186/D186," ")</f>
        <v>0.98076923076923073</v>
      </c>
      <c r="V186" s="82">
        <f>I186-G186</f>
        <v>8</v>
      </c>
      <c r="W186" s="87"/>
      <c r="X186" s="106"/>
      <c r="Y186" s="87"/>
      <c r="Z186" s="87"/>
    </row>
    <row r="187" spans="1:26" s="83" customFormat="1">
      <c r="A187" s="101"/>
      <c r="B187" s="101">
        <v>14</v>
      </c>
      <c r="C187" s="101" t="s">
        <v>229</v>
      </c>
      <c r="D187" s="107"/>
      <c r="E187" s="107">
        <v>275500</v>
      </c>
      <c r="F187" s="103"/>
      <c r="G187" s="104">
        <v>39259</v>
      </c>
      <c r="H187" s="104">
        <v>39317</v>
      </c>
      <c r="I187" s="104">
        <v>39324</v>
      </c>
      <c r="J187" s="101" t="s">
        <v>473</v>
      </c>
      <c r="K187" s="101"/>
      <c r="L187" s="101" t="s">
        <v>474</v>
      </c>
      <c r="M187" s="101">
        <v>4</v>
      </c>
      <c r="N187" s="101">
        <v>928</v>
      </c>
      <c r="O187" s="101">
        <v>190</v>
      </c>
      <c r="P187" s="101"/>
      <c r="Q187" s="107"/>
      <c r="R187" s="101"/>
      <c r="S187" s="101"/>
      <c r="T187" s="81" t="str">
        <f>IF(F187&lt;&gt;0,E187/F187," ")</f>
        <v xml:space="preserve"> </v>
      </c>
      <c r="U187" s="81" t="str">
        <f>IF(D187&lt;&gt;0,E187/D187," ")</f>
        <v xml:space="preserve"> </v>
      </c>
      <c r="V187" s="82">
        <f>I187-G187</f>
        <v>65</v>
      </c>
      <c r="W187" s="87"/>
      <c r="X187" s="106"/>
      <c r="Y187" s="87"/>
      <c r="Z187" s="87"/>
    </row>
    <row r="188" spans="1:26" s="83" customFormat="1">
      <c r="A188" s="101"/>
      <c r="B188" s="101">
        <v>28</v>
      </c>
      <c r="C188" s="101" t="s">
        <v>32</v>
      </c>
      <c r="D188" s="107">
        <v>450000</v>
      </c>
      <c r="E188" s="107">
        <v>430000</v>
      </c>
      <c r="F188" s="103">
        <v>330000</v>
      </c>
      <c r="G188" s="104">
        <v>39261</v>
      </c>
      <c r="H188" s="104">
        <v>39266</v>
      </c>
      <c r="I188" s="104">
        <v>39273</v>
      </c>
      <c r="J188" s="101" t="s">
        <v>473</v>
      </c>
      <c r="K188" s="101" t="s">
        <v>469</v>
      </c>
      <c r="L188" s="101" t="s">
        <v>470</v>
      </c>
      <c r="M188" s="101">
        <v>4</v>
      </c>
      <c r="N188" s="101">
        <v>1384</v>
      </c>
      <c r="O188" s="101"/>
      <c r="P188" s="101" t="s">
        <v>475</v>
      </c>
      <c r="Q188" s="107">
        <v>330000</v>
      </c>
      <c r="R188" s="101">
        <v>2005</v>
      </c>
      <c r="S188" s="101">
        <v>9</v>
      </c>
      <c r="T188" s="81">
        <f>IF(F188&lt;&gt;0,E188/F188," ")</f>
        <v>1.303030303030303</v>
      </c>
      <c r="U188" s="81">
        <f>IF(D188&lt;&gt;0,E188/D188," ")</f>
        <v>0.9555555555555556</v>
      </c>
      <c r="V188" s="82">
        <f>I188-G188</f>
        <v>12</v>
      </c>
      <c r="W188" s="87"/>
      <c r="X188" s="106"/>
      <c r="Y188" s="87"/>
      <c r="Z188" s="87"/>
    </row>
    <row r="189" spans="1:26" s="83" customFormat="1">
      <c r="A189" s="101"/>
      <c r="B189" s="101">
        <v>13</v>
      </c>
      <c r="C189" s="101" t="s">
        <v>483</v>
      </c>
      <c r="D189" s="107">
        <v>339000</v>
      </c>
      <c r="E189" s="107">
        <v>320000</v>
      </c>
      <c r="F189" s="103"/>
      <c r="G189" s="104">
        <v>39271</v>
      </c>
      <c r="H189" s="104">
        <v>39315</v>
      </c>
      <c r="I189" s="104">
        <v>39337</v>
      </c>
      <c r="J189" s="101" t="s">
        <v>473</v>
      </c>
      <c r="K189" s="101" t="s">
        <v>479</v>
      </c>
      <c r="L189" s="101" t="s">
        <v>470</v>
      </c>
      <c r="M189" s="101">
        <v>3</v>
      </c>
      <c r="N189" s="101">
        <v>525</v>
      </c>
      <c r="O189" s="101">
        <v>100</v>
      </c>
      <c r="P189" s="101"/>
      <c r="Q189" s="107"/>
      <c r="R189" s="101"/>
      <c r="S189" s="101"/>
      <c r="T189" s="81" t="str">
        <f>IF(F189&lt;&gt;0,E189/F189," ")</f>
        <v xml:space="preserve"> </v>
      </c>
      <c r="U189" s="81">
        <f>IF(D189&lt;&gt;0,E189/D189," ")</f>
        <v>0.94395280235988199</v>
      </c>
      <c r="V189" s="82">
        <f>I189-G189</f>
        <v>66</v>
      </c>
      <c r="W189" s="87"/>
      <c r="X189" s="106"/>
      <c r="Y189" s="87"/>
      <c r="Z189" s="87"/>
    </row>
    <row r="190" spans="1:26" s="83" customFormat="1">
      <c r="A190" s="101"/>
      <c r="B190" s="101">
        <v>20</v>
      </c>
      <c r="C190" s="101" t="s">
        <v>456</v>
      </c>
      <c r="D190" s="107">
        <v>595000</v>
      </c>
      <c r="E190" s="107">
        <v>540000</v>
      </c>
      <c r="F190" s="103"/>
      <c r="G190" s="104">
        <v>39286</v>
      </c>
      <c r="H190" s="104">
        <v>39370</v>
      </c>
      <c r="I190" s="104">
        <v>39371</v>
      </c>
      <c r="J190" s="101" t="s">
        <v>473</v>
      </c>
      <c r="K190" s="101"/>
      <c r="L190" s="101" t="s">
        <v>470</v>
      </c>
      <c r="M190" s="101">
        <v>4</v>
      </c>
      <c r="N190" s="101">
        <v>627</v>
      </c>
      <c r="O190" s="101">
        <v>214</v>
      </c>
      <c r="P190" s="101"/>
      <c r="Q190" s="107"/>
      <c r="R190" s="101"/>
      <c r="S190" s="101"/>
      <c r="T190" s="81" t="str">
        <f>IF(F190&lt;&gt;0,E190/F190," ")</f>
        <v xml:space="preserve"> </v>
      </c>
      <c r="U190" s="81">
        <f>IF(D190&lt;&gt;0,E190/D190," ")</f>
        <v>0.90756302521008403</v>
      </c>
      <c r="V190" s="82">
        <f>I190-G190</f>
        <v>85</v>
      </c>
      <c r="W190" s="87"/>
      <c r="X190" s="106"/>
      <c r="Y190" s="87"/>
      <c r="Z190" s="87"/>
    </row>
    <row r="191" spans="1:26" s="83" customFormat="1">
      <c r="A191" s="101"/>
      <c r="B191" s="101">
        <v>2</v>
      </c>
      <c r="C191" s="101" t="s">
        <v>489</v>
      </c>
      <c r="D191" s="107">
        <v>335000</v>
      </c>
      <c r="E191" s="107">
        <v>320000</v>
      </c>
      <c r="F191" s="103">
        <v>245000</v>
      </c>
      <c r="G191" s="104">
        <v>39288</v>
      </c>
      <c r="H191" s="104">
        <v>39297</v>
      </c>
      <c r="I191" s="104">
        <v>39303</v>
      </c>
      <c r="J191" s="101" t="s">
        <v>473</v>
      </c>
      <c r="K191" s="101" t="s">
        <v>469</v>
      </c>
      <c r="L191" s="101" t="s">
        <v>470</v>
      </c>
      <c r="M191" s="101">
        <v>3</v>
      </c>
      <c r="N191" s="101">
        <v>809</v>
      </c>
      <c r="O191" s="101"/>
      <c r="P191" s="101" t="s">
        <v>475</v>
      </c>
      <c r="Q191" s="107">
        <v>245000</v>
      </c>
      <c r="R191" s="101">
        <v>2005</v>
      </c>
      <c r="S191" s="101">
        <v>9</v>
      </c>
      <c r="T191" s="81">
        <f>IF(F191&lt;&gt;0,E191/F191," ")</f>
        <v>1.3061224489795917</v>
      </c>
      <c r="U191" s="81">
        <f>IF(D191&lt;&gt;0,E191/D191," ")</f>
        <v>0.95522388059701491</v>
      </c>
      <c r="V191" s="82">
        <f>I191-G191</f>
        <v>15</v>
      </c>
      <c r="W191" s="87"/>
      <c r="X191" s="106"/>
      <c r="Y191" s="87"/>
      <c r="Z191" s="87"/>
    </row>
    <row r="192" spans="1:26" s="87" customFormat="1">
      <c r="A192" s="101"/>
      <c r="B192" s="101">
        <v>7</v>
      </c>
      <c r="C192" s="101" t="s">
        <v>236</v>
      </c>
      <c r="D192" s="107">
        <v>310000</v>
      </c>
      <c r="E192" s="107">
        <v>284000</v>
      </c>
      <c r="F192" s="103">
        <v>270000</v>
      </c>
      <c r="G192" s="104">
        <v>39295</v>
      </c>
      <c r="H192" s="104">
        <v>39377</v>
      </c>
      <c r="I192" s="104">
        <v>39421</v>
      </c>
      <c r="J192" s="101" t="s">
        <v>473</v>
      </c>
      <c r="K192" s="101" t="s">
        <v>469</v>
      </c>
      <c r="L192" s="101" t="s">
        <v>470</v>
      </c>
      <c r="M192" s="101">
        <v>3</v>
      </c>
      <c r="N192" s="101">
        <v>560</v>
      </c>
      <c r="O192" s="101">
        <v>120</v>
      </c>
      <c r="P192" s="101" t="s">
        <v>475</v>
      </c>
      <c r="Q192" s="107">
        <v>270000</v>
      </c>
      <c r="R192" s="101">
        <v>2005</v>
      </c>
      <c r="S192" s="101">
        <v>1</v>
      </c>
      <c r="T192" s="81">
        <f>IF(F192&lt;&gt;0,E192/F192," ")</f>
        <v>1.0518518518518518</v>
      </c>
      <c r="U192" s="81">
        <f>IF(D192&lt;&gt;0,E192/D192," ")</f>
        <v>0.91612903225806452</v>
      </c>
      <c r="V192" s="82">
        <f>I192-G192</f>
        <v>126</v>
      </c>
      <c r="X192" s="106"/>
    </row>
    <row r="193" spans="1:30" s="87" customFormat="1">
      <c r="A193" s="101"/>
      <c r="B193" s="101">
        <v>7</v>
      </c>
      <c r="C193" s="101" t="s">
        <v>236</v>
      </c>
      <c r="D193" s="102">
        <v>310000</v>
      </c>
      <c r="E193" s="102">
        <v>284000</v>
      </c>
      <c r="F193" s="103">
        <v>270000</v>
      </c>
      <c r="G193" s="104">
        <v>39295</v>
      </c>
      <c r="H193" s="104">
        <v>39377</v>
      </c>
      <c r="I193" s="104">
        <v>39421</v>
      </c>
      <c r="J193" s="101" t="s">
        <v>473</v>
      </c>
      <c r="K193" s="101" t="s">
        <v>469</v>
      </c>
      <c r="L193" s="101" t="s">
        <v>470</v>
      </c>
      <c r="M193" s="101">
        <v>3</v>
      </c>
      <c r="N193" s="101">
        <v>560</v>
      </c>
      <c r="O193" s="101">
        <v>120</v>
      </c>
      <c r="P193" s="101" t="s">
        <v>475</v>
      </c>
      <c r="Q193" s="102">
        <v>270000</v>
      </c>
      <c r="R193" s="101">
        <v>2005</v>
      </c>
      <c r="S193" s="101">
        <v>1</v>
      </c>
      <c r="T193" s="81">
        <f>IF(F193&lt;&gt;0,E193/F193," ")</f>
        <v>1.0518518518518518</v>
      </c>
      <c r="U193" s="81">
        <f>IF(D193&lt;&gt;0,E193/D193," ")</f>
        <v>0.91612903225806452</v>
      </c>
      <c r="V193" s="82">
        <f>I193-G193</f>
        <v>126</v>
      </c>
      <c r="X193" s="106"/>
    </row>
    <row r="194" spans="1:30" s="87" customFormat="1">
      <c r="A194" s="101"/>
      <c r="B194" s="101">
        <v>58</v>
      </c>
      <c r="C194" s="101" t="s">
        <v>231</v>
      </c>
      <c r="D194" s="107">
        <v>339000</v>
      </c>
      <c r="E194" s="107">
        <v>335000</v>
      </c>
      <c r="F194" s="103">
        <v>260000</v>
      </c>
      <c r="G194" s="104">
        <v>39301</v>
      </c>
      <c r="H194" s="104">
        <v>39354</v>
      </c>
      <c r="I194" s="104">
        <v>39365</v>
      </c>
      <c r="J194" s="101" t="s">
        <v>473</v>
      </c>
      <c r="K194" s="101" t="s">
        <v>469</v>
      </c>
      <c r="L194" s="101" t="s">
        <v>470</v>
      </c>
      <c r="M194" s="101">
        <v>3</v>
      </c>
      <c r="N194" s="101">
        <v>797</v>
      </c>
      <c r="O194" s="101">
        <v>120</v>
      </c>
      <c r="P194" s="101" t="s">
        <v>475</v>
      </c>
      <c r="Q194" s="107">
        <v>260000</v>
      </c>
      <c r="R194" s="101">
        <v>2005</v>
      </c>
      <c r="S194" s="101">
        <v>9</v>
      </c>
      <c r="T194" s="81">
        <f>IF(F194&lt;&gt;0,E194/F194," ")</f>
        <v>1.2884615384615385</v>
      </c>
      <c r="U194" s="81">
        <f>IF(D194&lt;&gt;0,E194/D194," ")</f>
        <v>0.98820058997050142</v>
      </c>
      <c r="V194" s="82">
        <f>I194-G194</f>
        <v>64</v>
      </c>
      <c r="X194" s="106"/>
    </row>
    <row r="195" spans="1:30" s="83" customFormat="1">
      <c r="A195" s="101"/>
      <c r="B195" s="101">
        <v>38</v>
      </c>
      <c r="C195" s="101" t="s">
        <v>458</v>
      </c>
      <c r="D195" s="107"/>
      <c r="E195" s="107">
        <v>600000</v>
      </c>
      <c r="F195" s="103">
        <v>420000</v>
      </c>
      <c r="G195" s="104">
        <v>39307</v>
      </c>
      <c r="H195" s="104">
        <v>39338</v>
      </c>
      <c r="I195" s="104">
        <v>39344</v>
      </c>
      <c r="J195" s="101" t="s">
        <v>473</v>
      </c>
      <c r="K195" s="101" t="s">
        <v>469</v>
      </c>
      <c r="L195" s="101" t="s">
        <v>470</v>
      </c>
      <c r="M195" s="101">
        <v>4</v>
      </c>
      <c r="N195" s="101">
        <v>1082</v>
      </c>
      <c r="O195" s="101">
        <v>290</v>
      </c>
      <c r="P195" s="101" t="s">
        <v>475</v>
      </c>
      <c r="Q195" s="107">
        <v>420000</v>
      </c>
      <c r="R195" s="101"/>
      <c r="S195" s="101"/>
      <c r="T195" s="81">
        <f>IF(F195&lt;&gt;0,E195/F195," ")</f>
        <v>1.4285714285714286</v>
      </c>
      <c r="U195" s="81" t="str">
        <f>IF(D195&lt;&gt;0,E195/D195," ")</f>
        <v xml:space="preserve"> </v>
      </c>
      <c r="V195" s="82">
        <f>I195-G195</f>
        <v>37</v>
      </c>
      <c r="W195" s="87"/>
      <c r="X195" s="106"/>
      <c r="Y195" s="87"/>
      <c r="Z195" s="87"/>
    </row>
    <row r="196" spans="1:30" s="87" customFormat="1">
      <c r="A196" s="101"/>
      <c r="B196" s="101">
        <v>12</v>
      </c>
      <c r="C196" s="101" t="s">
        <v>225</v>
      </c>
      <c r="D196" s="107">
        <v>437000</v>
      </c>
      <c r="E196" s="107">
        <v>391000</v>
      </c>
      <c r="F196" s="103"/>
      <c r="G196" s="104">
        <v>39308</v>
      </c>
      <c r="H196" s="104">
        <v>39419</v>
      </c>
      <c r="I196" s="104">
        <v>39427</v>
      </c>
      <c r="J196" s="101" t="s">
        <v>473</v>
      </c>
      <c r="K196" s="101"/>
      <c r="L196" s="101" t="s">
        <v>470</v>
      </c>
      <c r="M196" s="101">
        <v>4</v>
      </c>
      <c r="N196" s="101">
        <v>529</v>
      </c>
      <c r="O196" s="101">
        <v>185</v>
      </c>
      <c r="P196" s="101"/>
      <c r="Q196" s="107"/>
      <c r="R196" s="101"/>
      <c r="S196" s="101"/>
      <c r="T196" s="81" t="str">
        <f>IF(F196&lt;&gt;0,E196/F196," ")</f>
        <v xml:space="preserve"> </v>
      </c>
      <c r="U196" s="81">
        <f>IF(D196&lt;&gt;0,E196/D196," ")</f>
        <v>0.89473684210526316</v>
      </c>
      <c r="V196" s="82">
        <f>I196-G196</f>
        <v>119</v>
      </c>
      <c r="X196" s="106"/>
    </row>
    <row r="197" spans="1:30" s="87" customFormat="1">
      <c r="A197" s="101"/>
      <c r="B197" s="101">
        <v>12</v>
      </c>
      <c r="C197" s="101" t="s">
        <v>225</v>
      </c>
      <c r="D197" s="102">
        <v>437000</v>
      </c>
      <c r="E197" s="102">
        <v>391000</v>
      </c>
      <c r="F197" s="103"/>
      <c r="G197" s="104">
        <v>39308</v>
      </c>
      <c r="H197" s="104">
        <v>39419</v>
      </c>
      <c r="I197" s="104">
        <v>39427</v>
      </c>
      <c r="J197" s="101" t="s">
        <v>473</v>
      </c>
      <c r="K197" s="101"/>
      <c r="L197" s="101" t="s">
        <v>470</v>
      </c>
      <c r="M197" s="101">
        <v>4</v>
      </c>
      <c r="N197" s="101">
        <v>529</v>
      </c>
      <c r="O197" s="101">
        <v>185</v>
      </c>
      <c r="P197" s="101"/>
      <c r="Q197" s="102"/>
      <c r="R197" s="101"/>
      <c r="S197" s="101"/>
      <c r="T197" s="81" t="str">
        <f>IF(F197&lt;&gt;0,E197/F197," ")</f>
        <v xml:space="preserve"> </v>
      </c>
      <c r="U197" s="81">
        <f>IF(D197&lt;&gt;0,E197/D197," ")</f>
        <v>0.89473684210526316</v>
      </c>
      <c r="V197" s="82">
        <f>I197-G197</f>
        <v>119</v>
      </c>
      <c r="X197" s="106"/>
    </row>
    <row r="198" spans="1:30" s="83" customFormat="1">
      <c r="A198" s="101"/>
      <c r="B198" s="101">
        <v>41</v>
      </c>
      <c r="C198" s="101" t="s">
        <v>250</v>
      </c>
      <c r="D198" s="107">
        <v>370000</v>
      </c>
      <c r="E198" s="107">
        <v>355000</v>
      </c>
      <c r="F198" s="103"/>
      <c r="G198" s="104">
        <v>39316</v>
      </c>
      <c r="H198" s="104">
        <v>39346</v>
      </c>
      <c r="I198" s="104">
        <v>39363</v>
      </c>
      <c r="J198" s="101" t="s">
        <v>473</v>
      </c>
      <c r="K198" s="101" t="s">
        <v>469</v>
      </c>
      <c r="L198" s="101" t="s">
        <v>470</v>
      </c>
      <c r="M198" s="101">
        <v>3</v>
      </c>
      <c r="N198" s="101">
        <v>794</v>
      </c>
      <c r="O198" s="101"/>
      <c r="P198" s="101"/>
      <c r="Q198" s="107"/>
      <c r="R198" s="101"/>
      <c r="S198" s="101"/>
      <c r="T198" s="81" t="str">
        <f>IF(F198&lt;&gt;0,E198/F198," ")</f>
        <v xml:space="preserve"> </v>
      </c>
      <c r="U198" s="81">
        <f>IF(D198&lt;&gt;0,E198/D198," ")</f>
        <v>0.95945945945945943</v>
      </c>
      <c r="V198" s="82">
        <f>I198-G198</f>
        <v>47</v>
      </c>
      <c r="W198" s="87"/>
      <c r="X198" s="106"/>
      <c r="Y198" s="87"/>
      <c r="Z198" s="87"/>
    </row>
    <row r="199" spans="1:30" s="83" customFormat="1">
      <c r="A199" s="101"/>
      <c r="B199" s="101" t="s">
        <v>478</v>
      </c>
      <c r="C199" s="101" t="s">
        <v>472</v>
      </c>
      <c r="D199" s="107">
        <v>197000</v>
      </c>
      <c r="E199" s="107">
        <v>197000</v>
      </c>
      <c r="F199" s="103">
        <v>146000</v>
      </c>
      <c r="G199" s="104">
        <v>39316</v>
      </c>
      <c r="H199" s="104">
        <v>39323</v>
      </c>
      <c r="I199" s="104">
        <v>39329</v>
      </c>
      <c r="J199" s="101" t="s">
        <v>473</v>
      </c>
      <c r="K199" s="101" t="s">
        <v>479</v>
      </c>
      <c r="L199" s="101" t="s">
        <v>470</v>
      </c>
      <c r="M199" s="101">
        <v>3</v>
      </c>
      <c r="N199" s="101">
        <v>550</v>
      </c>
      <c r="O199" s="101"/>
      <c r="P199" s="101" t="s">
        <v>475</v>
      </c>
      <c r="Q199" s="107">
        <v>146000</v>
      </c>
      <c r="R199" s="101"/>
      <c r="S199" s="101"/>
      <c r="T199" s="81">
        <f>IF(F199&lt;&gt;0,E199/F199," ")</f>
        <v>1.3493150684931507</v>
      </c>
      <c r="U199" s="81">
        <f>IF(D199&lt;&gt;0,E199/D199," ")</f>
        <v>1</v>
      </c>
      <c r="V199" s="82">
        <f>I199-G199</f>
        <v>13</v>
      </c>
      <c r="W199" s="87"/>
      <c r="X199" s="106"/>
      <c r="Y199" s="87"/>
      <c r="Z199" s="87"/>
    </row>
    <row r="200" spans="1:30" s="87" customFormat="1">
      <c r="A200" s="101"/>
      <c r="B200" s="101" t="s">
        <v>8</v>
      </c>
      <c r="C200" s="101" t="s">
        <v>481</v>
      </c>
      <c r="D200" s="107">
        <v>378000</v>
      </c>
      <c r="E200" s="107">
        <v>378000</v>
      </c>
      <c r="F200" s="103"/>
      <c r="G200" s="104">
        <v>39317</v>
      </c>
      <c r="H200" s="104">
        <v>39374</v>
      </c>
      <c r="I200" s="104">
        <v>39385</v>
      </c>
      <c r="J200" s="101" t="s">
        <v>473</v>
      </c>
      <c r="K200" s="101" t="s">
        <v>479</v>
      </c>
      <c r="L200" s="101" t="s">
        <v>470</v>
      </c>
      <c r="M200" s="101">
        <v>3</v>
      </c>
      <c r="N200" s="101">
        <v>529</v>
      </c>
      <c r="O200" s="101">
        <v>180</v>
      </c>
      <c r="P200" s="101"/>
      <c r="Q200" s="107"/>
      <c r="R200" s="101"/>
      <c r="S200" s="101"/>
      <c r="T200" s="81" t="str">
        <f>IF(F200&lt;&gt;0,E200/F200," ")</f>
        <v xml:space="preserve"> </v>
      </c>
      <c r="U200" s="81">
        <f>IF(D200&lt;&gt;0,E200/D200," ")</f>
        <v>1</v>
      </c>
      <c r="V200" s="82">
        <f>I200-G200</f>
        <v>68</v>
      </c>
      <c r="X200" s="106"/>
    </row>
    <row r="201" spans="1:30" s="83" customFormat="1">
      <c r="A201" s="101"/>
      <c r="B201" s="101">
        <v>10</v>
      </c>
      <c r="C201" s="101" t="s">
        <v>462</v>
      </c>
      <c r="D201" s="107"/>
      <c r="E201" s="107">
        <v>485000</v>
      </c>
      <c r="F201" s="103">
        <v>370000</v>
      </c>
      <c r="G201" s="104">
        <v>39337</v>
      </c>
      <c r="H201" s="104">
        <v>39344</v>
      </c>
      <c r="I201" s="104">
        <v>39359</v>
      </c>
      <c r="J201" s="101" t="s">
        <v>473</v>
      </c>
      <c r="K201" s="101" t="s">
        <v>469</v>
      </c>
      <c r="L201" s="101" t="s">
        <v>470</v>
      </c>
      <c r="M201" s="101">
        <v>4</v>
      </c>
      <c r="N201" s="101">
        <v>941</v>
      </c>
      <c r="O201" s="101">
        <v>230</v>
      </c>
      <c r="P201" s="101" t="s">
        <v>475</v>
      </c>
      <c r="Q201" s="107">
        <v>370000</v>
      </c>
      <c r="R201" s="101">
        <v>2005</v>
      </c>
      <c r="S201" s="101">
        <v>1</v>
      </c>
      <c r="T201" s="81">
        <f>IF(F201&lt;&gt;0,E201/F201," ")</f>
        <v>1.3108108108108107</v>
      </c>
      <c r="U201" s="81" t="str">
        <f>IF(D201&lt;&gt;0,E201/D201," ")</f>
        <v xml:space="preserve"> </v>
      </c>
      <c r="V201" s="82">
        <f>I201-G201</f>
        <v>22</v>
      </c>
      <c r="W201" s="87"/>
      <c r="X201" s="106"/>
      <c r="Y201" s="87"/>
      <c r="Z201" s="87"/>
    </row>
    <row r="202" spans="1:30" s="87" customFormat="1">
      <c r="A202" s="101"/>
      <c r="B202" s="101">
        <v>33</v>
      </c>
      <c r="C202" s="101" t="s">
        <v>458</v>
      </c>
      <c r="D202" s="107">
        <v>545000</v>
      </c>
      <c r="E202" s="107">
        <v>545000</v>
      </c>
      <c r="F202" s="103"/>
      <c r="G202" s="104">
        <v>39337</v>
      </c>
      <c r="H202" s="104">
        <v>39379</v>
      </c>
      <c r="I202" s="104">
        <v>39413</v>
      </c>
      <c r="J202" s="101" t="s">
        <v>473</v>
      </c>
      <c r="K202" s="101"/>
      <c r="L202" s="101" t="s">
        <v>470</v>
      </c>
      <c r="M202" s="101">
        <v>4</v>
      </c>
      <c r="N202" s="101">
        <v>726</v>
      </c>
      <c r="O202" s="101">
        <v>261</v>
      </c>
      <c r="P202" s="101"/>
      <c r="Q202" s="107"/>
      <c r="R202" s="101"/>
      <c r="S202" s="101"/>
      <c r="T202" s="81" t="str">
        <f>IF(F202&lt;&gt;0,E202/F202," ")</f>
        <v xml:space="preserve"> </v>
      </c>
      <c r="U202" s="81">
        <f>IF(D202&lt;&gt;0,E202/D202," ")</f>
        <v>1</v>
      </c>
      <c r="V202" s="82">
        <f>I202-G202</f>
        <v>76</v>
      </c>
      <c r="X202" s="106"/>
    </row>
    <row r="203" spans="1:30" s="87" customFormat="1">
      <c r="A203" s="101"/>
      <c r="B203" s="101">
        <v>4</v>
      </c>
      <c r="C203" s="101" t="s">
        <v>224</v>
      </c>
      <c r="D203" s="102">
        <v>299000</v>
      </c>
      <c r="E203" s="102">
        <v>290000</v>
      </c>
      <c r="F203" s="103"/>
      <c r="G203" s="104">
        <v>39337</v>
      </c>
      <c r="H203" s="104">
        <v>39574</v>
      </c>
      <c r="I203" s="104">
        <v>39588</v>
      </c>
      <c r="J203" s="101" t="s">
        <v>473</v>
      </c>
      <c r="K203" s="101" t="s">
        <v>469</v>
      </c>
      <c r="L203" s="101" t="s">
        <v>470</v>
      </c>
      <c r="M203" s="101"/>
      <c r="N203" s="101"/>
      <c r="O203" s="101"/>
      <c r="P203" s="101" t="s">
        <v>475</v>
      </c>
      <c r="Q203" s="102"/>
      <c r="R203" s="101"/>
      <c r="S203" s="101"/>
      <c r="T203" s="81" t="str">
        <f>IF(F203&lt;&gt;0,E203/F203," ")</f>
        <v xml:space="preserve"> </v>
      </c>
      <c r="U203" s="81">
        <f>IF(D203&lt;&gt;0,E203/D203," ")</f>
        <v>0.96989966555183948</v>
      </c>
      <c r="V203" s="82">
        <f>I203-G203</f>
        <v>251</v>
      </c>
      <c r="X203" s="106"/>
    </row>
    <row r="204" spans="1:30" s="83" customFormat="1">
      <c r="A204" s="101"/>
      <c r="B204" s="101">
        <v>7</v>
      </c>
      <c r="C204" s="101" t="s">
        <v>483</v>
      </c>
      <c r="D204" s="102">
        <v>429000</v>
      </c>
      <c r="E204" s="102">
        <v>417500</v>
      </c>
      <c r="F204" s="103"/>
      <c r="G204" s="104">
        <v>39338</v>
      </c>
      <c r="H204" s="104">
        <v>39438</v>
      </c>
      <c r="I204" s="104">
        <v>39514</v>
      </c>
      <c r="J204" s="101" t="s">
        <v>473</v>
      </c>
      <c r="K204" s="101" t="s">
        <v>469</v>
      </c>
      <c r="L204" s="101" t="s">
        <v>470</v>
      </c>
      <c r="M204" s="101">
        <v>4</v>
      </c>
      <c r="N204" s="101">
        <v>1057</v>
      </c>
      <c r="O204" s="101">
        <v>170</v>
      </c>
      <c r="P204" s="101"/>
      <c r="Q204" s="102"/>
      <c r="R204" s="101"/>
      <c r="S204" s="101"/>
      <c r="T204" s="81" t="str">
        <f>IF(F204&lt;&gt;0,E204/F204," ")</f>
        <v xml:space="preserve"> </v>
      </c>
      <c r="U204" s="81">
        <f>IF(D204&lt;&gt;0,E204/D204," ")</f>
        <v>0.97319347319347316</v>
      </c>
      <c r="V204" s="82">
        <f>I204-G204</f>
        <v>176</v>
      </c>
      <c r="W204" s="87"/>
      <c r="X204" s="106"/>
      <c r="Y204" s="87"/>
      <c r="Z204" s="87"/>
    </row>
    <row r="205" spans="1:30" s="87" customFormat="1">
      <c r="A205" s="101"/>
      <c r="B205" s="101" t="s">
        <v>461</v>
      </c>
      <c r="C205" s="101" t="s">
        <v>32</v>
      </c>
      <c r="D205" s="102">
        <v>399000</v>
      </c>
      <c r="E205" s="102">
        <v>405000</v>
      </c>
      <c r="F205" s="103"/>
      <c r="G205" s="104">
        <v>39343</v>
      </c>
      <c r="H205" s="104">
        <v>39564</v>
      </c>
      <c r="I205" s="104">
        <v>39576</v>
      </c>
      <c r="J205" s="101" t="s">
        <v>473</v>
      </c>
      <c r="K205" s="101" t="s">
        <v>469</v>
      </c>
      <c r="L205" s="101" t="s">
        <v>470</v>
      </c>
      <c r="M205" s="101"/>
      <c r="N205" s="101"/>
      <c r="O205" s="101"/>
      <c r="P205" s="101" t="s">
        <v>475</v>
      </c>
      <c r="Q205" s="102"/>
      <c r="R205" s="101"/>
      <c r="S205" s="101"/>
      <c r="T205" s="81" t="str">
        <f>IF(F205&lt;&gt;0,E205/F205," ")</f>
        <v xml:space="preserve"> </v>
      </c>
      <c r="U205" s="81">
        <f>IF(D205&lt;&gt;0,E205/D205," ")</f>
        <v>1.0150375939849625</v>
      </c>
      <c r="V205" s="82">
        <f>I205-G205</f>
        <v>233</v>
      </c>
      <c r="X205" s="106"/>
    </row>
    <row r="206" spans="1:30" s="87" customFormat="1">
      <c r="A206" s="101"/>
      <c r="B206" s="101">
        <v>5</v>
      </c>
      <c r="C206" s="101" t="s">
        <v>224</v>
      </c>
      <c r="D206" s="107">
        <v>278000</v>
      </c>
      <c r="E206" s="107">
        <v>270000</v>
      </c>
      <c r="F206" s="103"/>
      <c r="G206" s="104">
        <v>39349</v>
      </c>
      <c r="H206" s="104">
        <v>39359</v>
      </c>
      <c r="I206" s="104">
        <v>39374</v>
      </c>
      <c r="J206" s="101" t="s">
        <v>473</v>
      </c>
      <c r="K206" s="101" t="s">
        <v>469</v>
      </c>
      <c r="L206" s="101" t="s">
        <v>470</v>
      </c>
      <c r="M206" s="101">
        <v>2</v>
      </c>
      <c r="N206" s="101">
        <v>872</v>
      </c>
      <c r="O206" s="101">
        <v>90</v>
      </c>
      <c r="P206" s="101"/>
      <c r="Q206" s="107"/>
      <c r="R206" s="101"/>
      <c r="S206" s="101"/>
      <c r="T206" s="81" t="str">
        <f>IF(F206&lt;&gt;0,E206/F206," ")</f>
        <v xml:space="preserve"> </v>
      </c>
      <c r="U206" s="81">
        <f>IF(D206&lt;&gt;0,E206/D206," ")</f>
        <v>0.97122302158273377</v>
      </c>
      <c r="V206" s="82">
        <f>I206-G206</f>
        <v>25</v>
      </c>
      <c r="X206" s="106"/>
    </row>
    <row r="207" spans="1:30" s="83" customFormat="1">
      <c r="B207" s="83" t="s">
        <v>505</v>
      </c>
      <c r="C207" s="83" t="s">
        <v>414</v>
      </c>
      <c r="D207" s="84">
        <v>270000</v>
      </c>
      <c r="E207" s="84">
        <v>270000</v>
      </c>
      <c r="F207" s="88">
        <f>Q207</f>
        <v>0</v>
      </c>
      <c r="G207" s="89">
        <v>39352</v>
      </c>
      <c r="H207" s="89">
        <v>39402</v>
      </c>
      <c r="I207" s="89">
        <v>40122</v>
      </c>
      <c r="J207" s="83" t="s">
        <v>115</v>
      </c>
      <c r="K207" s="83" t="s">
        <v>469</v>
      </c>
      <c r="L207" s="83" t="s">
        <v>470</v>
      </c>
      <c r="P207" s="83" t="s">
        <v>475</v>
      </c>
      <c r="Q207" s="84"/>
      <c r="T207" s="81" t="str">
        <f>IF(F207&lt;&gt;0,E207/F207," ")</f>
        <v xml:space="preserve"> </v>
      </c>
      <c r="U207" s="81">
        <f>IF(D207&lt;&gt;0,E207/D207," ")</f>
        <v>1</v>
      </c>
      <c r="V207" s="82">
        <f>I207-G207</f>
        <v>770</v>
      </c>
      <c r="X207" s="84">
        <f>198*N207</f>
        <v>0</v>
      </c>
      <c r="Y207" s="84">
        <f>E207-X207</f>
        <v>270000</v>
      </c>
      <c r="Z207" s="84"/>
      <c r="AA207" s="85" t="str">
        <f>IF(F207&gt;450000,T207," ")</f>
        <v xml:space="preserve"> </v>
      </c>
      <c r="AB207" s="85" t="str">
        <f>IF($F207&lt;449999,$T207," ")</f>
        <v xml:space="preserve"> </v>
      </c>
      <c r="AC207" s="86" t="str">
        <f>IF(AA207&gt;'20 Walford'!$B$30,AA207," ")</f>
        <v xml:space="preserve"> </v>
      </c>
      <c r="AD207" s="86" t="str">
        <f>IF(AB207&lt;='20 Walford'!$B$30,AB207," ")</f>
        <v xml:space="preserve"> </v>
      </c>
    </row>
    <row r="208" spans="1:30" s="87" customFormat="1">
      <c r="A208" s="83"/>
      <c r="B208" s="83" t="s">
        <v>173</v>
      </c>
      <c r="C208" s="83" t="s">
        <v>414</v>
      </c>
      <c r="D208" s="84">
        <v>275000</v>
      </c>
      <c r="E208" s="84">
        <v>275000</v>
      </c>
      <c r="F208" s="88">
        <f>Q208</f>
        <v>0</v>
      </c>
      <c r="G208" s="89">
        <v>39352</v>
      </c>
      <c r="H208" s="89">
        <v>39420</v>
      </c>
      <c r="I208" s="89">
        <v>40122</v>
      </c>
      <c r="J208" s="83" t="s">
        <v>115</v>
      </c>
      <c r="K208" s="83" t="s">
        <v>469</v>
      </c>
      <c r="L208" s="83" t="s">
        <v>470</v>
      </c>
      <c r="M208" s="83"/>
      <c r="N208" s="83"/>
      <c r="O208" s="83"/>
      <c r="P208" s="83" t="s">
        <v>475</v>
      </c>
      <c r="Q208" s="84"/>
      <c r="R208" s="83"/>
      <c r="S208" s="83"/>
      <c r="T208" s="81" t="str">
        <f>IF(F208&lt;&gt;0,E208/F208," ")</f>
        <v xml:space="preserve"> </v>
      </c>
      <c r="U208" s="81">
        <f>IF(D208&lt;&gt;0,E208/D208," ")</f>
        <v>1</v>
      </c>
      <c r="V208" s="82">
        <f>I208-G208</f>
        <v>770</v>
      </c>
      <c r="W208" s="83"/>
      <c r="X208" s="84">
        <f>198*N208</f>
        <v>0</v>
      </c>
      <c r="Y208" s="84">
        <f>E208-X208</f>
        <v>275000</v>
      </c>
      <c r="Z208" s="84"/>
      <c r="AA208" s="85" t="str">
        <f>IF(F208&gt;450000,T208," ")</f>
        <v xml:space="preserve"> </v>
      </c>
      <c r="AB208" s="85" t="str">
        <f>IF($F208&lt;449999,$T208," ")</f>
        <v xml:space="preserve"> </v>
      </c>
      <c r="AC208" s="86" t="str">
        <f>IF(AA208&gt;'20 Walford'!$B$30,AA208," ")</f>
        <v xml:space="preserve"> </v>
      </c>
      <c r="AD208" s="86" t="str">
        <f>IF(AB208&lt;='20 Walford'!$B$30,AB208," ")</f>
        <v xml:space="preserve"> </v>
      </c>
    </row>
    <row r="209" spans="1:26" s="87" customFormat="1">
      <c r="A209" s="101"/>
      <c r="B209" s="101">
        <v>127</v>
      </c>
      <c r="C209" s="101" t="s">
        <v>487</v>
      </c>
      <c r="D209" s="107">
        <v>645000</v>
      </c>
      <c r="E209" s="107">
        <v>620000</v>
      </c>
      <c r="F209" s="103"/>
      <c r="G209" s="104">
        <v>39358</v>
      </c>
      <c r="H209" s="104">
        <v>39408</v>
      </c>
      <c r="I209" s="104">
        <v>39423</v>
      </c>
      <c r="J209" s="101" t="s">
        <v>473</v>
      </c>
      <c r="K209" s="101" t="s">
        <v>469</v>
      </c>
      <c r="L209" s="101" t="s">
        <v>470</v>
      </c>
      <c r="M209" s="101">
        <v>4</v>
      </c>
      <c r="N209" s="101">
        <v>700</v>
      </c>
      <c r="O209" s="101">
        <v>230</v>
      </c>
      <c r="P209" s="101" t="s">
        <v>20</v>
      </c>
      <c r="Q209" s="107"/>
      <c r="R209" s="101"/>
      <c r="S209" s="101"/>
      <c r="T209" s="81" t="str">
        <f>IF(F209&lt;&gt;0,E209/F209," ")</f>
        <v xml:space="preserve"> </v>
      </c>
      <c r="U209" s="81">
        <f>IF(D209&lt;&gt;0,E209/D209," ")</f>
        <v>0.96124031007751942</v>
      </c>
      <c r="V209" s="82">
        <f>I209-G209</f>
        <v>65</v>
      </c>
      <c r="X209" s="106"/>
    </row>
    <row r="210" spans="1:26" s="87" customFormat="1">
      <c r="A210" s="101"/>
      <c r="B210" s="101">
        <v>127</v>
      </c>
      <c r="C210" s="101" t="s">
        <v>487</v>
      </c>
      <c r="D210" s="102">
        <v>645000</v>
      </c>
      <c r="E210" s="102">
        <v>620000</v>
      </c>
      <c r="F210" s="103"/>
      <c r="G210" s="104">
        <v>39358</v>
      </c>
      <c r="H210" s="104">
        <v>39408</v>
      </c>
      <c r="I210" s="104">
        <v>39423</v>
      </c>
      <c r="J210" s="101" t="s">
        <v>473</v>
      </c>
      <c r="K210" s="101" t="s">
        <v>469</v>
      </c>
      <c r="L210" s="101" t="s">
        <v>470</v>
      </c>
      <c r="M210" s="101">
        <v>4</v>
      </c>
      <c r="N210" s="101">
        <v>700</v>
      </c>
      <c r="O210" s="101">
        <v>230</v>
      </c>
      <c r="P210" s="101" t="s">
        <v>20</v>
      </c>
      <c r="Q210" s="102"/>
      <c r="R210" s="101"/>
      <c r="S210" s="101"/>
      <c r="T210" s="81" t="str">
        <f>IF(F210&lt;&gt;0,E210/F210," ")</f>
        <v xml:space="preserve"> </v>
      </c>
      <c r="U210" s="81">
        <f>IF(D210&lt;&gt;0,E210/D210," ")</f>
        <v>0.96124031007751942</v>
      </c>
      <c r="V210" s="82">
        <f>I210-G210</f>
        <v>65</v>
      </c>
      <c r="X210" s="106"/>
    </row>
    <row r="211" spans="1:26" s="87" customFormat="1">
      <c r="A211" s="101"/>
      <c r="B211" s="101">
        <v>39</v>
      </c>
      <c r="C211" s="101" t="s">
        <v>224</v>
      </c>
      <c r="D211" s="102">
        <v>325000</v>
      </c>
      <c r="E211" s="102">
        <v>297500</v>
      </c>
      <c r="F211" s="103"/>
      <c r="G211" s="104">
        <v>39358</v>
      </c>
      <c r="H211" s="104">
        <v>39568</v>
      </c>
      <c r="I211" s="104">
        <v>39576</v>
      </c>
      <c r="J211" s="101" t="s">
        <v>473</v>
      </c>
      <c r="K211" s="101" t="s">
        <v>469</v>
      </c>
      <c r="L211" s="101" t="s">
        <v>470</v>
      </c>
      <c r="M211" s="101"/>
      <c r="N211" s="101"/>
      <c r="O211" s="101"/>
      <c r="P211" s="101" t="s">
        <v>475</v>
      </c>
      <c r="Q211" s="102"/>
      <c r="R211" s="101"/>
      <c r="S211" s="101"/>
      <c r="T211" s="81" t="str">
        <f>IF(F211&lt;&gt;0,E211/F211," ")</f>
        <v xml:space="preserve"> </v>
      </c>
      <c r="U211" s="81">
        <f>IF(D211&lt;&gt;0,E211/D211," ")</f>
        <v>0.91538461538461535</v>
      </c>
      <c r="V211" s="82">
        <f>I211-G211</f>
        <v>218</v>
      </c>
      <c r="X211" s="106"/>
    </row>
    <row r="212" spans="1:26" s="87" customFormat="1">
      <c r="A212" s="101"/>
      <c r="B212" s="101">
        <v>118</v>
      </c>
      <c r="C212" s="101" t="s">
        <v>231</v>
      </c>
      <c r="D212" s="107"/>
      <c r="E212" s="107">
        <v>425000</v>
      </c>
      <c r="F212" s="103"/>
      <c r="G212" s="104">
        <v>39361</v>
      </c>
      <c r="H212" s="104">
        <v>39433</v>
      </c>
      <c r="I212" s="104">
        <v>39464</v>
      </c>
      <c r="J212" s="101" t="s">
        <v>473</v>
      </c>
      <c r="K212" s="101" t="s">
        <v>469</v>
      </c>
      <c r="L212" s="101" t="s">
        <v>470</v>
      </c>
      <c r="M212" s="101">
        <v>4</v>
      </c>
      <c r="N212" s="101">
        <v>817</v>
      </c>
      <c r="O212" s="101">
        <v>0</v>
      </c>
      <c r="P212" s="101" t="s">
        <v>475</v>
      </c>
      <c r="Q212" s="107"/>
      <c r="R212" s="101">
        <v>1970</v>
      </c>
      <c r="S212" s="101">
        <v>1</v>
      </c>
      <c r="T212" s="81" t="str">
        <f>IF(F212&lt;&gt;0,E212/F212," ")</f>
        <v xml:space="preserve"> </v>
      </c>
      <c r="U212" s="81" t="str">
        <f>IF(D212&lt;&gt;0,E212/D212," ")</f>
        <v xml:space="preserve"> </v>
      </c>
      <c r="V212" s="82">
        <f>I212-G212</f>
        <v>103</v>
      </c>
      <c r="X212" s="106"/>
    </row>
    <row r="213" spans="1:26" s="87" customFormat="1">
      <c r="A213" s="101"/>
      <c r="B213" s="101">
        <v>118</v>
      </c>
      <c r="C213" s="101" t="s">
        <v>231</v>
      </c>
      <c r="D213" s="102"/>
      <c r="E213" s="102">
        <v>425000</v>
      </c>
      <c r="F213" s="103"/>
      <c r="G213" s="104">
        <v>39361</v>
      </c>
      <c r="H213" s="104">
        <v>39433</v>
      </c>
      <c r="I213" s="104">
        <v>39464</v>
      </c>
      <c r="J213" s="101" t="s">
        <v>473</v>
      </c>
      <c r="K213" s="101" t="s">
        <v>469</v>
      </c>
      <c r="L213" s="101" t="s">
        <v>470</v>
      </c>
      <c r="M213" s="101">
        <v>4</v>
      </c>
      <c r="N213" s="101">
        <v>817</v>
      </c>
      <c r="O213" s="101">
        <v>0</v>
      </c>
      <c r="P213" s="101" t="s">
        <v>475</v>
      </c>
      <c r="Q213" s="102"/>
      <c r="R213" s="101">
        <v>1970</v>
      </c>
      <c r="S213" s="101">
        <v>1</v>
      </c>
      <c r="T213" s="81" t="str">
        <f>IF(F213&lt;&gt;0,E213/F213," ")</f>
        <v xml:space="preserve"> </v>
      </c>
      <c r="U213" s="81" t="str">
        <f>IF(D213&lt;&gt;0,E213/D213," ")</f>
        <v xml:space="preserve"> </v>
      </c>
      <c r="V213" s="82">
        <f>I213-G213</f>
        <v>103</v>
      </c>
      <c r="X213" s="106"/>
    </row>
    <row r="214" spans="1:26" s="87" customFormat="1">
      <c r="A214" s="101"/>
      <c r="B214" s="101">
        <v>28</v>
      </c>
      <c r="C214" s="101" t="s">
        <v>225</v>
      </c>
      <c r="D214" s="107"/>
      <c r="E214" s="107">
        <v>458500</v>
      </c>
      <c r="F214" s="103">
        <v>380000</v>
      </c>
      <c r="G214" s="104">
        <v>39373</v>
      </c>
      <c r="H214" s="104">
        <v>39423</v>
      </c>
      <c r="I214" s="104">
        <v>39434</v>
      </c>
      <c r="J214" s="101" t="s">
        <v>473</v>
      </c>
      <c r="K214" s="101" t="s">
        <v>469</v>
      </c>
      <c r="L214" s="101" t="s">
        <v>470</v>
      </c>
      <c r="M214" s="101">
        <v>4</v>
      </c>
      <c r="N214" s="101">
        <v>603</v>
      </c>
      <c r="O214" s="101">
        <v>219</v>
      </c>
      <c r="P214" s="101" t="s">
        <v>475</v>
      </c>
      <c r="Q214" s="107">
        <v>380000</v>
      </c>
      <c r="R214" s="101">
        <v>2005</v>
      </c>
      <c r="S214" s="101"/>
      <c r="T214" s="81">
        <f>IF(F214&lt;&gt;0,E214/F214," ")</f>
        <v>1.206578947368421</v>
      </c>
      <c r="U214" s="81" t="str">
        <f>IF(D214&lt;&gt;0,E214/D214," ")</f>
        <v xml:space="preserve"> </v>
      </c>
      <c r="V214" s="82">
        <f>I214-G214</f>
        <v>61</v>
      </c>
      <c r="X214" s="106"/>
    </row>
    <row r="215" spans="1:26" s="87" customFormat="1">
      <c r="A215" s="101"/>
      <c r="B215" s="101">
        <v>28</v>
      </c>
      <c r="C215" s="101" t="s">
        <v>225</v>
      </c>
      <c r="D215" s="102"/>
      <c r="E215" s="102">
        <v>458500</v>
      </c>
      <c r="F215" s="103">
        <v>380000</v>
      </c>
      <c r="G215" s="104">
        <v>39373</v>
      </c>
      <c r="H215" s="104">
        <v>39423</v>
      </c>
      <c r="I215" s="104">
        <v>39434</v>
      </c>
      <c r="J215" s="101" t="s">
        <v>473</v>
      </c>
      <c r="K215" s="101" t="s">
        <v>469</v>
      </c>
      <c r="L215" s="101" t="s">
        <v>470</v>
      </c>
      <c r="M215" s="101">
        <v>4</v>
      </c>
      <c r="N215" s="101">
        <v>603</v>
      </c>
      <c r="O215" s="101">
        <v>219</v>
      </c>
      <c r="P215" s="101" t="s">
        <v>475</v>
      </c>
      <c r="Q215" s="102">
        <v>380000</v>
      </c>
      <c r="R215" s="101">
        <v>2005</v>
      </c>
      <c r="S215" s="101"/>
      <c r="T215" s="81">
        <f>IF(F215&lt;&gt;0,E215/F215," ")</f>
        <v>1.206578947368421</v>
      </c>
      <c r="U215" s="81" t="str">
        <f>IF(D215&lt;&gt;0,E215/D215," ")</f>
        <v xml:space="preserve"> </v>
      </c>
      <c r="V215" s="82">
        <f>I215-G215</f>
        <v>61</v>
      </c>
      <c r="X215" s="106"/>
    </row>
    <row r="216" spans="1:26" s="87" customFormat="1">
      <c r="A216" s="101"/>
      <c r="B216" s="101" t="s">
        <v>460</v>
      </c>
      <c r="C216" s="101" t="s">
        <v>241</v>
      </c>
      <c r="D216" s="107"/>
      <c r="E216" s="107">
        <v>442500</v>
      </c>
      <c r="F216" s="103">
        <v>350000</v>
      </c>
      <c r="G216" s="104">
        <v>39374</v>
      </c>
      <c r="H216" s="104">
        <v>39404</v>
      </c>
      <c r="I216" s="104">
        <v>39413</v>
      </c>
      <c r="J216" s="101" t="s">
        <v>473</v>
      </c>
      <c r="K216" s="101" t="s">
        <v>469</v>
      </c>
      <c r="L216" s="101" t="s">
        <v>470</v>
      </c>
      <c r="M216" s="101">
        <v>4</v>
      </c>
      <c r="N216" s="101">
        <v>809</v>
      </c>
      <c r="O216" s="101">
        <v>0</v>
      </c>
      <c r="P216" s="101" t="s">
        <v>475</v>
      </c>
      <c r="Q216" s="107">
        <v>350000</v>
      </c>
      <c r="R216" s="101"/>
      <c r="S216" s="101">
        <v>1</v>
      </c>
      <c r="T216" s="81">
        <f>IF(F216&lt;&gt;0,E216/F216," ")</f>
        <v>1.2642857142857142</v>
      </c>
      <c r="U216" s="81" t="str">
        <f>IF(D216&lt;&gt;0,E216/D216," ")</f>
        <v xml:space="preserve"> </v>
      </c>
      <c r="V216" s="82">
        <f>I216-G216</f>
        <v>39</v>
      </c>
      <c r="X216" s="106"/>
    </row>
    <row r="217" spans="1:26" s="83" customFormat="1">
      <c r="A217" s="101"/>
      <c r="B217" s="101">
        <v>5</v>
      </c>
      <c r="C217" s="101" t="s">
        <v>226</v>
      </c>
      <c r="D217" s="107">
        <v>475000</v>
      </c>
      <c r="E217" s="107">
        <v>475000</v>
      </c>
      <c r="F217" s="103"/>
      <c r="G217" s="104">
        <v>39377</v>
      </c>
      <c r="H217" s="104">
        <v>39395</v>
      </c>
      <c r="I217" s="104">
        <v>39400</v>
      </c>
      <c r="J217" s="101" t="s">
        <v>473</v>
      </c>
      <c r="K217" s="101"/>
      <c r="L217" s="101" t="s">
        <v>470</v>
      </c>
      <c r="M217" s="101"/>
      <c r="N217" s="101">
        <v>1348</v>
      </c>
      <c r="O217" s="101"/>
      <c r="P217" s="101"/>
      <c r="Q217" s="107"/>
      <c r="R217" s="101"/>
      <c r="S217" s="101"/>
      <c r="T217" s="81" t="str">
        <f>IF(F217&lt;&gt;0,E217/F217," ")</f>
        <v xml:space="preserve"> </v>
      </c>
      <c r="U217" s="81">
        <f>IF(D217&lt;&gt;0,E217/D217," ")</f>
        <v>1</v>
      </c>
      <c r="V217" s="82">
        <f>I217-G217</f>
        <v>23</v>
      </c>
      <c r="W217" s="87"/>
      <c r="X217" s="106"/>
      <c r="Y217" s="87"/>
      <c r="Z217" s="87"/>
    </row>
    <row r="218" spans="1:26" s="87" customFormat="1">
      <c r="A218" s="101"/>
      <c r="B218" s="101">
        <v>8</v>
      </c>
      <c r="C218" s="101" t="s">
        <v>224</v>
      </c>
      <c r="D218" s="107">
        <v>359000</v>
      </c>
      <c r="E218" s="107">
        <v>353000</v>
      </c>
      <c r="F218" s="103">
        <v>300000</v>
      </c>
      <c r="G218" s="104">
        <v>39385</v>
      </c>
      <c r="H218" s="104">
        <v>39434</v>
      </c>
      <c r="I218" s="104">
        <v>39440</v>
      </c>
      <c r="J218" s="101" t="s">
        <v>473</v>
      </c>
      <c r="K218" s="101" t="s">
        <v>469</v>
      </c>
      <c r="L218" s="101" t="s">
        <v>470</v>
      </c>
      <c r="M218" s="101">
        <v>3</v>
      </c>
      <c r="N218" s="101">
        <v>660</v>
      </c>
      <c r="O218" s="101">
        <v>195</v>
      </c>
      <c r="P218" s="101" t="s">
        <v>475</v>
      </c>
      <c r="Q218" s="107">
        <v>300000</v>
      </c>
      <c r="R218" s="101">
        <v>2005</v>
      </c>
      <c r="S218" s="101">
        <v>9</v>
      </c>
      <c r="T218" s="81">
        <f>IF(F218&lt;&gt;0,E218/F218," ")</f>
        <v>1.1766666666666667</v>
      </c>
      <c r="U218" s="81">
        <f>IF(D218&lt;&gt;0,E218/D218," ")</f>
        <v>0.98328690807799446</v>
      </c>
      <c r="V218" s="82">
        <f>I218-G218</f>
        <v>55</v>
      </c>
      <c r="X218" s="106"/>
    </row>
    <row r="219" spans="1:26" s="87" customFormat="1">
      <c r="A219" s="101"/>
      <c r="B219" s="101">
        <v>8</v>
      </c>
      <c r="C219" s="101" t="s">
        <v>224</v>
      </c>
      <c r="D219" s="102">
        <v>359000</v>
      </c>
      <c r="E219" s="102">
        <v>353000</v>
      </c>
      <c r="F219" s="103">
        <v>300000</v>
      </c>
      <c r="G219" s="104">
        <v>39385</v>
      </c>
      <c r="H219" s="104">
        <v>39434</v>
      </c>
      <c r="I219" s="104">
        <v>39440</v>
      </c>
      <c r="J219" s="101" t="s">
        <v>473</v>
      </c>
      <c r="K219" s="101" t="s">
        <v>469</v>
      </c>
      <c r="L219" s="101" t="s">
        <v>470</v>
      </c>
      <c r="M219" s="101">
        <v>3</v>
      </c>
      <c r="N219" s="101">
        <v>660</v>
      </c>
      <c r="O219" s="101">
        <v>195</v>
      </c>
      <c r="P219" s="101" t="s">
        <v>475</v>
      </c>
      <c r="Q219" s="102">
        <v>300000</v>
      </c>
      <c r="R219" s="101">
        <v>2005</v>
      </c>
      <c r="S219" s="101">
        <v>9</v>
      </c>
      <c r="T219" s="81">
        <f>IF(F219&lt;&gt;0,E219/F219," ")</f>
        <v>1.1766666666666667</v>
      </c>
      <c r="U219" s="81">
        <f>IF(D219&lt;&gt;0,E219/D219," ")</f>
        <v>0.98328690807799446</v>
      </c>
      <c r="V219" s="82">
        <f>I219-G219</f>
        <v>55</v>
      </c>
      <c r="X219" s="106"/>
    </row>
    <row r="220" spans="1:26" s="87" customFormat="1">
      <c r="A220" s="101"/>
      <c r="B220" s="101">
        <v>9</v>
      </c>
      <c r="C220" s="101" t="s">
        <v>483</v>
      </c>
      <c r="D220" s="107"/>
      <c r="E220" s="107">
        <v>500000</v>
      </c>
      <c r="F220" s="103">
        <v>340000</v>
      </c>
      <c r="G220" s="104">
        <v>39391</v>
      </c>
      <c r="H220" s="104">
        <v>39422</v>
      </c>
      <c r="I220" s="104">
        <v>39422</v>
      </c>
      <c r="J220" s="101" t="s">
        <v>473</v>
      </c>
      <c r="K220" s="101" t="s">
        <v>469</v>
      </c>
      <c r="L220" s="101" t="s">
        <v>474</v>
      </c>
      <c r="M220" s="101">
        <v>4</v>
      </c>
      <c r="N220" s="101">
        <v>1012</v>
      </c>
      <c r="O220" s="101">
        <v>200</v>
      </c>
      <c r="P220" s="101" t="s">
        <v>475</v>
      </c>
      <c r="Q220" s="107">
        <v>340000</v>
      </c>
      <c r="R220" s="101">
        <v>2005</v>
      </c>
      <c r="S220" s="101">
        <v>9</v>
      </c>
      <c r="T220" s="81">
        <f>IF(F220&lt;&gt;0,E220/F220," ")</f>
        <v>1.4705882352941178</v>
      </c>
      <c r="U220" s="81" t="str">
        <f>IF(D220&lt;&gt;0,E220/D220," ")</f>
        <v xml:space="preserve"> </v>
      </c>
      <c r="V220" s="82">
        <f>I220-G220</f>
        <v>31</v>
      </c>
      <c r="X220" s="106"/>
    </row>
    <row r="221" spans="1:26" s="83" customFormat="1">
      <c r="A221" s="101"/>
      <c r="B221" s="101">
        <v>9</v>
      </c>
      <c r="C221" s="101" t="s">
        <v>483</v>
      </c>
      <c r="D221" s="102"/>
      <c r="E221" s="102">
        <v>500000</v>
      </c>
      <c r="F221" s="103">
        <v>340000</v>
      </c>
      <c r="G221" s="104">
        <v>39391</v>
      </c>
      <c r="H221" s="104">
        <v>39422</v>
      </c>
      <c r="I221" s="104">
        <v>39422</v>
      </c>
      <c r="J221" s="101" t="s">
        <v>473</v>
      </c>
      <c r="K221" s="101" t="s">
        <v>469</v>
      </c>
      <c r="L221" s="101" t="s">
        <v>474</v>
      </c>
      <c r="M221" s="101">
        <v>4</v>
      </c>
      <c r="N221" s="101">
        <v>1012</v>
      </c>
      <c r="O221" s="101">
        <v>200</v>
      </c>
      <c r="P221" s="101" t="s">
        <v>475</v>
      </c>
      <c r="Q221" s="102">
        <v>340000</v>
      </c>
      <c r="R221" s="101">
        <v>2005</v>
      </c>
      <c r="S221" s="101">
        <v>9</v>
      </c>
      <c r="T221" s="81">
        <f>IF(F221&lt;&gt;0,E221/F221," ")</f>
        <v>1.4705882352941178</v>
      </c>
      <c r="U221" s="81" t="str">
        <f>IF(D221&lt;&gt;0,E221/D221," ")</f>
        <v xml:space="preserve"> </v>
      </c>
      <c r="V221" s="82">
        <f>I221-G221</f>
        <v>31</v>
      </c>
      <c r="W221" s="87"/>
      <c r="X221" s="106"/>
      <c r="Y221" s="87"/>
      <c r="Z221" s="87"/>
    </row>
    <row r="222" spans="1:26" s="87" customFormat="1">
      <c r="A222" s="101"/>
      <c r="B222" s="101" t="s">
        <v>256</v>
      </c>
      <c r="C222" s="101" t="s">
        <v>226</v>
      </c>
      <c r="D222" s="107">
        <v>189000</v>
      </c>
      <c r="E222" s="107">
        <v>170000</v>
      </c>
      <c r="F222" s="103"/>
      <c r="G222" s="104">
        <v>39395</v>
      </c>
      <c r="H222" s="104">
        <v>39426</v>
      </c>
      <c r="I222" s="104">
        <v>39471</v>
      </c>
      <c r="J222" s="101" t="s">
        <v>115</v>
      </c>
      <c r="K222" s="101"/>
      <c r="L222" s="101" t="s">
        <v>470</v>
      </c>
      <c r="M222" s="101"/>
      <c r="N222" s="101">
        <v>527</v>
      </c>
      <c r="O222" s="101"/>
      <c r="P222" s="101"/>
      <c r="Q222" s="107"/>
      <c r="R222" s="101"/>
      <c r="S222" s="101"/>
      <c r="T222" s="81" t="str">
        <f>IF(F222&lt;&gt;0,E222/F222," ")</f>
        <v xml:space="preserve"> </v>
      </c>
      <c r="U222" s="81">
        <f>IF(D222&lt;&gt;0,E222/D222," ")</f>
        <v>0.89947089947089942</v>
      </c>
      <c r="V222" s="82">
        <f>I222-G222</f>
        <v>76</v>
      </c>
      <c r="X222" s="106"/>
    </row>
    <row r="223" spans="1:26" s="87" customFormat="1">
      <c r="A223" s="101"/>
      <c r="B223" s="101" t="s">
        <v>256</v>
      </c>
      <c r="C223" s="101" t="s">
        <v>226</v>
      </c>
      <c r="D223" s="102">
        <v>189000</v>
      </c>
      <c r="E223" s="102">
        <v>170000</v>
      </c>
      <c r="F223" s="103"/>
      <c r="G223" s="104">
        <v>39395</v>
      </c>
      <c r="H223" s="104">
        <v>39426</v>
      </c>
      <c r="I223" s="104">
        <v>39471</v>
      </c>
      <c r="J223" s="101" t="s">
        <v>115</v>
      </c>
      <c r="K223" s="101"/>
      <c r="L223" s="101" t="s">
        <v>470</v>
      </c>
      <c r="M223" s="101"/>
      <c r="N223" s="101">
        <v>527</v>
      </c>
      <c r="O223" s="101"/>
      <c r="P223" s="101"/>
      <c r="Q223" s="102"/>
      <c r="R223" s="101"/>
      <c r="S223" s="101"/>
      <c r="T223" s="81" t="str">
        <f>IF(F223&lt;&gt;0,E223/F223," ")</f>
        <v xml:space="preserve"> </v>
      </c>
      <c r="U223" s="81">
        <f>IF(D223&lt;&gt;0,E223/D223," ")</f>
        <v>0.89947089947089942</v>
      </c>
      <c r="V223" s="82">
        <f>I223-G223</f>
        <v>76</v>
      </c>
      <c r="X223" s="106"/>
    </row>
    <row r="224" spans="1:26" s="87" customFormat="1">
      <c r="A224" s="101"/>
      <c r="B224" s="101">
        <v>27</v>
      </c>
      <c r="C224" s="101" t="s">
        <v>19</v>
      </c>
      <c r="D224" s="102">
        <v>465000</v>
      </c>
      <c r="E224" s="102">
        <v>455000</v>
      </c>
      <c r="F224" s="103"/>
      <c r="G224" s="104">
        <v>39395</v>
      </c>
      <c r="H224" s="104">
        <v>39536</v>
      </c>
      <c r="I224" s="104">
        <v>39549</v>
      </c>
      <c r="J224" s="101" t="s">
        <v>473</v>
      </c>
      <c r="K224" s="101"/>
      <c r="L224" s="101" t="s">
        <v>470</v>
      </c>
      <c r="M224" s="101">
        <v>5</v>
      </c>
      <c r="N224" s="101">
        <v>920</v>
      </c>
      <c r="O224" s="101">
        <v>240</v>
      </c>
      <c r="P224" s="101"/>
      <c r="Q224" s="102"/>
      <c r="R224" s="101"/>
      <c r="S224" s="101"/>
      <c r="T224" s="81" t="str">
        <f>IF(F224&lt;&gt;0,E224/F224," ")</f>
        <v xml:space="preserve"> </v>
      </c>
      <c r="U224" s="81">
        <f>IF(D224&lt;&gt;0,E224/D224," ")</f>
        <v>0.978494623655914</v>
      </c>
      <c r="V224" s="82">
        <f>I224-G224</f>
        <v>154</v>
      </c>
      <c r="X224" s="106"/>
    </row>
    <row r="225" spans="1:26" s="87" customFormat="1">
      <c r="A225" s="101"/>
      <c r="B225" s="101">
        <v>25</v>
      </c>
      <c r="C225" s="101" t="s">
        <v>487</v>
      </c>
      <c r="D225" s="102">
        <v>450000</v>
      </c>
      <c r="E225" s="102">
        <v>403000</v>
      </c>
      <c r="F225" s="103">
        <v>325000</v>
      </c>
      <c r="G225" s="104">
        <v>39398</v>
      </c>
      <c r="H225" s="104">
        <v>39586</v>
      </c>
      <c r="I225" s="104">
        <v>39597</v>
      </c>
      <c r="J225" s="101" t="s">
        <v>473</v>
      </c>
      <c r="K225" s="101" t="s">
        <v>469</v>
      </c>
      <c r="L225" s="101" t="s">
        <v>470</v>
      </c>
      <c r="M225" s="101">
        <v>3</v>
      </c>
      <c r="N225" s="101">
        <v>896</v>
      </c>
      <c r="O225" s="101"/>
      <c r="P225" s="101" t="s">
        <v>475</v>
      </c>
      <c r="Q225" s="102">
        <v>325000</v>
      </c>
      <c r="R225" s="101">
        <v>2005</v>
      </c>
      <c r="S225" s="101">
        <v>9</v>
      </c>
      <c r="T225" s="81">
        <f>IF(F225&lt;&gt;0,E225/F225," ")</f>
        <v>1.24</v>
      </c>
      <c r="U225" s="81">
        <f>IF(D225&lt;&gt;0,E225/D225," ")</f>
        <v>0.89555555555555555</v>
      </c>
      <c r="V225" s="82">
        <f>I225-G225</f>
        <v>199</v>
      </c>
      <c r="X225" s="106"/>
    </row>
    <row r="226" spans="1:26" s="87" customFormat="1">
      <c r="A226" s="101"/>
      <c r="B226" s="101">
        <v>48</v>
      </c>
      <c r="C226" s="101" t="s">
        <v>231</v>
      </c>
      <c r="D226" s="107">
        <v>345000</v>
      </c>
      <c r="E226" s="107">
        <v>345000</v>
      </c>
      <c r="F226" s="103">
        <v>255000</v>
      </c>
      <c r="G226" s="104">
        <v>39399</v>
      </c>
      <c r="H226" s="104">
        <v>39422</v>
      </c>
      <c r="I226" s="104">
        <v>39465</v>
      </c>
      <c r="J226" s="101" t="s">
        <v>473</v>
      </c>
      <c r="K226" s="101" t="s">
        <v>469</v>
      </c>
      <c r="L226" s="101" t="s">
        <v>470</v>
      </c>
      <c r="M226" s="101">
        <v>4</v>
      </c>
      <c r="N226" s="101">
        <v>770</v>
      </c>
      <c r="O226" s="101"/>
      <c r="P226" s="101" t="s">
        <v>475</v>
      </c>
      <c r="Q226" s="107">
        <v>255000</v>
      </c>
      <c r="R226" s="101">
        <v>2005</v>
      </c>
      <c r="S226" s="101">
        <v>9</v>
      </c>
      <c r="T226" s="81">
        <f>IF(F226&lt;&gt;0,E226/F226," ")</f>
        <v>1.3529411764705883</v>
      </c>
      <c r="U226" s="81">
        <f>IF(D226&lt;&gt;0,E226/D226," ")</f>
        <v>1</v>
      </c>
      <c r="V226" s="82">
        <f>I226-G226</f>
        <v>66</v>
      </c>
      <c r="X226" s="106"/>
    </row>
    <row r="227" spans="1:26" s="87" customFormat="1">
      <c r="A227" s="101"/>
      <c r="B227" s="101">
        <v>48</v>
      </c>
      <c r="C227" s="101" t="s">
        <v>231</v>
      </c>
      <c r="D227" s="102">
        <v>345000</v>
      </c>
      <c r="E227" s="102">
        <v>345000</v>
      </c>
      <c r="F227" s="103">
        <v>255000</v>
      </c>
      <c r="G227" s="104">
        <v>39399</v>
      </c>
      <c r="H227" s="104">
        <v>39422</v>
      </c>
      <c r="I227" s="104">
        <v>39465</v>
      </c>
      <c r="J227" s="101" t="s">
        <v>473</v>
      </c>
      <c r="K227" s="101" t="s">
        <v>469</v>
      </c>
      <c r="L227" s="101" t="s">
        <v>470</v>
      </c>
      <c r="M227" s="101">
        <v>4</v>
      </c>
      <c r="N227" s="101">
        <v>770</v>
      </c>
      <c r="O227" s="101"/>
      <c r="P227" s="101" t="s">
        <v>475</v>
      </c>
      <c r="Q227" s="102">
        <v>255000</v>
      </c>
      <c r="R227" s="101">
        <v>2005</v>
      </c>
      <c r="S227" s="101">
        <v>9</v>
      </c>
      <c r="T227" s="81">
        <f>IF(F227&lt;&gt;0,E227/F227," ")</f>
        <v>1.3529411764705883</v>
      </c>
      <c r="U227" s="81">
        <f>IF(D227&lt;&gt;0,E227/D227," ")</f>
        <v>1</v>
      </c>
      <c r="V227" s="82">
        <f>I227-G227</f>
        <v>66</v>
      </c>
      <c r="X227" s="106"/>
    </row>
    <row r="228" spans="1:26" s="87" customFormat="1">
      <c r="A228" s="101"/>
      <c r="B228" s="101">
        <v>38</v>
      </c>
      <c r="C228" s="101" t="s">
        <v>487</v>
      </c>
      <c r="D228" s="102">
        <v>299000</v>
      </c>
      <c r="E228" s="102">
        <v>291000</v>
      </c>
      <c r="F228" s="103"/>
      <c r="G228" s="104">
        <v>39409</v>
      </c>
      <c r="H228" s="104">
        <v>39510</v>
      </c>
      <c r="I228" s="104">
        <v>39514</v>
      </c>
      <c r="J228" s="101" t="s">
        <v>473</v>
      </c>
      <c r="K228" s="101"/>
      <c r="L228" s="101" t="s">
        <v>470</v>
      </c>
      <c r="M228" s="101">
        <v>3</v>
      </c>
      <c r="N228" s="101">
        <v>600</v>
      </c>
      <c r="O228" s="101">
        <v>118</v>
      </c>
      <c r="P228" s="101"/>
      <c r="Q228" s="102"/>
      <c r="R228" s="101"/>
      <c r="S228" s="101"/>
      <c r="T228" s="81" t="str">
        <f>IF(F228&lt;&gt;0,E228/F228," ")</f>
        <v xml:space="preserve"> </v>
      </c>
      <c r="U228" s="81">
        <f>IF(D228&lt;&gt;0,E228/D228," ")</f>
        <v>0.97324414715719065</v>
      </c>
      <c r="V228" s="82">
        <f>I228-G228</f>
        <v>105</v>
      </c>
      <c r="X228" s="106"/>
    </row>
    <row r="229" spans="1:26" s="87" customFormat="1">
      <c r="A229" s="101"/>
      <c r="B229" s="101" t="s">
        <v>35</v>
      </c>
      <c r="C229" s="101" t="s">
        <v>487</v>
      </c>
      <c r="D229" s="102">
        <v>359000</v>
      </c>
      <c r="E229" s="102">
        <v>330000</v>
      </c>
      <c r="F229" s="103"/>
      <c r="G229" s="104">
        <v>39409</v>
      </c>
      <c r="H229" s="104">
        <v>39483</v>
      </c>
      <c r="I229" s="104">
        <v>39483</v>
      </c>
      <c r="J229" s="101" t="s">
        <v>473</v>
      </c>
      <c r="K229" s="101" t="s">
        <v>469</v>
      </c>
      <c r="L229" s="101" t="s">
        <v>470</v>
      </c>
      <c r="M229" s="101">
        <v>3</v>
      </c>
      <c r="N229" s="101">
        <v>411</v>
      </c>
      <c r="O229" s="101">
        <v>140</v>
      </c>
      <c r="P229" s="101"/>
      <c r="Q229" s="102"/>
      <c r="R229" s="101"/>
      <c r="S229" s="101"/>
      <c r="T229" s="81" t="str">
        <f>IF(F229&lt;&gt;0,E229/F229," ")</f>
        <v xml:space="preserve"> </v>
      </c>
      <c r="U229" s="81">
        <f>IF(D229&lt;&gt;0,E229/D229," ")</f>
        <v>0.91922005571030641</v>
      </c>
      <c r="V229" s="82">
        <f>I229-G229</f>
        <v>74</v>
      </c>
      <c r="X229" s="106"/>
    </row>
    <row r="230" spans="1:26" s="87" customFormat="1">
      <c r="A230" s="101"/>
      <c r="B230" s="101">
        <v>44</v>
      </c>
      <c r="C230" s="101" t="s">
        <v>227</v>
      </c>
      <c r="D230" s="102">
        <v>433500</v>
      </c>
      <c r="E230" s="102">
        <v>433500</v>
      </c>
      <c r="F230" s="103">
        <v>315000</v>
      </c>
      <c r="G230" s="104">
        <v>39419</v>
      </c>
      <c r="H230" s="104">
        <v>39429</v>
      </c>
      <c r="I230" s="104">
        <v>39609</v>
      </c>
      <c r="J230" s="101" t="s">
        <v>473</v>
      </c>
      <c r="K230" s="101" t="s">
        <v>469</v>
      </c>
      <c r="L230" s="101" t="s">
        <v>470</v>
      </c>
      <c r="M230" s="101">
        <v>3</v>
      </c>
      <c r="N230" s="101">
        <v>1335</v>
      </c>
      <c r="O230" s="101">
        <v>200</v>
      </c>
      <c r="P230" s="101" t="s">
        <v>475</v>
      </c>
      <c r="Q230" s="102">
        <v>315000</v>
      </c>
      <c r="R230" s="101"/>
      <c r="S230" s="101"/>
      <c r="T230" s="81">
        <f>IF(F230&lt;&gt;0,E230/F230," ")</f>
        <v>1.3761904761904762</v>
      </c>
      <c r="U230" s="81">
        <f>IF(D230&lt;&gt;0,E230/D230," ")</f>
        <v>1</v>
      </c>
      <c r="V230" s="82">
        <f>I230-G230</f>
        <v>190</v>
      </c>
      <c r="X230" s="106"/>
    </row>
    <row r="231" spans="1:26" s="83" customFormat="1">
      <c r="A231" s="101"/>
      <c r="B231" s="101">
        <v>22</v>
      </c>
      <c r="C231" s="101" t="s">
        <v>250</v>
      </c>
      <c r="D231" s="102"/>
      <c r="E231" s="102">
        <v>477500</v>
      </c>
      <c r="F231" s="103">
        <v>345000</v>
      </c>
      <c r="G231" s="104">
        <v>39422</v>
      </c>
      <c r="H231" s="104">
        <v>39471</v>
      </c>
      <c r="I231" s="104">
        <v>39500</v>
      </c>
      <c r="J231" s="101" t="s">
        <v>473</v>
      </c>
      <c r="K231" s="101" t="s">
        <v>469</v>
      </c>
      <c r="L231" s="101" t="s">
        <v>470</v>
      </c>
      <c r="M231" s="101">
        <v>4</v>
      </c>
      <c r="N231" s="101">
        <v>771</v>
      </c>
      <c r="O231" s="101">
        <v>0</v>
      </c>
      <c r="P231" s="101" t="s">
        <v>475</v>
      </c>
      <c r="Q231" s="102">
        <v>345000</v>
      </c>
      <c r="R231" s="101"/>
      <c r="S231" s="101">
        <v>1</v>
      </c>
      <c r="T231" s="81">
        <f>IF(F231&lt;&gt;0,E231/F231," ")</f>
        <v>1.3840579710144927</v>
      </c>
      <c r="U231" s="81" t="str">
        <f>IF(D231&lt;&gt;0,E231/D231," ")</f>
        <v xml:space="preserve"> </v>
      </c>
      <c r="V231" s="82">
        <f>I231-G231</f>
        <v>78</v>
      </c>
      <c r="W231" s="87"/>
      <c r="X231" s="106"/>
      <c r="Y231" s="87"/>
      <c r="Z231" s="87"/>
    </row>
    <row r="232" spans="1:26" s="87" customFormat="1">
      <c r="A232" s="101"/>
      <c r="B232" s="101">
        <v>6</v>
      </c>
      <c r="C232" s="101" t="s">
        <v>223</v>
      </c>
      <c r="D232" s="102">
        <v>339000</v>
      </c>
      <c r="E232" s="102">
        <v>303150</v>
      </c>
      <c r="F232" s="103"/>
      <c r="G232" s="104">
        <v>39426</v>
      </c>
      <c r="H232" s="104">
        <v>39493</v>
      </c>
      <c r="I232" s="104">
        <v>39503</v>
      </c>
      <c r="J232" s="101" t="s">
        <v>473</v>
      </c>
      <c r="K232" s="101" t="s">
        <v>469</v>
      </c>
      <c r="L232" s="101" t="s">
        <v>470</v>
      </c>
      <c r="M232" s="101">
        <v>3</v>
      </c>
      <c r="N232" s="101">
        <v>809</v>
      </c>
      <c r="O232" s="101">
        <v>100</v>
      </c>
      <c r="P232" s="101"/>
      <c r="Q232" s="102"/>
      <c r="R232" s="101"/>
      <c r="S232" s="101"/>
      <c r="T232" s="81" t="str">
        <f>IF(F232&lt;&gt;0,E232/F232," ")</f>
        <v xml:space="preserve"> </v>
      </c>
      <c r="U232" s="81">
        <f>IF(D232&lt;&gt;0,E232/D232," ")</f>
        <v>0.89424778761061952</v>
      </c>
      <c r="V232" s="82">
        <f>I232-G232</f>
        <v>77</v>
      </c>
      <c r="X232" s="106"/>
    </row>
    <row r="233" spans="1:26" s="83" customFormat="1">
      <c r="A233" s="101"/>
      <c r="B233" s="101">
        <v>4</v>
      </c>
      <c r="C233" s="101" t="s">
        <v>251</v>
      </c>
      <c r="D233" s="102">
        <v>325000</v>
      </c>
      <c r="E233" s="102">
        <v>325000</v>
      </c>
      <c r="F233" s="103">
        <v>270000</v>
      </c>
      <c r="G233" s="104">
        <v>39428</v>
      </c>
      <c r="H233" s="104">
        <v>39489</v>
      </c>
      <c r="I233" s="104">
        <v>39507</v>
      </c>
      <c r="J233" s="101" t="s">
        <v>473</v>
      </c>
      <c r="K233" s="101" t="s">
        <v>469</v>
      </c>
      <c r="L233" s="101" t="s">
        <v>470</v>
      </c>
      <c r="M233" s="101">
        <v>3</v>
      </c>
      <c r="N233" s="101">
        <v>621</v>
      </c>
      <c r="O233" s="101"/>
      <c r="P233" s="101" t="s">
        <v>475</v>
      </c>
      <c r="Q233" s="102">
        <v>270000</v>
      </c>
      <c r="R233" s="101">
        <v>2005</v>
      </c>
      <c r="S233" s="101">
        <v>9</v>
      </c>
      <c r="T233" s="81">
        <f>IF(F233&lt;&gt;0,E233/F233," ")</f>
        <v>1.2037037037037037</v>
      </c>
      <c r="U233" s="81">
        <f>IF(D233&lt;&gt;0,E233/D233," ")</f>
        <v>1</v>
      </c>
      <c r="V233" s="82">
        <f>I233-G233</f>
        <v>79</v>
      </c>
      <c r="W233" s="87"/>
      <c r="X233" s="106"/>
      <c r="Y233" s="87"/>
      <c r="Z233" s="87"/>
    </row>
    <row r="234" spans="1:26" s="83" customFormat="1">
      <c r="A234" s="101"/>
      <c r="B234" s="101" t="s">
        <v>257</v>
      </c>
      <c r="C234" s="101" t="s">
        <v>226</v>
      </c>
      <c r="D234" s="107">
        <v>199000</v>
      </c>
      <c r="E234" s="107">
        <v>195000</v>
      </c>
      <c r="F234" s="103"/>
      <c r="G234" s="104">
        <v>39456</v>
      </c>
      <c r="H234" s="104">
        <v>39457</v>
      </c>
      <c r="I234" s="104">
        <v>39471</v>
      </c>
      <c r="J234" s="101" t="s">
        <v>115</v>
      </c>
      <c r="K234" s="101"/>
      <c r="L234" s="101" t="s">
        <v>470</v>
      </c>
      <c r="M234" s="101"/>
      <c r="N234" s="101">
        <v>542</v>
      </c>
      <c r="O234" s="101"/>
      <c r="P234" s="101"/>
      <c r="Q234" s="107"/>
      <c r="R234" s="101"/>
      <c r="S234" s="101"/>
      <c r="T234" s="81" t="str">
        <f>IF(F234&lt;&gt;0,E234/F234," ")</f>
        <v xml:space="preserve"> </v>
      </c>
      <c r="U234" s="81">
        <f>IF(D234&lt;&gt;0,E234/D234," ")</f>
        <v>0.97989949748743721</v>
      </c>
      <c r="V234" s="82">
        <f>I234-G234</f>
        <v>15</v>
      </c>
      <c r="W234" s="87"/>
      <c r="X234" s="106"/>
      <c r="Y234" s="87"/>
      <c r="Z234" s="87"/>
    </row>
    <row r="235" spans="1:26" s="87" customFormat="1">
      <c r="A235" s="101"/>
      <c r="B235" s="101" t="s">
        <v>257</v>
      </c>
      <c r="C235" s="101" t="s">
        <v>226</v>
      </c>
      <c r="D235" s="102">
        <v>199000</v>
      </c>
      <c r="E235" s="102">
        <v>195000</v>
      </c>
      <c r="F235" s="103"/>
      <c r="G235" s="104">
        <v>39456</v>
      </c>
      <c r="H235" s="104">
        <v>39457</v>
      </c>
      <c r="I235" s="104">
        <v>39471</v>
      </c>
      <c r="J235" s="101" t="s">
        <v>115</v>
      </c>
      <c r="K235" s="101"/>
      <c r="L235" s="101" t="s">
        <v>470</v>
      </c>
      <c r="M235" s="101"/>
      <c r="N235" s="101">
        <v>542</v>
      </c>
      <c r="O235" s="101"/>
      <c r="P235" s="101"/>
      <c r="Q235" s="102"/>
      <c r="R235" s="101"/>
      <c r="S235" s="101"/>
      <c r="T235" s="81" t="str">
        <f>IF(F235&lt;&gt;0,E235/F235," ")</f>
        <v xml:space="preserve"> </v>
      </c>
      <c r="U235" s="81">
        <f>IF(D235&lt;&gt;0,E235/D235," ")</f>
        <v>0.97989949748743721</v>
      </c>
      <c r="V235" s="82">
        <f>I235-G235</f>
        <v>15</v>
      </c>
      <c r="X235" s="106"/>
    </row>
    <row r="236" spans="1:26" s="87" customFormat="1">
      <c r="A236" s="101"/>
      <c r="B236" s="101" t="s">
        <v>260</v>
      </c>
      <c r="C236" s="101" t="s">
        <v>241</v>
      </c>
      <c r="D236" s="102">
        <v>295000</v>
      </c>
      <c r="E236" s="102">
        <v>290000</v>
      </c>
      <c r="F236" s="103">
        <v>255000</v>
      </c>
      <c r="G236" s="104">
        <v>39470</v>
      </c>
      <c r="H236" s="104">
        <v>39576</v>
      </c>
      <c r="I236" s="104">
        <v>39610</v>
      </c>
      <c r="J236" s="101" t="s">
        <v>473</v>
      </c>
      <c r="K236" s="101" t="s">
        <v>479</v>
      </c>
      <c r="L236" s="101" t="s">
        <v>470</v>
      </c>
      <c r="M236" s="101">
        <v>2</v>
      </c>
      <c r="N236" s="101"/>
      <c r="O236" s="101"/>
      <c r="P236" s="101" t="s">
        <v>475</v>
      </c>
      <c r="Q236" s="102">
        <v>255000</v>
      </c>
      <c r="R236" s="101"/>
      <c r="S236" s="101"/>
      <c r="T236" s="81">
        <f>IF(F236&lt;&gt;0,E236/F236," ")</f>
        <v>1.1372549019607843</v>
      </c>
      <c r="U236" s="81">
        <f>IF(D236&lt;&gt;0,E236/D236," ")</f>
        <v>0.98305084745762716</v>
      </c>
      <c r="V236" s="82">
        <f>I236-G236</f>
        <v>140</v>
      </c>
      <c r="X236" s="106"/>
    </row>
    <row r="237" spans="1:26" s="87" customFormat="1">
      <c r="A237" s="101"/>
      <c r="B237" s="101">
        <v>15</v>
      </c>
      <c r="C237" s="101" t="s">
        <v>250</v>
      </c>
      <c r="D237" s="102">
        <v>379000</v>
      </c>
      <c r="E237" s="102">
        <v>330000</v>
      </c>
      <c r="F237" s="103">
        <v>270000</v>
      </c>
      <c r="G237" s="104">
        <v>39472</v>
      </c>
      <c r="H237" s="104">
        <v>39568</v>
      </c>
      <c r="I237" s="104">
        <v>39574</v>
      </c>
      <c r="J237" s="101" t="s">
        <v>473</v>
      </c>
      <c r="K237" s="101" t="s">
        <v>469</v>
      </c>
      <c r="L237" s="101" t="s">
        <v>470</v>
      </c>
      <c r="M237" s="101">
        <v>3</v>
      </c>
      <c r="N237" s="101">
        <v>1211</v>
      </c>
      <c r="O237" s="101"/>
      <c r="P237" s="101" t="s">
        <v>475</v>
      </c>
      <c r="Q237" s="102">
        <v>270000</v>
      </c>
      <c r="R237" s="101">
        <v>2005</v>
      </c>
      <c r="S237" s="101">
        <v>9</v>
      </c>
      <c r="T237" s="81">
        <f>IF(F237&lt;&gt;0,E237/F237," ")</f>
        <v>1.2222222222222223</v>
      </c>
      <c r="U237" s="81">
        <f>IF(D237&lt;&gt;0,E237/D237," ")</f>
        <v>0.87071240105540892</v>
      </c>
      <c r="V237" s="82">
        <f>I237-G237</f>
        <v>102</v>
      </c>
      <c r="X237" s="106"/>
    </row>
    <row r="238" spans="1:26" s="83" customFormat="1">
      <c r="A238" s="101"/>
      <c r="B238" s="101" t="s">
        <v>233</v>
      </c>
      <c r="C238" s="101" t="s">
        <v>483</v>
      </c>
      <c r="D238" s="102">
        <v>329000</v>
      </c>
      <c r="E238" s="102">
        <v>324000</v>
      </c>
      <c r="F238" s="103"/>
      <c r="G238" s="104">
        <v>39477</v>
      </c>
      <c r="H238" s="104">
        <v>39478</v>
      </c>
      <c r="I238" s="104">
        <v>39490</v>
      </c>
      <c r="J238" s="101" t="s">
        <v>473</v>
      </c>
      <c r="K238" s="101" t="s">
        <v>469</v>
      </c>
      <c r="L238" s="101" t="s">
        <v>470</v>
      </c>
      <c r="M238" s="101">
        <v>3</v>
      </c>
      <c r="N238" s="101">
        <v>560</v>
      </c>
      <c r="O238" s="101">
        <v>150</v>
      </c>
      <c r="P238" s="101"/>
      <c r="Q238" s="102"/>
      <c r="R238" s="101"/>
      <c r="S238" s="101"/>
      <c r="T238" s="81" t="str">
        <f>IF(F238&lt;&gt;0,E238/F238," ")</f>
        <v xml:space="preserve"> </v>
      </c>
      <c r="U238" s="81">
        <f>IF(D238&lt;&gt;0,E238/D238," ")</f>
        <v>0.98480243161094227</v>
      </c>
      <c r="V238" s="82">
        <f>I238-G238</f>
        <v>13</v>
      </c>
      <c r="W238" s="87"/>
      <c r="X238" s="106"/>
      <c r="Y238" s="87"/>
      <c r="Z238" s="87"/>
    </row>
    <row r="239" spans="1:26" s="87" customFormat="1">
      <c r="A239" s="101"/>
      <c r="B239" s="101" t="s">
        <v>234</v>
      </c>
      <c r="C239" s="101" t="s">
        <v>241</v>
      </c>
      <c r="D239" s="102">
        <v>359000</v>
      </c>
      <c r="E239" s="102">
        <v>350000</v>
      </c>
      <c r="F239" s="103">
        <v>280000</v>
      </c>
      <c r="G239" s="104">
        <v>39477</v>
      </c>
      <c r="H239" s="104">
        <v>39492</v>
      </c>
      <c r="I239" s="104">
        <v>39504</v>
      </c>
      <c r="J239" s="101" t="s">
        <v>473</v>
      </c>
      <c r="K239" s="101" t="s">
        <v>469</v>
      </c>
      <c r="L239" s="101" t="s">
        <v>470</v>
      </c>
      <c r="M239" s="101">
        <v>4</v>
      </c>
      <c r="N239" s="101">
        <v>679</v>
      </c>
      <c r="O239" s="101">
        <v>110</v>
      </c>
      <c r="P239" s="101" t="s">
        <v>475</v>
      </c>
      <c r="Q239" s="102">
        <v>280000</v>
      </c>
      <c r="R239" s="101"/>
      <c r="S239" s="101"/>
      <c r="T239" s="81">
        <f>IF(F239&lt;&gt;0,E239/F239," ")</f>
        <v>1.25</v>
      </c>
      <c r="U239" s="81">
        <f>IF(D239&lt;&gt;0,E239/D239," ")</f>
        <v>0.97493036211699169</v>
      </c>
      <c r="V239" s="82">
        <f>I239-G239</f>
        <v>27</v>
      </c>
      <c r="X239" s="106"/>
    </row>
    <row r="240" spans="1:26" s="87" customFormat="1">
      <c r="A240" s="101"/>
      <c r="B240" s="101">
        <v>10</v>
      </c>
      <c r="C240" s="101" t="s">
        <v>225</v>
      </c>
      <c r="D240" s="102">
        <v>419000</v>
      </c>
      <c r="E240" s="102">
        <v>345000</v>
      </c>
      <c r="F240" s="103"/>
      <c r="G240" s="104">
        <v>39477</v>
      </c>
      <c r="H240" s="104">
        <v>39632</v>
      </c>
      <c r="I240" s="104">
        <v>39632</v>
      </c>
      <c r="J240" s="101" t="s">
        <v>473</v>
      </c>
      <c r="K240" s="101"/>
      <c r="L240" s="101" t="s">
        <v>470</v>
      </c>
      <c r="M240" s="101">
        <v>4</v>
      </c>
      <c r="N240" s="101">
        <v>554</v>
      </c>
      <c r="O240" s="101"/>
      <c r="P240" s="101"/>
      <c r="Q240" s="102"/>
      <c r="R240" s="101"/>
      <c r="S240" s="101"/>
      <c r="T240" s="81" t="str">
        <f>IF(F240&lt;&gt;0,E240/F240," ")</f>
        <v xml:space="preserve"> </v>
      </c>
      <c r="U240" s="81">
        <f>IF(D240&lt;&gt;0,E240/D240," ")</f>
        <v>0.8233890214797136</v>
      </c>
      <c r="V240" s="82">
        <f>I240-G240</f>
        <v>155</v>
      </c>
      <c r="X240" s="106"/>
    </row>
    <row r="241" spans="1:30" s="83" customFormat="1">
      <c r="A241" s="101"/>
      <c r="B241" s="101">
        <v>28</v>
      </c>
      <c r="C241" s="101" t="s">
        <v>243</v>
      </c>
      <c r="D241" s="102">
        <v>419000</v>
      </c>
      <c r="E241" s="102">
        <v>400000</v>
      </c>
      <c r="F241" s="103">
        <v>340000</v>
      </c>
      <c r="G241" s="104">
        <v>39479</v>
      </c>
      <c r="H241" s="104">
        <v>39524</v>
      </c>
      <c r="I241" s="104">
        <v>39535</v>
      </c>
      <c r="J241" s="101" t="s">
        <v>473</v>
      </c>
      <c r="K241" s="101" t="s">
        <v>469</v>
      </c>
      <c r="L241" s="101" t="s">
        <v>470</v>
      </c>
      <c r="M241" s="101">
        <v>3</v>
      </c>
      <c r="N241" s="101">
        <v>882</v>
      </c>
      <c r="O241" s="101">
        <v>190</v>
      </c>
      <c r="P241" s="101" t="s">
        <v>475</v>
      </c>
      <c r="Q241" s="102">
        <v>340000</v>
      </c>
      <c r="R241" s="101">
        <v>2005</v>
      </c>
      <c r="S241" s="101">
        <v>9</v>
      </c>
      <c r="T241" s="81">
        <f>IF(F241&lt;&gt;0,E241/F241," ")</f>
        <v>1.1764705882352942</v>
      </c>
      <c r="U241" s="81">
        <f>IF(D241&lt;&gt;0,E241/D241," ")</f>
        <v>0.95465393794749398</v>
      </c>
      <c r="V241" s="82">
        <f>I241-G241</f>
        <v>56</v>
      </c>
      <c r="W241" s="87"/>
      <c r="X241" s="106"/>
      <c r="Y241" s="87"/>
      <c r="Z241" s="87"/>
    </row>
    <row r="242" spans="1:30" s="115" customFormat="1">
      <c r="A242" s="112" t="s">
        <v>621</v>
      </c>
      <c r="B242" s="112"/>
      <c r="C242" s="112"/>
      <c r="D242" s="109">
        <f>AVERAGE(D227:D240)</f>
        <v>329192.30769230769</v>
      </c>
      <c r="E242" s="109">
        <f>AVERAGE(E227:E240)</f>
        <v>323867.85714285716</v>
      </c>
      <c r="F242" s="110">
        <f>AVERAGE(F227:F240)</f>
        <v>284285.71428571426</v>
      </c>
      <c r="G242" s="109">
        <f>AVERAGE(G227:G240)</f>
        <v>39442.642857142855</v>
      </c>
      <c r="H242" s="109">
        <f>AVERAGE(H227:H240)</f>
        <v>39496.928571428572</v>
      </c>
      <c r="I242" s="109">
        <f>AVERAGE(I227:I240)</f>
        <v>39523.785714285717</v>
      </c>
      <c r="J242" s="109" t="e">
        <f>AVERAGE(J227:J240)</f>
        <v>#DIV/0!</v>
      </c>
      <c r="K242" s="109" t="e">
        <f>AVERAGE(K227:K240)</f>
        <v>#DIV/0!</v>
      </c>
      <c r="L242" s="109" t="e">
        <f>AVERAGE(L227:L240)</f>
        <v>#DIV/0!</v>
      </c>
      <c r="M242" s="109">
        <f>AVERAGE(M227:M240)</f>
        <v>3.25</v>
      </c>
      <c r="N242" s="114">
        <f>AVERAGE(N227:N240)</f>
        <v>723.46153846153845</v>
      </c>
      <c r="O242" s="109">
        <f>AVERAGE(O227:O240)</f>
        <v>116.85714285714286</v>
      </c>
      <c r="P242" s="109" t="e">
        <f>AVERAGE(P227:P240)</f>
        <v>#DIV/0!</v>
      </c>
      <c r="Q242" s="109">
        <f>AVERAGE(Q227:Q240)</f>
        <v>284285.71428571426</v>
      </c>
      <c r="R242" s="109">
        <f>AVERAGE(R227:R240)</f>
        <v>2005</v>
      </c>
      <c r="S242" s="109">
        <f>AVERAGE(S227:S240)</f>
        <v>7</v>
      </c>
      <c r="T242" s="109">
        <f>AVERAGE(T227:T240)</f>
        <v>1.2751957787946095</v>
      </c>
      <c r="U242" s="109">
        <f>AVERAGE(U227:U240)</f>
        <v>0.95256892685951344</v>
      </c>
      <c r="V242" s="109">
        <f>AVERAGE(V227:V240)</f>
        <v>81.142857142857139</v>
      </c>
      <c r="W242" s="109" t="e">
        <f>AVERAGE(W227:W240)</f>
        <v>#DIV/0!</v>
      </c>
      <c r="X242" s="109" t="e">
        <f>AVERAGE(X227:X240)</f>
        <v>#DIV/0!</v>
      </c>
      <c r="Y242" s="109" t="e">
        <f>AVERAGE(Y227:Y240)</f>
        <v>#DIV/0!</v>
      </c>
      <c r="Z242" s="109" t="e">
        <f>AVERAGE(Z227:Z240)</f>
        <v>#DIV/0!</v>
      </c>
    </row>
    <row r="243" spans="1:30" s="83" customFormat="1">
      <c r="A243" s="101"/>
      <c r="B243" s="101">
        <v>10</v>
      </c>
      <c r="C243" s="101" t="s">
        <v>226</v>
      </c>
      <c r="D243" s="102">
        <v>335000</v>
      </c>
      <c r="E243" s="102">
        <v>316000</v>
      </c>
      <c r="F243" s="103"/>
      <c r="G243" s="104">
        <v>39485</v>
      </c>
      <c r="H243" s="104">
        <v>39540</v>
      </c>
      <c r="I243" s="104">
        <v>39540</v>
      </c>
      <c r="J243" s="101" t="s">
        <v>473</v>
      </c>
      <c r="K243" s="101"/>
      <c r="L243" s="101" t="s">
        <v>470</v>
      </c>
      <c r="M243" s="101">
        <v>4</v>
      </c>
      <c r="N243" s="101">
        <v>575</v>
      </c>
      <c r="O243" s="101">
        <v>140</v>
      </c>
      <c r="P243" s="101"/>
      <c r="Q243" s="102"/>
      <c r="R243" s="101"/>
      <c r="S243" s="101"/>
      <c r="T243" s="81" t="str">
        <f>IF(F243&lt;&gt;0,E243/F243," ")</f>
        <v xml:space="preserve"> </v>
      </c>
      <c r="U243" s="81">
        <f>IF(D243&lt;&gt;0,E243/D243," ")</f>
        <v>0.94328358208955221</v>
      </c>
      <c r="V243" s="82">
        <f>I243-G243</f>
        <v>55</v>
      </c>
      <c r="W243" s="87"/>
      <c r="X243" s="106"/>
      <c r="Y243" s="87"/>
      <c r="Z243" s="87"/>
    </row>
    <row r="244" spans="1:30" s="83" customFormat="1">
      <c r="A244" s="101"/>
      <c r="B244" s="101" t="s">
        <v>466</v>
      </c>
      <c r="C244" s="101" t="s">
        <v>32</v>
      </c>
      <c r="D244" s="102">
        <v>649000</v>
      </c>
      <c r="E244" s="102">
        <v>649000</v>
      </c>
      <c r="F244" s="103"/>
      <c r="G244" s="104">
        <v>39485</v>
      </c>
      <c r="H244" s="104">
        <v>39492</v>
      </c>
      <c r="I244" s="104">
        <v>39568</v>
      </c>
      <c r="J244" s="101" t="s">
        <v>473</v>
      </c>
      <c r="K244" s="101" t="s">
        <v>469</v>
      </c>
      <c r="L244" s="101" t="s">
        <v>470</v>
      </c>
      <c r="M244" s="101">
        <v>3</v>
      </c>
      <c r="N244" s="101">
        <v>584</v>
      </c>
      <c r="O244" s="101"/>
      <c r="P244" s="101" t="s">
        <v>475</v>
      </c>
      <c r="Q244" s="102"/>
      <c r="R244" s="101"/>
      <c r="S244" s="101"/>
      <c r="T244" s="81" t="str">
        <f>IF(F244&lt;&gt;0,E244/F244," ")</f>
        <v xml:space="preserve"> </v>
      </c>
      <c r="U244" s="81">
        <f>IF(D244&lt;&gt;0,E244/D244," ")</f>
        <v>1</v>
      </c>
      <c r="V244" s="82">
        <f>I244-G244</f>
        <v>83</v>
      </c>
      <c r="W244" s="87"/>
      <c r="X244" s="106"/>
      <c r="Y244" s="87"/>
      <c r="Z244" s="87"/>
    </row>
    <row r="245" spans="1:30" s="87" customFormat="1">
      <c r="A245" s="101"/>
      <c r="B245" s="101">
        <v>31</v>
      </c>
      <c r="C245" s="101" t="s">
        <v>231</v>
      </c>
      <c r="D245" s="102">
        <v>339000</v>
      </c>
      <c r="E245" s="102">
        <v>311000</v>
      </c>
      <c r="F245" s="103"/>
      <c r="G245" s="104">
        <v>39489</v>
      </c>
      <c r="H245" s="104">
        <v>39518</v>
      </c>
      <c r="I245" s="104">
        <v>39527</v>
      </c>
      <c r="J245" s="101" t="s">
        <v>473</v>
      </c>
      <c r="K245" s="101"/>
      <c r="L245" s="101" t="s">
        <v>470</v>
      </c>
      <c r="M245" s="101">
        <v>3</v>
      </c>
      <c r="N245" s="101">
        <v>1113</v>
      </c>
      <c r="O245" s="101">
        <v>130</v>
      </c>
      <c r="P245" s="101"/>
      <c r="Q245" s="102"/>
      <c r="R245" s="101"/>
      <c r="S245" s="101"/>
      <c r="T245" s="81" t="str">
        <f>IF(F245&lt;&gt;0,E245/F245," ")</f>
        <v xml:space="preserve"> </v>
      </c>
      <c r="U245" s="81">
        <f>IF(D245&lt;&gt;0,E245/D245," ")</f>
        <v>0.91740412979351027</v>
      </c>
      <c r="V245" s="82">
        <f>I245-G245</f>
        <v>38</v>
      </c>
      <c r="X245" s="106"/>
    </row>
    <row r="246" spans="1:30" s="83" customFormat="1">
      <c r="A246" s="101"/>
      <c r="B246" s="101">
        <v>17</v>
      </c>
      <c r="C246" s="101" t="s">
        <v>14</v>
      </c>
      <c r="D246" s="102"/>
      <c r="E246" s="102">
        <v>592000</v>
      </c>
      <c r="F246" s="103">
        <v>470000</v>
      </c>
      <c r="G246" s="104">
        <v>39496</v>
      </c>
      <c r="H246" s="104">
        <v>39521</v>
      </c>
      <c r="I246" s="104">
        <v>39521</v>
      </c>
      <c r="J246" s="101" t="s">
        <v>473</v>
      </c>
      <c r="K246" s="101" t="s">
        <v>469</v>
      </c>
      <c r="L246" s="101" t="s">
        <v>470</v>
      </c>
      <c r="M246" s="101">
        <v>4</v>
      </c>
      <c r="N246" s="101">
        <v>1044</v>
      </c>
      <c r="O246" s="101"/>
      <c r="P246" s="101" t="s">
        <v>475</v>
      </c>
      <c r="Q246" s="102">
        <v>470000</v>
      </c>
      <c r="R246" s="101"/>
      <c r="S246" s="101"/>
      <c r="T246" s="81">
        <f>IF(F246&lt;&gt;0,E246/F246," ")</f>
        <v>1.2595744680851064</v>
      </c>
      <c r="U246" s="81" t="str">
        <f>IF(D246&lt;&gt;0,E246/D246," ")</f>
        <v xml:space="preserve"> </v>
      </c>
      <c r="V246" s="82">
        <f>I246-G246</f>
        <v>25</v>
      </c>
      <c r="W246" s="87"/>
      <c r="X246" s="106"/>
      <c r="Y246" s="87"/>
      <c r="Z246" s="87"/>
    </row>
    <row r="247" spans="1:30" s="87" customFormat="1">
      <c r="A247" s="101"/>
      <c r="B247" s="101">
        <v>27</v>
      </c>
      <c r="C247" s="101" t="s">
        <v>243</v>
      </c>
      <c r="D247" s="102">
        <v>409000</v>
      </c>
      <c r="E247" s="102">
        <v>379000</v>
      </c>
      <c r="F247" s="103">
        <v>325000</v>
      </c>
      <c r="G247" s="104">
        <v>39496</v>
      </c>
      <c r="H247" s="104">
        <v>39554</v>
      </c>
      <c r="I247" s="104">
        <v>39568</v>
      </c>
      <c r="J247" s="101" t="s">
        <v>473</v>
      </c>
      <c r="K247" s="101" t="s">
        <v>469</v>
      </c>
      <c r="L247" s="101" t="s">
        <v>470</v>
      </c>
      <c r="M247" s="101">
        <v>3</v>
      </c>
      <c r="N247" s="101">
        <v>800</v>
      </c>
      <c r="O247" s="101"/>
      <c r="P247" s="101" t="s">
        <v>475</v>
      </c>
      <c r="Q247" s="102">
        <v>325000</v>
      </c>
      <c r="R247" s="101">
        <v>2005</v>
      </c>
      <c r="S247" s="101">
        <v>9</v>
      </c>
      <c r="T247" s="81">
        <f>IF(F247&lt;&gt;0,E247/F247," ")</f>
        <v>1.1661538461538461</v>
      </c>
      <c r="U247" s="81">
        <f>IF(D247&lt;&gt;0,E247/D247," ")</f>
        <v>0.92665036674816625</v>
      </c>
      <c r="V247" s="82">
        <f>I247-G247</f>
        <v>72</v>
      </c>
      <c r="X247" s="106"/>
    </row>
    <row r="248" spans="1:30" s="83" customFormat="1">
      <c r="A248" s="101"/>
      <c r="B248" s="101" t="s">
        <v>466</v>
      </c>
      <c r="C248" s="101" t="s">
        <v>481</v>
      </c>
      <c r="D248" s="102"/>
      <c r="E248" s="102">
        <v>282000</v>
      </c>
      <c r="F248" s="103">
        <v>280000</v>
      </c>
      <c r="G248" s="104">
        <v>39497</v>
      </c>
      <c r="H248" s="104">
        <v>39743</v>
      </c>
      <c r="I248" s="104">
        <v>39759</v>
      </c>
      <c r="J248" s="101" t="s">
        <v>473</v>
      </c>
      <c r="K248" s="101" t="s">
        <v>469</v>
      </c>
      <c r="L248" s="101" t="s">
        <v>470</v>
      </c>
      <c r="M248" s="101">
        <v>3</v>
      </c>
      <c r="N248" s="101">
        <v>501</v>
      </c>
      <c r="O248" s="101"/>
      <c r="P248" s="101" t="s">
        <v>475</v>
      </c>
      <c r="Q248" s="102">
        <v>280000</v>
      </c>
      <c r="R248" s="101">
        <v>2005</v>
      </c>
      <c r="S248" s="101">
        <v>9</v>
      </c>
      <c r="T248" s="81">
        <f>IF(F248&lt;&gt;0,E248/F248," ")</f>
        <v>1.0071428571428571</v>
      </c>
      <c r="U248" s="81" t="str">
        <f>IF(D248&lt;&gt;0,E248/D248," ")</f>
        <v xml:space="preserve"> </v>
      </c>
      <c r="V248" s="82">
        <f>I248-G248</f>
        <v>262</v>
      </c>
      <c r="W248" s="87"/>
      <c r="X248" s="106"/>
      <c r="Y248" s="87"/>
      <c r="Z248" s="87"/>
    </row>
    <row r="249" spans="1:30" s="87" customFormat="1">
      <c r="A249" s="101"/>
      <c r="B249" s="101">
        <v>51</v>
      </c>
      <c r="C249" s="101" t="s">
        <v>250</v>
      </c>
      <c r="D249" s="102">
        <v>429000</v>
      </c>
      <c r="E249" s="102">
        <v>407000</v>
      </c>
      <c r="F249" s="103"/>
      <c r="G249" s="104">
        <v>39507</v>
      </c>
      <c r="H249" s="104">
        <v>39869</v>
      </c>
      <c r="I249" s="104">
        <v>39903</v>
      </c>
      <c r="J249" s="101" t="s">
        <v>473</v>
      </c>
      <c r="K249" s="101" t="s">
        <v>469</v>
      </c>
      <c r="L249" s="101" t="s">
        <v>470</v>
      </c>
      <c r="M249" s="101">
        <v>4</v>
      </c>
      <c r="N249" s="101">
        <v>709</v>
      </c>
      <c r="O249" s="101"/>
      <c r="P249" s="101" t="s">
        <v>475</v>
      </c>
      <c r="Q249" s="102"/>
      <c r="R249" s="101">
        <v>2005</v>
      </c>
      <c r="S249" s="101">
        <v>9</v>
      </c>
      <c r="T249" s="81" t="str">
        <f>IF(F249&lt;&gt;0,E249/F249," ")</f>
        <v xml:space="preserve"> </v>
      </c>
      <c r="U249" s="81">
        <f>IF(D249&lt;&gt;0,E249/D249," ")</f>
        <v>0.94871794871794868</v>
      </c>
      <c r="V249" s="82">
        <f>I249-G249</f>
        <v>396</v>
      </c>
      <c r="X249" s="84">
        <f>198*N249</f>
        <v>140382</v>
      </c>
      <c r="Y249" s="84">
        <f>E249-X249</f>
        <v>266618</v>
      </c>
      <c r="Z249" s="84"/>
    </row>
    <row r="250" spans="1:30" s="83" customFormat="1">
      <c r="A250" s="101" t="s">
        <v>33</v>
      </c>
      <c r="B250" s="101">
        <v>11</v>
      </c>
      <c r="C250" s="101" t="s">
        <v>18</v>
      </c>
      <c r="D250" s="102">
        <v>330000</v>
      </c>
      <c r="E250" s="102">
        <v>295000</v>
      </c>
      <c r="F250" s="103"/>
      <c r="G250" s="104">
        <v>39514</v>
      </c>
      <c r="H250" s="104">
        <v>39693</v>
      </c>
      <c r="I250" s="104">
        <v>39708</v>
      </c>
      <c r="J250" s="101" t="s">
        <v>473</v>
      </c>
      <c r="K250" s="101" t="s">
        <v>469</v>
      </c>
      <c r="L250" s="101" t="s">
        <v>470</v>
      </c>
      <c r="M250" s="101">
        <v>2</v>
      </c>
      <c r="N250" s="101"/>
      <c r="O250" s="101"/>
      <c r="P250" s="101" t="s">
        <v>475</v>
      </c>
      <c r="Q250" s="102"/>
      <c r="R250" s="101"/>
      <c r="S250" s="101"/>
      <c r="T250" s="81" t="str">
        <f>IF(F250&lt;&gt;0,E250/F250," ")</f>
        <v xml:space="preserve"> </v>
      </c>
      <c r="U250" s="81">
        <f>IF(D250&lt;&gt;0,E250/D250," ")</f>
        <v>0.89393939393939392</v>
      </c>
      <c r="V250" s="82">
        <f>I250-G250</f>
        <v>194</v>
      </c>
      <c r="W250" s="87"/>
      <c r="X250" s="106"/>
      <c r="Y250" s="87"/>
      <c r="Z250" s="87"/>
    </row>
    <row r="251" spans="1:30" s="87" customFormat="1">
      <c r="A251" s="101"/>
      <c r="B251" s="101" t="s">
        <v>335</v>
      </c>
      <c r="C251" s="101" t="s">
        <v>32</v>
      </c>
      <c r="D251" s="102">
        <v>167000</v>
      </c>
      <c r="E251" s="102">
        <v>150000</v>
      </c>
      <c r="F251" s="103"/>
      <c r="G251" s="104">
        <v>39517</v>
      </c>
      <c r="H251" s="104">
        <v>39616</v>
      </c>
      <c r="I251" s="104">
        <v>39741</v>
      </c>
      <c r="J251" s="101" t="s">
        <v>115</v>
      </c>
      <c r="K251" s="101" t="s">
        <v>469</v>
      </c>
      <c r="L251" s="101" t="s">
        <v>470</v>
      </c>
      <c r="M251" s="101"/>
      <c r="N251" s="101">
        <v>456</v>
      </c>
      <c r="O251" s="101"/>
      <c r="P251" s="101" t="s">
        <v>475</v>
      </c>
      <c r="Q251" s="102"/>
      <c r="R251" s="101">
        <v>2005</v>
      </c>
      <c r="S251" s="101">
        <v>9</v>
      </c>
      <c r="T251" s="81" t="str">
        <f>IF(F251&lt;&gt;0,E251/F251," ")</f>
        <v xml:space="preserve"> </v>
      </c>
      <c r="U251" s="81">
        <f>IF(D251&lt;&gt;0,E251/D251," ")</f>
        <v>0.89820359281437123</v>
      </c>
      <c r="V251" s="82">
        <f>I251-G251</f>
        <v>224</v>
      </c>
      <c r="X251" s="106"/>
    </row>
    <row r="252" spans="1:30" s="83" customFormat="1">
      <c r="A252" s="101"/>
      <c r="B252" s="101">
        <v>23</v>
      </c>
      <c r="C252" s="101" t="s">
        <v>14</v>
      </c>
      <c r="D252" s="102">
        <v>469000</v>
      </c>
      <c r="E252" s="102">
        <v>410000</v>
      </c>
      <c r="F252" s="103"/>
      <c r="G252" s="104">
        <v>39517</v>
      </c>
      <c r="H252" s="104">
        <v>39605</v>
      </c>
      <c r="I252" s="104">
        <v>39628</v>
      </c>
      <c r="J252" s="101" t="s">
        <v>473</v>
      </c>
      <c r="K252" s="101"/>
      <c r="L252" s="101" t="s">
        <v>470</v>
      </c>
      <c r="M252" s="101">
        <v>3</v>
      </c>
      <c r="N252" s="101">
        <v>1233</v>
      </c>
      <c r="O252" s="101">
        <v>190</v>
      </c>
      <c r="P252" s="101"/>
      <c r="Q252" s="102"/>
      <c r="R252" s="101"/>
      <c r="S252" s="101"/>
      <c r="T252" s="81" t="str">
        <f>IF(F252&lt;&gt;0,E252/F252," ")</f>
        <v xml:space="preserve"> </v>
      </c>
      <c r="U252" s="81">
        <f>IF(D252&lt;&gt;0,E252/D252," ")</f>
        <v>0.87420042643923246</v>
      </c>
      <c r="V252" s="82">
        <f>I252-G252</f>
        <v>111</v>
      </c>
      <c r="W252" s="87"/>
      <c r="X252" s="106"/>
      <c r="Y252" s="87"/>
      <c r="Z252" s="87"/>
    </row>
    <row r="253" spans="1:30" s="87" customFormat="1">
      <c r="A253" s="101"/>
      <c r="B253" s="101">
        <v>5</v>
      </c>
      <c r="C253" s="101" t="s">
        <v>227</v>
      </c>
      <c r="D253" s="102">
        <v>375000</v>
      </c>
      <c r="E253" s="102">
        <v>360000</v>
      </c>
      <c r="F253" s="103">
        <v>290000</v>
      </c>
      <c r="G253" s="104">
        <v>39519</v>
      </c>
      <c r="H253" s="104">
        <v>39697</v>
      </c>
      <c r="I253" s="104">
        <v>39721</v>
      </c>
      <c r="J253" s="101" t="s">
        <v>473</v>
      </c>
      <c r="K253" s="101" t="s">
        <v>469</v>
      </c>
      <c r="L253" s="101" t="s">
        <v>470</v>
      </c>
      <c r="M253" s="101">
        <v>3</v>
      </c>
      <c r="N253" s="101">
        <v>1034</v>
      </c>
      <c r="O253" s="101"/>
      <c r="P253" s="101" t="s">
        <v>475</v>
      </c>
      <c r="Q253" s="102">
        <v>290000</v>
      </c>
      <c r="R253" s="101">
        <v>2005</v>
      </c>
      <c r="S253" s="101">
        <v>9</v>
      </c>
      <c r="T253" s="81">
        <f>IF(F253&lt;&gt;0,E253/F253," ")</f>
        <v>1.2413793103448276</v>
      </c>
      <c r="U253" s="81">
        <f>IF(D253&lt;&gt;0,E253/D253," ")</f>
        <v>0.96</v>
      </c>
      <c r="V253" s="82">
        <f>I253-G253</f>
        <v>202</v>
      </c>
      <c r="X253" s="106"/>
    </row>
    <row r="254" spans="1:30" s="87" customFormat="1">
      <c r="A254" s="101"/>
      <c r="B254" s="101">
        <v>65</v>
      </c>
      <c r="C254" s="101" t="s">
        <v>487</v>
      </c>
      <c r="D254" s="102">
        <v>414000</v>
      </c>
      <c r="E254" s="102">
        <v>380000</v>
      </c>
      <c r="F254" s="103">
        <v>345000</v>
      </c>
      <c r="G254" s="104">
        <v>39520</v>
      </c>
      <c r="H254" s="104">
        <v>39639</v>
      </c>
      <c r="I254" s="104">
        <v>39646</v>
      </c>
      <c r="J254" s="101" t="s">
        <v>473</v>
      </c>
      <c r="K254" s="101" t="s">
        <v>469</v>
      </c>
      <c r="L254" s="101" t="s">
        <v>470</v>
      </c>
      <c r="M254" s="101">
        <v>3</v>
      </c>
      <c r="N254" s="101">
        <v>735</v>
      </c>
      <c r="O254" s="101"/>
      <c r="P254" s="101" t="s">
        <v>475</v>
      </c>
      <c r="Q254" s="102">
        <v>345000</v>
      </c>
      <c r="R254" s="101">
        <v>2005</v>
      </c>
      <c r="S254" s="101">
        <v>9</v>
      </c>
      <c r="T254" s="81">
        <f>IF(F254&lt;&gt;0,E254/F254," ")</f>
        <v>1.1014492753623188</v>
      </c>
      <c r="U254" s="81">
        <f>IF(D254&lt;&gt;0,E254/D254," ")</f>
        <v>0.91787439613526567</v>
      </c>
      <c r="V254" s="82">
        <f>I254-G254</f>
        <v>126</v>
      </c>
      <c r="X254" s="106"/>
    </row>
    <row r="255" spans="1:30" s="87" customFormat="1">
      <c r="A255" s="83"/>
      <c r="B255" s="83" t="s">
        <v>238</v>
      </c>
      <c r="C255" s="83" t="s">
        <v>32</v>
      </c>
      <c r="D255" s="84">
        <v>262500</v>
      </c>
      <c r="E255" s="84">
        <v>262500</v>
      </c>
      <c r="F255" s="88">
        <f>Q255</f>
        <v>614000</v>
      </c>
      <c r="G255" s="89">
        <v>39520</v>
      </c>
      <c r="H255" s="89">
        <v>40247</v>
      </c>
      <c r="I255" s="89">
        <v>40254</v>
      </c>
      <c r="J255" s="83" t="s">
        <v>473</v>
      </c>
      <c r="K255" s="83" t="s">
        <v>469</v>
      </c>
      <c r="L255" s="83" t="s">
        <v>470</v>
      </c>
      <c r="M255" s="83">
        <v>5</v>
      </c>
      <c r="N255" s="83">
        <v>500</v>
      </c>
      <c r="O255" s="83"/>
      <c r="P255" s="83" t="s">
        <v>475</v>
      </c>
      <c r="Q255" s="84">
        <v>614000</v>
      </c>
      <c r="R255" s="83">
        <v>2005</v>
      </c>
      <c r="S255" s="83">
        <v>9</v>
      </c>
      <c r="T255" s="81">
        <f>IF(F255&lt;&gt;0,E255/F255," ")</f>
        <v>0.42752442996742673</v>
      </c>
      <c r="U255" s="81">
        <f>IF(D255&lt;&gt;0,E255/D255," ")</f>
        <v>1</v>
      </c>
      <c r="V255" s="82">
        <f>I255-G255</f>
        <v>734</v>
      </c>
      <c r="W255" s="83"/>
      <c r="X255" s="84">
        <f>198*N255</f>
        <v>99000</v>
      </c>
      <c r="Y255" s="84">
        <f>E255-X255</f>
        <v>163500</v>
      </c>
      <c r="Z255" s="84"/>
      <c r="AA255" s="85">
        <f>IF(F255&gt;450000,T255," ")</f>
        <v>0.42752442996742673</v>
      </c>
      <c r="AB255" s="85" t="str">
        <f>IF($F255&lt;449999,$T255," ")</f>
        <v xml:space="preserve"> </v>
      </c>
      <c r="AC255" s="86" t="str">
        <f>IF(AA255&gt;'20 Walford'!$B$30,AA255," ")</f>
        <v xml:space="preserve"> </v>
      </c>
      <c r="AD255" s="86" t="str">
        <f>IF(AB255&lt;='20 Walford'!$B$30,AB255," ")</f>
        <v xml:space="preserve"> </v>
      </c>
    </row>
    <row r="256" spans="1:30" s="87" customFormat="1">
      <c r="A256" s="101"/>
      <c r="B256" s="101">
        <v>9</v>
      </c>
      <c r="C256" s="101" t="s">
        <v>249</v>
      </c>
      <c r="D256" s="102">
        <v>499000</v>
      </c>
      <c r="E256" s="102">
        <v>465000</v>
      </c>
      <c r="F256" s="103">
        <v>325000</v>
      </c>
      <c r="G256" s="104">
        <v>39520</v>
      </c>
      <c r="H256" s="104">
        <v>39618</v>
      </c>
      <c r="I256" s="104">
        <v>39618</v>
      </c>
      <c r="J256" s="101" t="s">
        <v>473</v>
      </c>
      <c r="K256" s="101" t="s">
        <v>469</v>
      </c>
      <c r="L256" s="101" t="s">
        <v>470</v>
      </c>
      <c r="M256" s="101">
        <v>4</v>
      </c>
      <c r="N256" s="101">
        <v>788</v>
      </c>
      <c r="O256" s="101">
        <v>212</v>
      </c>
      <c r="P256" s="101" t="s">
        <v>475</v>
      </c>
      <c r="Q256" s="102">
        <v>325000</v>
      </c>
      <c r="R256" s="101">
        <v>2005</v>
      </c>
      <c r="S256" s="101">
        <v>9</v>
      </c>
      <c r="T256" s="81">
        <f>IF(F256&lt;&gt;0,E256/F256," ")</f>
        <v>1.4307692307692308</v>
      </c>
      <c r="U256" s="81">
        <f>IF(D256&lt;&gt;0,E256/D256," ")</f>
        <v>0.93186372745490986</v>
      </c>
      <c r="V256" s="82">
        <f>I256-G256</f>
        <v>98</v>
      </c>
      <c r="X256" s="106"/>
    </row>
    <row r="257" spans="1:26" s="87" customFormat="1">
      <c r="A257" s="101"/>
      <c r="B257" s="101">
        <v>18</v>
      </c>
      <c r="C257" s="101" t="s">
        <v>231</v>
      </c>
      <c r="D257" s="102">
        <v>395000</v>
      </c>
      <c r="E257" s="102">
        <v>380000</v>
      </c>
      <c r="F257" s="103">
        <v>295000</v>
      </c>
      <c r="G257" s="104">
        <v>39525</v>
      </c>
      <c r="H257" s="104">
        <v>39675</v>
      </c>
      <c r="I257" s="104">
        <v>39777</v>
      </c>
      <c r="J257" s="101" t="s">
        <v>473</v>
      </c>
      <c r="K257" s="101" t="s">
        <v>469</v>
      </c>
      <c r="L257" s="101" t="s">
        <v>470</v>
      </c>
      <c r="M257" s="101">
        <v>4</v>
      </c>
      <c r="N257" s="101">
        <v>1029</v>
      </c>
      <c r="O257" s="101"/>
      <c r="P257" s="101" t="s">
        <v>475</v>
      </c>
      <c r="Q257" s="102">
        <v>295000</v>
      </c>
      <c r="R257" s="101">
        <v>2005</v>
      </c>
      <c r="S257" s="101">
        <v>9</v>
      </c>
      <c r="T257" s="81">
        <f>IF(F257&lt;&gt;0,E257/F257," ")</f>
        <v>1.2881355932203389</v>
      </c>
      <c r="U257" s="81">
        <f>IF(D257&lt;&gt;0,E257/D257," ")</f>
        <v>0.96202531645569622</v>
      </c>
      <c r="V257" s="82">
        <f>I257-G257</f>
        <v>252</v>
      </c>
      <c r="X257" s="106"/>
    </row>
    <row r="258" spans="1:26" s="83" customFormat="1">
      <c r="A258" s="101"/>
      <c r="B258" s="101">
        <v>27</v>
      </c>
      <c r="C258" s="101" t="s">
        <v>487</v>
      </c>
      <c r="D258" s="102">
        <v>382500</v>
      </c>
      <c r="E258" s="102">
        <v>382500</v>
      </c>
      <c r="F258" s="103">
        <v>320000</v>
      </c>
      <c r="G258" s="104">
        <v>39534</v>
      </c>
      <c r="H258" s="104">
        <v>39685</v>
      </c>
      <c r="I258" s="104">
        <v>39687</v>
      </c>
      <c r="J258" s="101" t="s">
        <v>473</v>
      </c>
      <c r="K258" s="101" t="s">
        <v>469</v>
      </c>
      <c r="L258" s="101" t="s">
        <v>470</v>
      </c>
      <c r="M258" s="101">
        <v>3</v>
      </c>
      <c r="N258" s="101">
        <v>858</v>
      </c>
      <c r="O258" s="101"/>
      <c r="P258" s="101" t="s">
        <v>475</v>
      </c>
      <c r="Q258" s="102">
        <v>320000</v>
      </c>
      <c r="R258" s="101">
        <v>2005</v>
      </c>
      <c r="S258" s="101">
        <v>9</v>
      </c>
      <c r="T258" s="81">
        <f>IF(F258&lt;&gt;0,E258/F258," ")</f>
        <v>1.1953125</v>
      </c>
      <c r="U258" s="81">
        <f>IF(D258&lt;&gt;0,E258/D258," ")</f>
        <v>1</v>
      </c>
      <c r="V258" s="82">
        <f>I258-G258</f>
        <v>153</v>
      </c>
      <c r="W258" s="87"/>
      <c r="X258" s="106"/>
      <c r="Y258" s="87"/>
      <c r="Z258" s="87"/>
    </row>
    <row r="259" spans="1:26" s="83" customFormat="1">
      <c r="A259" s="101"/>
      <c r="B259" s="101">
        <v>25</v>
      </c>
      <c r="C259" s="101" t="s">
        <v>481</v>
      </c>
      <c r="D259" s="102"/>
      <c r="E259" s="102">
        <v>310000</v>
      </c>
      <c r="F259" s="103">
        <v>285000</v>
      </c>
      <c r="G259" s="104">
        <v>39540</v>
      </c>
      <c r="H259" s="104">
        <v>39581</v>
      </c>
      <c r="I259" s="104">
        <v>39595</v>
      </c>
      <c r="J259" s="101" t="s">
        <v>473</v>
      </c>
      <c r="K259" s="101" t="s">
        <v>469</v>
      </c>
      <c r="L259" s="101" t="s">
        <v>470</v>
      </c>
      <c r="M259" s="101">
        <v>4</v>
      </c>
      <c r="N259" s="101">
        <v>1169</v>
      </c>
      <c r="O259" s="101">
        <v>220</v>
      </c>
      <c r="P259" s="101" t="s">
        <v>475</v>
      </c>
      <c r="Q259" s="102">
        <v>285000</v>
      </c>
      <c r="R259" s="101">
        <v>2005</v>
      </c>
      <c r="S259" s="101">
        <v>1</v>
      </c>
      <c r="T259" s="81">
        <f>IF(F259&lt;&gt;0,E259/F259," ")</f>
        <v>1.0877192982456141</v>
      </c>
      <c r="U259" s="81" t="str">
        <f>IF(D259&lt;&gt;0,E259/D259," ")</f>
        <v xml:space="preserve"> </v>
      </c>
      <c r="V259" s="82">
        <f>I259-G259</f>
        <v>55</v>
      </c>
      <c r="W259" s="87"/>
      <c r="X259" s="106"/>
      <c r="Y259" s="87"/>
      <c r="Z259" s="87"/>
    </row>
    <row r="260" spans="1:26" s="87" customFormat="1">
      <c r="A260" s="101"/>
      <c r="B260" s="101" t="s">
        <v>40</v>
      </c>
      <c r="C260" s="101" t="s">
        <v>455</v>
      </c>
      <c r="D260" s="102">
        <v>443000</v>
      </c>
      <c r="E260" s="102">
        <v>436000</v>
      </c>
      <c r="F260" s="103"/>
      <c r="G260" s="104">
        <v>39541</v>
      </c>
      <c r="H260" s="104">
        <v>39551</v>
      </c>
      <c r="I260" s="104">
        <v>39560</v>
      </c>
      <c r="J260" s="101" t="s">
        <v>473</v>
      </c>
      <c r="K260" s="101" t="s">
        <v>469</v>
      </c>
      <c r="L260" s="101" t="s">
        <v>470</v>
      </c>
      <c r="M260" s="101">
        <v>3</v>
      </c>
      <c r="N260" s="101">
        <v>804</v>
      </c>
      <c r="O260" s="101">
        <v>230</v>
      </c>
      <c r="P260" s="101"/>
      <c r="Q260" s="102"/>
      <c r="R260" s="101"/>
      <c r="S260" s="101"/>
      <c r="T260" s="81" t="str">
        <f>IF(F260&lt;&gt;0,E260/F260," ")</f>
        <v xml:space="preserve"> </v>
      </c>
      <c r="U260" s="81">
        <f>IF(D260&lt;&gt;0,E260/D260," ")</f>
        <v>0.98419864559819414</v>
      </c>
      <c r="V260" s="82">
        <f>I260-G260</f>
        <v>19</v>
      </c>
      <c r="X260" s="106"/>
    </row>
    <row r="261" spans="1:26" s="83" customFormat="1">
      <c r="A261" s="101"/>
      <c r="B261" s="101">
        <v>11</v>
      </c>
      <c r="C261" s="101" t="s">
        <v>456</v>
      </c>
      <c r="D261" s="102"/>
      <c r="E261" s="102">
        <v>740000</v>
      </c>
      <c r="F261" s="103">
        <v>520000</v>
      </c>
      <c r="G261" s="104">
        <v>39548</v>
      </c>
      <c r="H261" s="104">
        <v>39580</v>
      </c>
      <c r="I261" s="104">
        <v>39580</v>
      </c>
      <c r="J261" s="101" t="s">
        <v>473</v>
      </c>
      <c r="K261" s="101" t="s">
        <v>469</v>
      </c>
      <c r="L261" s="101" t="s">
        <v>232</v>
      </c>
      <c r="M261" s="101">
        <v>3</v>
      </c>
      <c r="N261" s="101">
        <v>863</v>
      </c>
      <c r="O261" s="101">
        <v>276</v>
      </c>
      <c r="P261" s="101" t="s">
        <v>20</v>
      </c>
      <c r="Q261" s="102">
        <v>520000</v>
      </c>
      <c r="R261" s="101">
        <v>2005</v>
      </c>
      <c r="S261" s="101">
        <v>9</v>
      </c>
      <c r="T261" s="81">
        <f>IF(F261&lt;&gt;0,E261/F261," ")</f>
        <v>1.4230769230769231</v>
      </c>
      <c r="U261" s="81" t="str">
        <f>IF(D261&lt;&gt;0,E261/D261," ")</f>
        <v xml:space="preserve"> </v>
      </c>
      <c r="V261" s="82">
        <f>I261-G261</f>
        <v>32</v>
      </c>
      <c r="W261" s="87"/>
      <c r="X261" s="106"/>
      <c r="Y261" s="87"/>
      <c r="Z261" s="87"/>
    </row>
    <row r="262" spans="1:26" s="83" customFormat="1">
      <c r="A262" s="101"/>
      <c r="B262" s="101">
        <v>9</v>
      </c>
      <c r="C262" s="101" t="s">
        <v>251</v>
      </c>
      <c r="D262" s="102">
        <v>325000</v>
      </c>
      <c r="E262" s="102">
        <v>310000</v>
      </c>
      <c r="F262" s="103">
        <v>250000</v>
      </c>
      <c r="G262" s="104">
        <v>39552</v>
      </c>
      <c r="H262" s="104">
        <v>39573</v>
      </c>
      <c r="I262" s="104">
        <v>39580</v>
      </c>
      <c r="J262" s="101" t="s">
        <v>473</v>
      </c>
      <c r="K262" s="101" t="s">
        <v>469</v>
      </c>
      <c r="L262" s="101" t="s">
        <v>470</v>
      </c>
      <c r="M262" s="101">
        <v>3</v>
      </c>
      <c r="N262" s="101">
        <v>667</v>
      </c>
      <c r="O262" s="101"/>
      <c r="P262" s="101" t="s">
        <v>475</v>
      </c>
      <c r="Q262" s="102">
        <v>250000</v>
      </c>
      <c r="R262" s="101"/>
      <c r="S262" s="101"/>
      <c r="T262" s="81">
        <f>IF(F262&lt;&gt;0,E262/F262," ")</f>
        <v>1.24</v>
      </c>
      <c r="U262" s="81">
        <f>IF(D262&lt;&gt;0,E262/D262," ")</f>
        <v>0.9538461538461539</v>
      </c>
      <c r="V262" s="82">
        <f>I262-G262</f>
        <v>28</v>
      </c>
      <c r="W262" s="87"/>
      <c r="X262" s="106"/>
      <c r="Y262" s="87"/>
      <c r="Z262" s="87"/>
    </row>
    <row r="263" spans="1:26" s="87" customFormat="1">
      <c r="A263" s="101"/>
      <c r="B263" s="101">
        <v>16</v>
      </c>
      <c r="C263" s="101" t="s">
        <v>113</v>
      </c>
      <c r="D263" s="102">
        <v>599000</v>
      </c>
      <c r="E263" s="102">
        <v>562500</v>
      </c>
      <c r="F263" s="103"/>
      <c r="G263" s="104">
        <v>39568</v>
      </c>
      <c r="H263" s="104">
        <v>39668</v>
      </c>
      <c r="I263" s="104">
        <v>39689</v>
      </c>
      <c r="J263" s="101" t="s">
        <v>473</v>
      </c>
      <c r="K263" s="101" t="s">
        <v>469</v>
      </c>
      <c r="L263" s="101" t="s">
        <v>470</v>
      </c>
      <c r="M263" s="101">
        <v>4</v>
      </c>
      <c r="N263" s="101">
        <v>696</v>
      </c>
      <c r="O263" s="101"/>
      <c r="P263" s="101" t="s">
        <v>475</v>
      </c>
      <c r="Q263" s="102"/>
      <c r="R263" s="101"/>
      <c r="S263" s="101"/>
      <c r="T263" s="81" t="str">
        <f>IF(F263&lt;&gt;0,E263/F263," ")</f>
        <v xml:space="preserve"> </v>
      </c>
      <c r="U263" s="81">
        <f>IF(D263&lt;&gt;0,E263/D263," ")</f>
        <v>0.93906510851419034</v>
      </c>
      <c r="V263" s="82">
        <f>I263-G263</f>
        <v>121</v>
      </c>
      <c r="X263" s="106"/>
    </row>
    <row r="264" spans="1:26" s="83" customFormat="1">
      <c r="A264" s="101"/>
      <c r="B264" s="101">
        <v>13</v>
      </c>
      <c r="C264" s="101" t="s">
        <v>483</v>
      </c>
      <c r="D264" s="102">
        <v>289000</v>
      </c>
      <c r="E264" s="102">
        <v>267500</v>
      </c>
      <c r="F264" s="103">
        <v>230000</v>
      </c>
      <c r="G264" s="104">
        <v>39569</v>
      </c>
      <c r="H264" s="104">
        <v>39673</v>
      </c>
      <c r="I264" s="104">
        <v>39680</v>
      </c>
      <c r="J264" s="101" t="s">
        <v>473</v>
      </c>
      <c r="K264" s="101" t="s">
        <v>479</v>
      </c>
      <c r="L264" s="101" t="s">
        <v>470</v>
      </c>
      <c r="M264" s="101">
        <v>3</v>
      </c>
      <c r="N264" s="101"/>
      <c r="O264" s="101"/>
      <c r="P264" s="101" t="s">
        <v>475</v>
      </c>
      <c r="Q264" s="102">
        <v>230000</v>
      </c>
      <c r="R264" s="101"/>
      <c r="S264" s="101"/>
      <c r="T264" s="81">
        <f>IF(F264&lt;&gt;0,E264/F264," ")</f>
        <v>1.1630434782608696</v>
      </c>
      <c r="U264" s="81">
        <f>IF(D264&lt;&gt;0,E264/D264," ")</f>
        <v>0.9256055363321799</v>
      </c>
      <c r="V264" s="82">
        <f>I264-G264</f>
        <v>111</v>
      </c>
      <c r="W264" s="87"/>
      <c r="X264" s="106"/>
      <c r="Y264" s="87"/>
      <c r="Z264" s="87"/>
    </row>
    <row r="265" spans="1:26" s="83" customFormat="1">
      <c r="A265" s="101"/>
      <c r="B265" s="101">
        <v>33</v>
      </c>
      <c r="C265" s="101" t="s">
        <v>458</v>
      </c>
      <c r="D265" s="102">
        <v>550000</v>
      </c>
      <c r="E265" s="102">
        <v>550000</v>
      </c>
      <c r="F265" s="103"/>
      <c r="G265" s="104">
        <v>39569</v>
      </c>
      <c r="H265" s="104">
        <v>39584</v>
      </c>
      <c r="I265" s="104">
        <v>39589</v>
      </c>
      <c r="J265" s="101" t="s">
        <v>473</v>
      </c>
      <c r="K265" s="101"/>
      <c r="L265" s="101" t="s">
        <v>470</v>
      </c>
      <c r="M265" s="101">
        <v>4</v>
      </c>
      <c r="N265" s="101">
        <v>726</v>
      </c>
      <c r="O265" s="101">
        <v>261</v>
      </c>
      <c r="P265" s="101"/>
      <c r="Q265" s="102"/>
      <c r="R265" s="101"/>
      <c r="S265" s="101"/>
      <c r="T265" s="81" t="str">
        <f>IF(F265&lt;&gt;0,E265/F265," ")</f>
        <v xml:space="preserve"> </v>
      </c>
      <c r="U265" s="81">
        <f>IF(D265&lt;&gt;0,E265/D265," ")</f>
        <v>1</v>
      </c>
      <c r="V265" s="82">
        <f>I265-G265</f>
        <v>20</v>
      </c>
      <c r="W265" s="87"/>
      <c r="X265" s="106"/>
      <c r="Y265" s="87"/>
      <c r="Z265" s="87"/>
    </row>
    <row r="266" spans="1:26" s="87" customFormat="1">
      <c r="A266" s="101"/>
      <c r="B266" s="101">
        <v>21</v>
      </c>
      <c r="C266" s="101" t="s">
        <v>481</v>
      </c>
      <c r="D266" s="102">
        <v>319000</v>
      </c>
      <c r="E266" s="102">
        <v>310000</v>
      </c>
      <c r="F266" s="103"/>
      <c r="G266" s="104">
        <v>39573</v>
      </c>
      <c r="H266" s="104">
        <v>39627</v>
      </c>
      <c r="I266" s="104">
        <v>39644</v>
      </c>
      <c r="J266" s="101" t="s">
        <v>473</v>
      </c>
      <c r="K266" s="101" t="s">
        <v>469</v>
      </c>
      <c r="L266" s="101" t="s">
        <v>470</v>
      </c>
      <c r="M266" s="101">
        <v>3</v>
      </c>
      <c r="N266" s="101">
        <v>821</v>
      </c>
      <c r="O266" s="101">
        <v>140</v>
      </c>
      <c r="P266" s="101"/>
      <c r="Q266" s="102"/>
      <c r="R266" s="101"/>
      <c r="S266" s="101"/>
      <c r="T266" s="81" t="str">
        <f>IF(F266&lt;&gt;0,E266/F266," ")</f>
        <v xml:space="preserve"> </v>
      </c>
      <c r="U266" s="81">
        <f>IF(D266&lt;&gt;0,E266/D266," ")</f>
        <v>0.97178683385579934</v>
      </c>
      <c r="V266" s="82">
        <f>I266-G266</f>
        <v>71</v>
      </c>
      <c r="X266" s="106"/>
    </row>
    <row r="267" spans="1:26" s="87" customFormat="1">
      <c r="A267" s="101"/>
      <c r="B267" s="101">
        <v>9</v>
      </c>
      <c r="C267" s="101" t="s">
        <v>252</v>
      </c>
      <c r="D267" s="102">
        <v>468000</v>
      </c>
      <c r="E267" s="102">
        <v>445000</v>
      </c>
      <c r="F267" s="103"/>
      <c r="G267" s="104">
        <v>39573</v>
      </c>
      <c r="H267" s="104">
        <v>39637</v>
      </c>
      <c r="I267" s="104">
        <v>39637</v>
      </c>
      <c r="J267" s="101" t="s">
        <v>473</v>
      </c>
      <c r="K267" s="101" t="s">
        <v>469</v>
      </c>
      <c r="L267" s="101" t="s">
        <v>470</v>
      </c>
      <c r="M267" s="101">
        <v>3</v>
      </c>
      <c r="N267" s="101">
        <v>1168</v>
      </c>
      <c r="O267" s="101">
        <v>220</v>
      </c>
      <c r="P267" s="101"/>
      <c r="Q267" s="102"/>
      <c r="R267" s="101"/>
      <c r="S267" s="101"/>
      <c r="T267" s="81" t="str">
        <f>IF(F267&lt;&gt;0,E267/F267," ")</f>
        <v xml:space="preserve"> </v>
      </c>
      <c r="U267" s="81">
        <f>IF(D267&lt;&gt;0,E267/D267," ")</f>
        <v>0.95085470085470081</v>
      </c>
      <c r="V267" s="82">
        <f>I267-G267</f>
        <v>64</v>
      </c>
      <c r="X267" s="106"/>
    </row>
    <row r="268" spans="1:26" s="83" customFormat="1">
      <c r="A268" s="101"/>
      <c r="B268" s="101">
        <v>4</v>
      </c>
      <c r="C268" s="101" t="s">
        <v>113</v>
      </c>
      <c r="D268" s="102">
        <v>555000</v>
      </c>
      <c r="E268" s="102">
        <v>555000</v>
      </c>
      <c r="F268" s="103">
        <v>170000</v>
      </c>
      <c r="G268" s="104">
        <v>39580</v>
      </c>
      <c r="H268" s="104">
        <v>39741</v>
      </c>
      <c r="I268" s="104">
        <v>39742</v>
      </c>
      <c r="J268" s="101" t="s">
        <v>473</v>
      </c>
      <c r="K268" s="101" t="s">
        <v>469</v>
      </c>
      <c r="L268" s="101" t="s">
        <v>470</v>
      </c>
      <c r="M268" s="101">
        <v>4</v>
      </c>
      <c r="N268" s="101">
        <v>754</v>
      </c>
      <c r="O268" s="101"/>
      <c r="P268" s="101" t="s">
        <v>475</v>
      </c>
      <c r="Q268" s="102">
        <v>170000</v>
      </c>
      <c r="R268" s="101">
        <v>2005</v>
      </c>
      <c r="S268" s="101">
        <v>9</v>
      </c>
      <c r="T268" s="81">
        <f>IF(F268&lt;&gt;0,E268/F268," ")</f>
        <v>3.2647058823529411</v>
      </c>
      <c r="U268" s="81">
        <f>IF(D268&lt;&gt;0,E268/D268," ")</f>
        <v>1</v>
      </c>
      <c r="V268" s="82">
        <f>I268-G268</f>
        <v>162</v>
      </c>
      <c r="W268" s="87"/>
      <c r="X268" s="106"/>
      <c r="Y268" s="87"/>
      <c r="Z268" s="87"/>
    </row>
    <row r="269" spans="1:26" s="87" customFormat="1">
      <c r="A269" s="101"/>
      <c r="B269" s="101">
        <v>15</v>
      </c>
      <c r="C269" s="101" t="s">
        <v>113</v>
      </c>
      <c r="D269" s="102">
        <v>549000</v>
      </c>
      <c r="E269" s="102">
        <v>502000</v>
      </c>
      <c r="F269" s="103">
        <v>136000</v>
      </c>
      <c r="G269" s="104">
        <v>39584</v>
      </c>
      <c r="H269" s="104">
        <v>39651</v>
      </c>
      <c r="I269" s="104">
        <v>39664</v>
      </c>
      <c r="J269" s="101" t="s">
        <v>473</v>
      </c>
      <c r="K269" s="101" t="s">
        <v>469</v>
      </c>
      <c r="L269" s="101" t="s">
        <v>470</v>
      </c>
      <c r="M269" s="101">
        <v>4</v>
      </c>
      <c r="N269" s="101">
        <v>560</v>
      </c>
      <c r="O269" s="101"/>
      <c r="P269" s="101" t="s">
        <v>475</v>
      </c>
      <c r="Q269" s="102">
        <v>136000</v>
      </c>
      <c r="R269" s="101">
        <v>2005</v>
      </c>
      <c r="S269" s="101">
        <v>9</v>
      </c>
      <c r="T269" s="81">
        <f>IF(F269&lt;&gt;0,E269/F269," ")</f>
        <v>3.6911764705882355</v>
      </c>
      <c r="U269" s="81">
        <f>IF(D269&lt;&gt;0,E269/D269," ")</f>
        <v>0.91438979963570133</v>
      </c>
      <c r="V269" s="82">
        <f>I269-G269</f>
        <v>80</v>
      </c>
      <c r="X269" s="106"/>
    </row>
    <row r="270" spans="1:26" s="87" customFormat="1">
      <c r="A270" s="101"/>
      <c r="B270" s="101">
        <v>13</v>
      </c>
      <c r="C270" s="101" t="s">
        <v>38</v>
      </c>
      <c r="D270" s="102">
        <v>399000</v>
      </c>
      <c r="E270" s="102">
        <v>393000</v>
      </c>
      <c r="F270" s="103"/>
      <c r="G270" s="104">
        <v>39596</v>
      </c>
      <c r="H270" s="104">
        <v>39640</v>
      </c>
      <c r="I270" s="104">
        <v>39647</v>
      </c>
      <c r="J270" s="101" t="s">
        <v>473</v>
      </c>
      <c r="K270" s="101"/>
      <c r="L270" s="101" t="s">
        <v>470</v>
      </c>
      <c r="M270" s="101">
        <v>3</v>
      </c>
      <c r="N270" s="101"/>
      <c r="O270" s="101"/>
      <c r="P270" s="101"/>
      <c r="Q270" s="102"/>
      <c r="R270" s="101"/>
      <c r="S270" s="101"/>
      <c r="T270" s="81" t="str">
        <f>IF(F270&lt;&gt;0,E270/F270," ")</f>
        <v xml:space="preserve"> </v>
      </c>
      <c r="U270" s="81">
        <f>IF(D270&lt;&gt;0,E270/D270," ")</f>
        <v>0.98496240601503759</v>
      </c>
      <c r="V270" s="82">
        <f>I270-G270</f>
        <v>51</v>
      </c>
      <c r="X270" s="106"/>
    </row>
    <row r="271" spans="1:26" s="87" customFormat="1">
      <c r="A271" s="101"/>
      <c r="B271" s="101">
        <v>71</v>
      </c>
      <c r="C271" s="101" t="s">
        <v>487</v>
      </c>
      <c r="D271" s="102"/>
      <c r="E271" s="102">
        <v>375000</v>
      </c>
      <c r="F271" s="103"/>
      <c r="G271" s="104">
        <v>39605</v>
      </c>
      <c r="H271" s="104">
        <v>39639</v>
      </c>
      <c r="I271" s="104">
        <v>39639</v>
      </c>
      <c r="J271" s="101" t="s">
        <v>473</v>
      </c>
      <c r="K271" s="101" t="s">
        <v>469</v>
      </c>
      <c r="L271" s="101" t="s">
        <v>474</v>
      </c>
      <c r="M271" s="101">
        <v>4</v>
      </c>
      <c r="N271" s="101">
        <v>717</v>
      </c>
      <c r="O271" s="101">
        <v>200</v>
      </c>
      <c r="P271" s="101"/>
      <c r="Q271" s="102"/>
      <c r="R271" s="101"/>
      <c r="S271" s="101"/>
      <c r="T271" s="81" t="str">
        <f>IF(F271&lt;&gt;0,E271/F271," ")</f>
        <v xml:space="preserve"> </v>
      </c>
      <c r="U271" s="81" t="str">
        <f>IF(D271&lt;&gt;0,E271/D271," ")</f>
        <v xml:space="preserve"> </v>
      </c>
      <c r="V271" s="82">
        <f>I271-G271</f>
        <v>34</v>
      </c>
      <c r="X271" s="106"/>
    </row>
    <row r="272" spans="1:26" s="87" customFormat="1">
      <c r="A272" s="101"/>
      <c r="B272" s="101">
        <v>76</v>
      </c>
      <c r="C272" s="101" t="s">
        <v>32</v>
      </c>
      <c r="D272" s="102">
        <v>437000</v>
      </c>
      <c r="E272" s="102">
        <v>400000</v>
      </c>
      <c r="F272" s="103">
        <v>350000</v>
      </c>
      <c r="G272" s="104">
        <v>39608</v>
      </c>
      <c r="H272" s="104">
        <v>39671</v>
      </c>
      <c r="I272" s="104">
        <v>39679</v>
      </c>
      <c r="J272" s="101" t="s">
        <v>473</v>
      </c>
      <c r="K272" s="101" t="s">
        <v>469</v>
      </c>
      <c r="L272" s="101" t="s">
        <v>470</v>
      </c>
      <c r="M272" s="101">
        <v>3</v>
      </c>
      <c r="N272" s="101">
        <v>1557</v>
      </c>
      <c r="O272" s="101">
        <v>142</v>
      </c>
      <c r="P272" s="101" t="s">
        <v>475</v>
      </c>
      <c r="Q272" s="102">
        <v>350000</v>
      </c>
      <c r="R272" s="101">
        <v>2005</v>
      </c>
      <c r="S272" s="101">
        <v>1</v>
      </c>
      <c r="T272" s="81">
        <f>IF(F272&lt;&gt;0,E272/F272," ")</f>
        <v>1.1428571428571428</v>
      </c>
      <c r="U272" s="81">
        <f>IF(D272&lt;&gt;0,E272/D272," ")</f>
        <v>0.91533180778032042</v>
      </c>
      <c r="V272" s="82">
        <f>I272-G272</f>
        <v>71</v>
      </c>
      <c r="X272" s="106"/>
    </row>
    <row r="273" spans="1:30" s="87" customFormat="1">
      <c r="A273" s="101"/>
      <c r="B273" s="101">
        <v>9</v>
      </c>
      <c r="C273" s="101" t="s">
        <v>489</v>
      </c>
      <c r="D273" s="102"/>
      <c r="E273" s="102">
        <v>316500</v>
      </c>
      <c r="F273" s="103">
        <v>260000</v>
      </c>
      <c r="G273" s="104">
        <v>39610</v>
      </c>
      <c r="H273" s="104">
        <v>39640</v>
      </c>
      <c r="I273" s="104">
        <v>39668</v>
      </c>
      <c r="J273" s="101" t="s">
        <v>473</v>
      </c>
      <c r="K273" s="101" t="s">
        <v>469</v>
      </c>
      <c r="L273" s="101" t="s">
        <v>232</v>
      </c>
      <c r="M273" s="101">
        <v>3</v>
      </c>
      <c r="N273" s="101">
        <v>799</v>
      </c>
      <c r="O273" s="101">
        <v>140</v>
      </c>
      <c r="P273" s="101" t="s">
        <v>475</v>
      </c>
      <c r="Q273" s="102">
        <v>260000</v>
      </c>
      <c r="R273" s="101">
        <v>2005</v>
      </c>
      <c r="S273" s="101">
        <v>9</v>
      </c>
      <c r="T273" s="81">
        <f>IF(F273&lt;&gt;0,E273/F273," ")</f>
        <v>1.2173076923076922</v>
      </c>
      <c r="U273" s="81" t="str">
        <f>IF(D273&lt;&gt;0,E273/D273," ")</f>
        <v xml:space="preserve"> </v>
      </c>
      <c r="V273" s="82">
        <f>I273-G273</f>
        <v>58</v>
      </c>
      <c r="X273" s="106"/>
    </row>
    <row r="274" spans="1:30" s="87" customFormat="1">
      <c r="A274" s="101"/>
      <c r="B274" s="101">
        <v>106</v>
      </c>
      <c r="C274" s="101" t="s">
        <v>231</v>
      </c>
      <c r="D274" s="102">
        <v>529000</v>
      </c>
      <c r="E274" s="102">
        <v>500000</v>
      </c>
      <c r="F274" s="103">
        <v>400000</v>
      </c>
      <c r="G274" s="104">
        <v>39618</v>
      </c>
      <c r="H274" s="104">
        <v>39660</v>
      </c>
      <c r="I274" s="104">
        <v>39675</v>
      </c>
      <c r="J274" s="101" t="s">
        <v>473</v>
      </c>
      <c r="K274" s="101" t="s">
        <v>469</v>
      </c>
      <c r="L274" s="101" t="s">
        <v>470</v>
      </c>
      <c r="M274" s="101">
        <v>5</v>
      </c>
      <c r="N274" s="101">
        <v>1991</v>
      </c>
      <c r="O274" s="101">
        <v>340</v>
      </c>
      <c r="P274" s="101" t="s">
        <v>475</v>
      </c>
      <c r="Q274" s="102">
        <v>400000</v>
      </c>
      <c r="R274" s="101">
        <v>2005</v>
      </c>
      <c r="S274" s="101">
        <v>1</v>
      </c>
      <c r="T274" s="81">
        <f>IF(F274&lt;&gt;0,E274/F274," ")</f>
        <v>1.25</v>
      </c>
      <c r="U274" s="81">
        <f>IF(D274&lt;&gt;0,E274/D274," ")</f>
        <v>0.94517958412098302</v>
      </c>
      <c r="V274" s="82">
        <f>I274-G274</f>
        <v>57</v>
      </c>
      <c r="X274" s="106"/>
    </row>
    <row r="275" spans="1:30" s="87" customFormat="1">
      <c r="A275" s="101"/>
      <c r="B275" s="101" t="s">
        <v>36</v>
      </c>
      <c r="C275" s="101" t="s">
        <v>231</v>
      </c>
      <c r="D275" s="102">
        <v>349000</v>
      </c>
      <c r="E275" s="102">
        <v>331000</v>
      </c>
      <c r="F275" s="103"/>
      <c r="G275" s="104">
        <v>39622</v>
      </c>
      <c r="H275" s="104">
        <v>39820</v>
      </c>
      <c r="I275" s="104">
        <v>39832</v>
      </c>
      <c r="J275" s="101" t="s">
        <v>473</v>
      </c>
      <c r="K275" s="101"/>
      <c r="L275" s="101" t="s">
        <v>470</v>
      </c>
      <c r="M275" s="101">
        <v>3</v>
      </c>
      <c r="N275" s="101">
        <v>1158</v>
      </c>
      <c r="O275" s="101">
        <v>0</v>
      </c>
      <c r="P275" s="101"/>
      <c r="Q275" s="102"/>
      <c r="R275" s="101"/>
      <c r="S275" s="101"/>
      <c r="T275" s="81" t="str">
        <f>IF(F275&lt;&gt;0,E275/F275," ")</f>
        <v xml:space="preserve"> </v>
      </c>
      <c r="U275" s="81">
        <f>IF(D275&lt;&gt;0,E275/D275," ")</f>
        <v>0.9484240687679083</v>
      </c>
      <c r="V275" s="82">
        <f>I275-G275</f>
        <v>210</v>
      </c>
      <c r="X275" s="84">
        <f>198*N275</f>
        <v>229284</v>
      </c>
      <c r="Y275" s="84">
        <f>E275-X275</f>
        <v>101716</v>
      </c>
      <c r="Z275" s="84"/>
    </row>
    <row r="276" spans="1:30" s="87" customFormat="1">
      <c r="A276" s="101"/>
      <c r="B276" s="101">
        <v>25</v>
      </c>
      <c r="C276" s="101" t="s">
        <v>231</v>
      </c>
      <c r="D276" s="102">
        <v>278000</v>
      </c>
      <c r="E276" s="102">
        <v>241000</v>
      </c>
      <c r="F276" s="103">
        <v>239000</v>
      </c>
      <c r="G276" s="104">
        <v>39633</v>
      </c>
      <c r="H276" s="104">
        <v>39845</v>
      </c>
      <c r="I276" s="104">
        <v>39871</v>
      </c>
      <c r="J276" s="101" t="s">
        <v>473</v>
      </c>
      <c r="K276" s="101" t="s">
        <v>469</v>
      </c>
      <c r="L276" s="101" t="s">
        <v>470</v>
      </c>
      <c r="M276" s="101">
        <v>4</v>
      </c>
      <c r="N276" s="101">
        <v>615</v>
      </c>
      <c r="O276" s="101"/>
      <c r="P276" s="101" t="s">
        <v>475</v>
      </c>
      <c r="Q276" s="102">
        <v>239000</v>
      </c>
      <c r="R276" s="101">
        <v>2005</v>
      </c>
      <c r="S276" s="101">
        <v>9</v>
      </c>
      <c r="T276" s="81">
        <f>IF(F276&lt;&gt;0,E276/F276," ")</f>
        <v>1.00836820083682</v>
      </c>
      <c r="U276" s="81">
        <f>IF(D276&lt;&gt;0,E276/D276," ")</f>
        <v>0.86690647482014394</v>
      </c>
      <c r="V276" s="82">
        <f>I276-G276</f>
        <v>238</v>
      </c>
      <c r="X276" s="84">
        <f>198*N276</f>
        <v>121770</v>
      </c>
      <c r="Y276" s="84">
        <f>E276-X276</f>
        <v>119230</v>
      </c>
      <c r="Z276" s="84"/>
    </row>
    <row r="277" spans="1:30" s="87" customFormat="1">
      <c r="A277" s="101">
        <v>3</v>
      </c>
      <c r="B277" s="101">
        <v>15</v>
      </c>
      <c r="C277" s="101" t="s">
        <v>486</v>
      </c>
      <c r="D277" s="102">
        <v>326000</v>
      </c>
      <c r="E277" s="102">
        <v>290000</v>
      </c>
      <c r="F277" s="103"/>
      <c r="G277" s="104">
        <v>39636</v>
      </c>
      <c r="H277" s="104">
        <v>39731</v>
      </c>
      <c r="I277" s="104">
        <v>39737</v>
      </c>
      <c r="J277" s="101" t="s">
        <v>473</v>
      </c>
      <c r="K277" s="101" t="s">
        <v>261</v>
      </c>
      <c r="L277" s="101" t="s">
        <v>470</v>
      </c>
      <c r="M277" s="101">
        <v>3</v>
      </c>
      <c r="N277" s="101">
        <v>243</v>
      </c>
      <c r="O277" s="101">
        <v>110</v>
      </c>
      <c r="P277" s="101"/>
      <c r="Q277" s="102"/>
      <c r="R277" s="101"/>
      <c r="S277" s="101"/>
      <c r="T277" s="81" t="str">
        <f>IF(F277&lt;&gt;0,E277/F277," ")</f>
        <v xml:space="preserve"> </v>
      </c>
      <c r="U277" s="81">
        <f>IF(D277&lt;&gt;0,E277/D277," ")</f>
        <v>0.88957055214723924</v>
      </c>
      <c r="V277" s="82">
        <f>I277-G277</f>
        <v>101</v>
      </c>
      <c r="X277" s="106"/>
    </row>
    <row r="278" spans="1:30" s="87" customFormat="1">
      <c r="A278" s="101"/>
      <c r="B278" s="101">
        <v>1</v>
      </c>
      <c r="C278" s="101" t="s">
        <v>489</v>
      </c>
      <c r="D278" s="102"/>
      <c r="E278" s="102">
        <v>285000</v>
      </c>
      <c r="F278" s="103">
        <v>380000</v>
      </c>
      <c r="G278" s="104">
        <v>39646</v>
      </c>
      <c r="H278" s="104">
        <v>39740</v>
      </c>
      <c r="I278" s="104">
        <v>39743</v>
      </c>
      <c r="J278" s="101" t="s">
        <v>473</v>
      </c>
      <c r="K278" s="101" t="s">
        <v>469</v>
      </c>
      <c r="L278" s="101" t="s">
        <v>470</v>
      </c>
      <c r="M278" s="101">
        <v>3</v>
      </c>
      <c r="N278" s="101"/>
      <c r="O278" s="101"/>
      <c r="P278" s="101" t="s">
        <v>475</v>
      </c>
      <c r="Q278" s="102">
        <v>380000</v>
      </c>
      <c r="R278" s="101">
        <v>2005</v>
      </c>
      <c r="S278" s="101">
        <v>9</v>
      </c>
      <c r="T278" s="81">
        <f>IF(F278&lt;&gt;0,E278/F278," ")</f>
        <v>0.75</v>
      </c>
      <c r="U278" s="81" t="str">
        <f>IF(D278&lt;&gt;0,E278/D278," ")</f>
        <v xml:space="preserve"> </v>
      </c>
      <c r="V278" s="82">
        <f>I278-G278</f>
        <v>97</v>
      </c>
      <c r="X278" s="106"/>
    </row>
    <row r="279" spans="1:30" s="87" customFormat="1">
      <c r="A279" s="101"/>
      <c r="B279" s="101">
        <v>19</v>
      </c>
      <c r="C279" s="101" t="s">
        <v>113</v>
      </c>
      <c r="D279" s="102">
        <v>595000</v>
      </c>
      <c r="E279" s="102">
        <v>575000</v>
      </c>
      <c r="F279" s="103"/>
      <c r="G279" s="104">
        <v>39654</v>
      </c>
      <c r="H279" s="104">
        <v>39756</v>
      </c>
      <c r="I279" s="104">
        <v>39756</v>
      </c>
      <c r="J279" s="101" t="s">
        <v>473</v>
      </c>
      <c r="K279" s="101" t="s">
        <v>469</v>
      </c>
      <c r="L279" s="101" t="s">
        <v>470</v>
      </c>
      <c r="M279" s="101">
        <v>4</v>
      </c>
      <c r="N279" s="101">
        <v>748</v>
      </c>
      <c r="O279" s="101">
        <v>240</v>
      </c>
      <c r="P279" s="101"/>
      <c r="Q279" s="102"/>
      <c r="R279" s="101"/>
      <c r="S279" s="101"/>
      <c r="T279" s="81" t="str">
        <f>IF(F279&lt;&gt;0,E279/F279," ")</f>
        <v xml:space="preserve"> </v>
      </c>
      <c r="U279" s="81">
        <f>IF(D279&lt;&gt;0,E279/D279," ")</f>
        <v>0.96638655462184875</v>
      </c>
      <c r="V279" s="82">
        <f>I279-G279</f>
        <v>102</v>
      </c>
      <c r="X279" s="106"/>
    </row>
    <row r="280" spans="1:30" s="87" customFormat="1">
      <c r="A280" s="101"/>
      <c r="B280" s="101" t="s">
        <v>34</v>
      </c>
      <c r="C280" s="101" t="s">
        <v>32</v>
      </c>
      <c r="D280" s="102">
        <v>315000</v>
      </c>
      <c r="E280" s="102">
        <v>302000</v>
      </c>
      <c r="F280" s="103"/>
      <c r="G280" s="104">
        <v>39655</v>
      </c>
      <c r="H280" s="104">
        <v>39751</v>
      </c>
      <c r="I280" s="104">
        <v>39787</v>
      </c>
      <c r="J280" s="101" t="s">
        <v>473</v>
      </c>
      <c r="K280" s="101"/>
      <c r="L280" s="101" t="s">
        <v>470</v>
      </c>
      <c r="M280" s="101">
        <v>3</v>
      </c>
      <c r="N280" s="101">
        <v>737</v>
      </c>
      <c r="O280" s="101">
        <v>170</v>
      </c>
      <c r="P280" s="101"/>
      <c r="Q280" s="102"/>
      <c r="R280" s="101"/>
      <c r="S280" s="101"/>
      <c r="T280" s="81" t="str">
        <f>IF(F280&lt;&gt;0,E280/F280," ")</f>
        <v xml:space="preserve"> </v>
      </c>
      <c r="U280" s="81">
        <f>IF(D280&lt;&gt;0,E280/D280," ")</f>
        <v>0.95873015873015877</v>
      </c>
      <c r="V280" s="82">
        <f>I280-G280</f>
        <v>132</v>
      </c>
      <c r="X280" s="106"/>
    </row>
    <row r="281" spans="1:30" s="87" customFormat="1">
      <c r="A281" s="83"/>
      <c r="B281" s="83">
        <v>4</v>
      </c>
      <c r="C281" s="83" t="s">
        <v>455</v>
      </c>
      <c r="D281" s="84">
        <v>379000</v>
      </c>
      <c r="E281" s="84">
        <v>485000</v>
      </c>
      <c r="F281" s="88">
        <f>Q281</f>
        <v>0</v>
      </c>
      <c r="G281" s="89">
        <v>39664</v>
      </c>
      <c r="H281" s="89">
        <v>40688</v>
      </c>
      <c r="I281" s="89">
        <v>40688</v>
      </c>
      <c r="J281" s="83" t="s">
        <v>473</v>
      </c>
      <c r="K281" s="83"/>
      <c r="L281" s="83" t="s">
        <v>470</v>
      </c>
      <c r="M281" s="83">
        <v>4</v>
      </c>
      <c r="N281" s="83">
        <v>993</v>
      </c>
      <c r="O281" s="83"/>
      <c r="P281" s="83" t="s">
        <v>475</v>
      </c>
      <c r="Q281" s="84"/>
      <c r="R281" s="83">
        <v>2008</v>
      </c>
      <c r="S281" s="83">
        <v>9</v>
      </c>
      <c r="T281" s="81" t="str">
        <f>IF(F281&lt;&gt;0,E281/F281," ")</f>
        <v xml:space="preserve"> </v>
      </c>
      <c r="U281" s="81">
        <f>IF(D281&lt;&gt;0,E281/D281," ")</f>
        <v>1.2796833773087071</v>
      </c>
      <c r="V281" s="82">
        <f>I281-G281</f>
        <v>1024</v>
      </c>
      <c r="W281" s="83"/>
      <c r="X281" s="84">
        <f>198*N281</f>
        <v>196614</v>
      </c>
      <c r="Y281" s="84">
        <f>E281-X281</f>
        <v>288386</v>
      </c>
      <c r="Z281" s="84"/>
      <c r="AA281" s="85" t="str">
        <f>IF(F281&gt;450000,T281," ")</f>
        <v xml:space="preserve"> </v>
      </c>
      <c r="AB281" s="85" t="str">
        <f>IF($F281&lt;449999,$T281," ")</f>
        <v xml:space="preserve"> </v>
      </c>
      <c r="AC281" s="86" t="str">
        <f>IF(AA281&gt;'20 Walford'!$B$30,AA281," ")</f>
        <v xml:space="preserve"> </v>
      </c>
      <c r="AD281" s="86" t="str">
        <f>IF(AB281&lt;='20 Walford'!$B$30,AB281," ")</f>
        <v xml:space="preserve"> </v>
      </c>
    </row>
    <row r="282" spans="1:30" s="87" customFormat="1">
      <c r="A282" s="101"/>
      <c r="B282" s="101" t="s">
        <v>492</v>
      </c>
      <c r="C282" s="101" t="s">
        <v>223</v>
      </c>
      <c r="D282" s="102"/>
      <c r="E282" s="102">
        <v>215000</v>
      </c>
      <c r="F282" s="103">
        <v>215000</v>
      </c>
      <c r="G282" s="104">
        <v>39667</v>
      </c>
      <c r="H282" s="104">
        <v>39695</v>
      </c>
      <c r="I282" s="104">
        <v>39695</v>
      </c>
      <c r="J282" s="101" t="s">
        <v>473</v>
      </c>
      <c r="K282" s="101" t="s">
        <v>479</v>
      </c>
      <c r="L282" s="101" t="s">
        <v>474</v>
      </c>
      <c r="M282" s="101">
        <v>3</v>
      </c>
      <c r="N282" s="101">
        <v>521</v>
      </c>
      <c r="O282" s="101">
        <v>80</v>
      </c>
      <c r="P282" s="101"/>
      <c r="Q282" s="102">
        <v>215000</v>
      </c>
      <c r="R282" s="101">
        <v>2005</v>
      </c>
      <c r="S282" s="101">
        <v>9</v>
      </c>
      <c r="T282" s="81">
        <f>IF(F282&lt;&gt;0,E282/F282," ")</f>
        <v>1</v>
      </c>
      <c r="U282" s="81" t="str">
        <f>IF(D282&lt;&gt;0,E282/D282," ")</f>
        <v xml:space="preserve"> </v>
      </c>
      <c r="V282" s="82">
        <f>I282-G282</f>
        <v>28</v>
      </c>
      <c r="X282" s="106"/>
    </row>
    <row r="283" spans="1:30" s="87" customFormat="1">
      <c r="A283" s="101"/>
      <c r="B283" s="101">
        <v>140</v>
      </c>
      <c r="C283" s="101" t="s">
        <v>486</v>
      </c>
      <c r="D283" s="102">
        <v>359000</v>
      </c>
      <c r="E283" s="102">
        <v>335000</v>
      </c>
      <c r="F283" s="103"/>
      <c r="G283" s="104">
        <v>39673</v>
      </c>
      <c r="H283" s="104">
        <v>39731</v>
      </c>
      <c r="I283" s="104">
        <v>39738</v>
      </c>
      <c r="J283" s="101" t="s">
        <v>473</v>
      </c>
      <c r="K283" s="101"/>
      <c r="L283" s="101" t="s">
        <v>470</v>
      </c>
      <c r="M283" s="101">
        <v>3</v>
      </c>
      <c r="N283" s="101">
        <v>1158</v>
      </c>
      <c r="O283" s="101">
        <v>170</v>
      </c>
      <c r="P283" s="101"/>
      <c r="Q283" s="102"/>
      <c r="R283" s="101"/>
      <c r="S283" s="101"/>
      <c r="T283" s="81" t="str">
        <f>IF(F283&lt;&gt;0,E283/F283," ")</f>
        <v xml:space="preserve"> </v>
      </c>
      <c r="U283" s="81">
        <f>IF(D283&lt;&gt;0,E283/D283," ")</f>
        <v>0.93314763231197773</v>
      </c>
      <c r="V283" s="82">
        <f>I283-G283</f>
        <v>65</v>
      </c>
      <c r="X283" s="106"/>
    </row>
    <row r="284" spans="1:30" s="87" customFormat="1">
      <c r="A284" s="101"/>
      <c r="B284" s="101">
        <v>4</v>
      </c>
      <c r="C284" s="101" t="s">
        <v>462</v>
      </c>
      <c r="D284" s="102">
        <v>479000</v>
      </c>
      <c r="E284" s="102">
        <v>460000</v>
      </c>
      <c r="F284" s="103"/>
      <c r="G284" s="104">
        <v>39680</v>
      </c>
      <c r="H284" s="104">
        <v>39756</v>
      </c>
      <c r="I284" s="104">
        <v>39756</v>
      </c>
      <c r="J284" s="101" t="s">
        <v>473</v>
      </c>
      <c r="K284" s="101" t="s">
        <v>469</v>
      </c>
      <c r="L284" s="101" t="s">
        <v>470</v>
      </c>
      <c r="M284" s="101">
        <v>4</v>
      </c>
      <c r="N284" s="101">
        <v>818</v>
      </c>
      <c r="O284" s="101">
        <v>206</v>
      </c>
      <c r="P284" s="101"/>
      <c r="Q284" s="102"/>
      <c r="R284" s="101"/>
      <c r="S284" s="101"/>
      <c r="T284" s="81" t="str">
        <f>IF(F284&lt;&gt;0,E284/F284," ")</f>
        <v xml:space="preserve"> </v>
      </c>
      <c r="U284" s="81">
        <f>IF(D284&lt;&gt;0,E284/D284," ")</f>
        <v>0.9603340292275574</v>
      </c>
      <c r="V284" s="82">
        <f>I284-G284</f>
        <v>76</v>
      </c>
      <c r="X284" s="106"/>
    </row>
    <row r="285" spans="1:30" s="87" customFormat="1">
      <c r="A285" s="101"/>
      <c r="B285" s="101">
        <v>3</v>
      </c>
      <c r="C285" s="101" t="s">
        <v>19</v>
      </c>
      <c r="D285" s="102">
        <v>297000</v>
      </c>
      <c r="E285" s="102">
        <v>287000</v>
      </c>
      <c r="F285" s="103">
        <v>215000</v>
      </c>
      <c r="G285" s="104">
        <v>39688</v>
      </c>
      <c r="H285" s="104">
        <v>39707</v>
      </c>
      <c r="I285" s="104">
        <v>39721</v>
      </c>
      <c r="J285" s="101" t="s">
        <v>473</v>
      </c>
      <c r="K285" s="101" t="s">
        <v>469</v>
      </c>
      <c r="L285" s="101" t="s">
        <v>470</v>
      </c>
      <c r="M285" s="101">
        <v>3</v>
      </c>
      <c r="N285" s="101">
        <v>709</v>
      </c>
      <c r="O285" s="101"/>
      <c r="P285" s="101" t="s">
        <v>475</v>
      </c>
      <c r="Q285" s="102">
        <v>215000</v>
      </c>
      <c r="R285" s="101"/>
      <c r="S285" s="101"/>
      <c r="T285" s="81">
        <f>IF(F285&lt;&gt;0,E285/F285," ")</f>
        <v>1.3348837209302327</v>
      </c>
      <c r="U285" s="81">
        <f>IF(D285&lt;&gt;0,E285/D285," ")</f>
        <v>0.96632996632996637</v>
      </c>
      <c r="V285" s="82">
        <f>I285-G285</f>
        <v>33</v>
      </c>
      <c r="X285" s="106"/>
    </row>
    <row r="286" spans="1:30" s="87" customFormat="1">
      <c r="A286" s="101"/>
      <c r="B286" s="101">
        <v>7</v>
      </c>
      <c r="C286" s="101" t="s">
        <v>456</v>
      </c>
      <c r="D286" s="102"/>
      <c r="E286" s="102">
        <v>207000</v>
      </c>
      <c r="F286" s="103">
        <v>175000</v>
      </c>
      <c r="G286" s="104">
        <v>39691</v>
      </c>
      <c r="H286" s="104">
        <v>39692</v>
      </c>
      <c r="I286" s="104">
        <v>39694</v>
      </c>
      <c r="J286" s="101" t="s">
        <v>115</v>
      </c>
      <c r="K286" s="101" t="s">
        <v>469</v>
      </c>
      <c r="L286" s="101" t="s">
        <v>470</v>
      </c>
      <c r="M286" s="101"/>
      <c r="N286" s="101">
        <v>899</v>
      </c>
      <c r="O286" s="101"/>
      <c r="P286" s="101" t="s">
        <v>475</v>
      </c>
      <c r="Q286" s="102">
        <v>175000</v>
      </c>
      <c r="R286" s="101"/>
      <c r="S286" s="101"/>
      <c r="T286" s="81">
        <f>IF(F286&lt;&gt;0,E286/F286," ")</f>
        <v>1.1828571428571428</v>
      </c>
      <c r="U286" s="81" t="str">
        <f>IF(D286&lt;&gt;0,E286/D286," ")</f>
        <v xml:space="preserve"> </v>
      </c>
      <c r="V286" s="82">
        <f>I286-G286</f>
        <v>3</v>
      </c>
      <c r="X286" s="106"/>
    </row>
    <row r="287" spans="1:30" s="87" customFormat="1">
      <c r="A287" s="101"/>
      <c r="B287" s="101">
        <v>8</v>
      </c>
      <c r="C287" s="101" t="s">
        <v>113</v>
      </c>
      <c r="D287" s="102">
        <v>219500</v>
      </c>
      <c r="E287" s="102">
        <v>205000</v>
      </c>
      <c r="F287" s="103">
        <v>245000</v>
      </c>
      <c r="G287" s="104">
        <v>39703</v>
      </c>
      <c r="H287" s="104">
        <v>39859</v>
      </c>
      <c r="I287" s="104">
        <v>39861</v>
      </c>
      <c r="J287" s="101" t="s">
        <v>115</v>
      </c>
      <c r="K287" s="101" t="s">
        <v>469</v>
      </c>
      <c r="L287" s="101" t="s">
        <v>470</v>
      </c>
      <c r="M287" s="101"/>
      <c r="N287" s="101">
        <v>882</v>
      </c>
      <c r="O287" s="101"/>
      <c r="P287" s="101" t="s">
        <v>475</v>
      </c>
      <c r="Q287" s="102">
        <v>245000</v>
      </c>
      <c r="R287" s="101"/>
      <c r="S287" s="101"/>
      <c r="T287" s="81">
        <f>IF(F287&lt;&gt;0,E287/F287," ")</f>
        <v>0.83673469387755106</v>
      </c>
      <c r="U287" s="81">
        <f>IF(D287&lt;&gt;0,E287/D287," ")</f>
        <v>0.93394077448747148</v>
      </c>
      <c r="V287" s="82">
        <f>I287-G287</f>
        <v>158</v>
      </c>
      <c r="X287" s="84">
        <f>198*N287</f>
        <v>174636</v>
      </c>
      <c r="Y287" s="84">
        <f>E287-X287</f>
        <v>30364</v>
      </c>
      <c r="Z287" s="84"/>
    </row>
    <row r="288" spans="1:30" s="83" customFormat="1">
      <c r="B288" s="83" t="s">
        <v>464</v>
      </c>
      <c r="C288" s="83" t="s">
        <v>483</v>
      </c>
      <c r="D288" s="84"/>
      <c r="E288" s="84">
        <v>495000</v>
      </c>
      <c r="F288" s="88">
        <f>Q288</f>
        <v>387000</v>
      </c>
      <c r="G288" s="89">
        <v>39706</v>
      </c>
      <c r="H288" s="89">
        <v>40397</v>
      </c>
      <c r="I288" s="89">
        <v>40408</v>
      </c>
      <c r="J288" s="83" t="s">
        <v>473</v>
      </c>
      <c r="K288" s="83" t="s">
        <v>469</v>
      </c>
      <c r="L288" s="83" t="s">
        <v>470</v>
      </c>
      <c r="M288" s="83">
        <v>3</v>
      </c>
      <c r="N288" s="83">
        <v>516</v>
      </c>
      <c r="P288" s="83" t="s">
        <v>475</v>
      </c>
      <c r="Q288" s="84">
        <v>387000</v>
      </c>
      <c r="T288" s="81">
        <f>IF(F288&lt;&gt;0,E288/F288," ")</f>
        <v>1.2790697674418605</v>
      </c>
      <c r="U288" s="81" t="str">
        <f>IF(D288&lt;&gt;0,E288/D288," ")</f>
        <v xml:space="preserve"> </v>
      </c>
      <c r="V288" s="82">
        <f>I288-G288</f>
        <v>702</v>
      </c>
      <c r="X288" s="84">
        <f>198*N288</f>
        <v>102168</v>
      </c>
      <c r="Y288" s="84">
        <f>E288-X288</f>
        <v>392832</v>
      </c>
      <c r="Z288" s="84"/>
      <c r="AA288" s="85" t="str">
        <f>IF(F288&gt;450000,T288," ")</f>
        <v xml:space="preserve"> </v>
      </c>
      <c r="AB288" s="85">
        <f>IF($F288&lt;449999,$T288," ")</f>
        <v>1.2790697674418605</v>
      </c>
      <c r="AC288" s="86" t="str">
        <f>IF(AA288&gt;'20 Walford'!$B$30,AA288," ")</f>
        <v xml:space="preserve"> </v>
      </c>
      <c r="AD288" s="86" t="str">
        <f>IF(AB288&lt;='20 Walford'!$B$30,AB288," ")</f>
        <v xml:space="preserve"> </v>
      </c>
    </row>
    <row r="289" spans="1:30" s="87" customFormat="1">
      <c r="A289" s="101"/>
      <c r="B289" s="101" t="s">
        <v>39</v>
      </c>
      <c r="C289" s="101" t="s">
        <v>487</v>
      </c>
      <c r="D289" s="102">
        <v>449000</v>
      </c>
      <c r="E289" s="102">
        <v>395000</v>
      </c>
      <c r="F289" s="103"/>
      <c r="G289" s="104">
        <v>39709</v>
      </c>
      <c r="H289" s="104">
        <v>39730</v>
      </c>
      <c r="I289" s="104">
        <v>39749</v>
      </c>
      <c r="J289" s="101" t="s">
        <v>473</v>
      </c>
      <c r="K289" s="101" t="s">
        <v>469</v>
      </c>
      <c r="L289" s="101" t="s">
        <v>470</v>
      </c>
      <c r="M289" s="101">
        <v>3</v>
      </c>
      <c r="N289" s="101">
        <v>482</v>
      </c>
      <c r="O289" s="101">
        <v>172</v>
      </c>
      <c r="P289" s="101" t="s">
        <v>20</v>
      </c>
      <c r="Q289" s="102"/>
      <c r="R289" s="101"/>
      <c r="S289" s="101"/>
      <c r="T289" s="81" t="str">
        <f>IF(F289&lt;&gt;0,E289/F289," ")</f>
        <v xml:space="preserve"> </v>
      </c>
      <c r="U289" s="81">
        <f>IF(D289&lt;&gt;0,E289/D289," ")</f>
        <v>0.87973273942093544</v>
      </c>
      <c r="V289" s="82">
        <f>I289-G289</f>
        <v>40</v>
      </c>
      <c r="X289" s="106"/>
    </row>
    <row r="290" spans="1:30" s="87" customFormat="1">
      <c r="A290" s="83"/>
      <c r="B290" s="83">
        <v>2</v>
      </c>
      <c r="C290" s="83" t="s">
        <v>455</v>
      </c>
      <c r="D290" s="84"/>
      <c r="E290" s="84">
        <v>555000</v>
      </c>
      <c r="F290" s="88">
        <f>Q290</f>
        <v>550000</v>
      </c>
      <c r="G290" s="89">
        <v>39713</v>
      </c>
      <c r="H290" s="89">
        <v>39995</v>
      </c>
      <c r="I290" s="89">
        <v>40009</v>
      </c>
      <c r="J290" s="83" t="s">
        <v>473</v>
      </c>
      <c r="K290" s="83" t="s">
        <v>469</v>
      </c>
      <c r="L290" s="83" t="s">
        <v>470</v>
      </c>
      <c r="M290" s="83">
        <v>4</v>
      </c>
      <c r="N290" s="83">
        <v>851</v>
      </c>
      <c r="O290" s="83"/>
      <c r="P290" s="83" t="s">
        <v>475</v>
      </c>
      <c r="Q290" s="84">
        <v>550000</v>
      </c>
      <c r="R290" s="83"/>
      <c r="S290" s="83"/>
      <c r="T290" s="81">
        <f>IF(F290&lt;&gt;0,E290/F290," ")</f>
        <v>1.009090909090909</v>
      </c>
      <c r="U290" s="81" t="str">
        <f>IF(D290&lt;&gt;0,E290/D290," ")</f>
        <v xml:space="preserve"> </v>
      </c>
      <c r="V290" s="82">
        <f>I290-G290</f>
        <v>296</v>
      </c>
      <c r="W290" s="83"/>
      <c r="X290" s="84">
        <f>198*N290</f>
        <v>168498</v>
      </c>
      <c r="Y290" s="84">
        <f>E290-X290</f>
        <v>386502</v>
      </c>
      <c r="Z290" s="84"/>
      <c r="AA290" s="85">
        <f>IF(F290&gt;450000,T290," ")</f>
        <v>1.009090909090909</v>
      </c>
      <c r="AB290" s="85" t="str">
        <f>IF($F290&lt;449999,$T290," ")</f>
        <v xml:space="preserve"> </v>
      </c>
      <c r="AC290" s="86" t="str">
        <f>IF(AA290&gt;'20 Walford'!$B$30,AA290," ")</f>
        <v xml:space="preserve"> </v>
      </c>
      <c r="AD290" s="86" t="str">
        <f>IF(AB290&lt;='20 Walford'!$B$30,AB290," ")</f>
        <v xml:space="preserve"> </v>
      </c>
    </row>
    <row r="291" spans="1:30" s="87" customFormat="1">
      <c r="A291" s="101"/>
      <c r="B291" s="101">
        <v>19</v>
      </c>
      <c r="C291" s="101" t="s">
        <v>483</v>
      </c>
      <c r="D291" s="102">
        <v>429000</v>
      </c>
      <c r="E291" s="102">
        <v>410000</v>
      </c>
      <c r="F291" s="103"/>
      <c r="G291" s="104">
        <v>39715</v>
      </c>
      <c r="H291" s="104">
        <v>39800</v>
      </c>
      <c r="I291" s="104">
        <v>39804</v>
      </c>
      <c r="J291" s="101" t="s">
        <v>473</v>
      </c>
      <c r="K291" s="101" t="s">
        <v>469</v>
      </c>
      <c r="L291" s="101" t="s">
        <v>470</v>
      </c>
      <c r="M291" s="101">
        <v>4</v>
      </c>
      <c r="N291" s="101">
        <v>809</v>
      </c>
      <c r="O291" s="101">
        <v>249</v>
      </c>
      <c r="P291" s="101"/>
      <c r="Q291" s="102"/>
      <c r="R291" s="101"/>
      <c r="S291" s="101"/>
      <c r="T291" s="81" t="str">
        <f>IF(F291&lt;&gt;0,E291/F291," ")</f>
        <v xml:space="preserve"> </v>
      </c>
      <c r="U291" s="81">
        <f>IF(D291&lt;&gt;0,E291/D291," ")</f>
        <v>0.95571095571095566</v>
      </c>
      <c r="V291" s="82">
        <f>I291-G291</f>
        <v>89</v>
      </c>
      <c r="X291" s="106"/>
    </row>
    <row r="292" spans="1:30" s="87" customFormat="1">
      <c r="A292" s="101"/>
      <c r="B292" s="101">
        <v>54</v>
      </c>
      <c r="C292" s="101" t="s">
        <v>13</v>
      </c>
      <c r="D292" s="102">
        <v>349000</v>
      </c>
      <c r="E292" s="102">
        <v>318000</v>
      </c>
      <c r="F292" s="103"/>
      <c r="G292" s="104">
        <v>39720</v>
      </c>
      <c r="H292" s="104">
        <v>39899</v>
      </c>
      <c r="I292" s="104">
        <v>39913</v>
      </c>
      <c r="J292" s="101" t="s">
        <v>473</v>
      </c>
      <c r="K292" s="101"/>
      <c r="L292" s="101" t="s">
        <v>470</v>
      </c>
      <c r="M292" s="101">
        <v>3</v>
      </c>
      <c r="N292" s="101">
        <v>610</v>
      </c>
      <c r="O292" s="101">
        <v>150</v>
      </c>
      <c r="P292" s="101"/>
      <c r="Q292" s="102"/>
      <c r="R292" s="101"/>
      <c r="S292" s="101"/>
      <c r="T292" s="81" t="str">
        <f>IF(F292&lt;&gt;0,E292/F292," ")</f>
        <v xml:space="preserve"> </v>
      </c>
      <c r="U292" s="81">
        <f>IF(D292&lt;&gt;0,E292/D292," ")</f>
        <v>0.91117478510028649</v>
      </c>
      <c r="V292" s="82">
        <f>I292-G292</f>
        <v>193</v>
      </c>
      <c r="X292" s="84">
        <f>198*N292</f>
        <v>120780</v>
      </c>
      <c r="Y292" s="84">
        <f>E292-X292</f>
        <v>197220</v>
      </c>
      <c r="Z292" s="84">
        <f>Y292/O292</f>
        <v>1314.8</v>
      </c>
    </row>
    <row r="293" spans="1:30" s="83" customFormat="1">
      <c r="A293" s="101"/>
      <c r="B293" s="101" t="s">
        <v>253</v>
      </c>
      <c r="C293" s="101" t="s">
        <v>249</v>
      </c>
      <c r="D293" s="102"/>
      <c r="E293" s="102">
        <v>325000</v>
      </c>
      <c r="F293" s="103">
        <v>352000</v>
      </c>
      <c r="G293" s="104">
        <v>39723</v>
      </c>
      <c r="H293" s="104">
        <v>39772</v>
      </c>
      <c r="I293" s="104">
        <v>39772</v>
      </c>
      <c r="J293" s="101" t="s">
        <v>473</v>
      </c>
      <c r="K293" s="101" t="s">
        <v>479</v>
      </c>
      <c r="L293" s="101" t="s">
        <v>474</v>
      </c>
      <c r="M293" s="101">
        <v>4</v>
      </c>
      <c r="N293" s="101">
        <v>498</v>
      </c>
      <c r="O293" s="101">
        <v>210</v>
      </c>
      <c r="P293" s="101" t="s">
        <v>475</v>
      </c>
      <c r="Q293" s="102">
        <v>352000</v>
      </c>
      <c r="R293" s="101">
        <v>2008</v>
      </c>
      <c r="S293" s="101">
        <v>7</v>
      </c>
      <c r="T293" s="81">
        <f>IF(F293&lt;&gt;0,E293/F293," ")</f>
        <v>0.92329545454545459</v>
      </c>
      <c r="U293" s="81" t="str">
        <f>IF(D293&lt;&gt;0,E293/D293," ")</f>
        <v xml:space="preserve"> </v>
      </c>
      <c r="V293" s="82">
        <f>I293-G293</f>
        <v>49</v>
      </c>
      <c r="W293" s="87"/>
      <c r="X293" s="106"/>
      <c r="Y293" s="87"/>
      <c r="Z293" s="87"/>
    </row>
    <row r="294" spans="1:30" s="87" customFormat="1">
      <c r="A294" s="101"/>
      <c r="B294" s="101">
        <v>47</v>
      </c>
      <c r="C294" s="101" t="s">
        <v>243</v>
      </c>
      <c r="D294" s="102"/>
      <c r="E294" s="102">
        <v>425000</v>
      </c>
      <c r="F294" s="103">
        <v>435000</v>
      </c>
      <c r="G294" s="104">
        <v>39727</v>
      </c>
      <c r="H294" s="104">
        <v>39765</v>
      </c>
      <c r="I294" s="104">
        <v>39765</v>
      </c>
      <c r="J294" s="101" t="s">
        <v>473</v>
      </c>
      <c r="K294" s="101" t="s">
        <v>469</v>
      </c>
      <c r="L294" s="101" t="s">
        <v>474</v>
      </c>
      <c r="M294" s="101">
        <v>3</v>
      </c>
      <c r="N294" s="101">
        <v>856</v>
      </c>
      <c r="O294" s="101">
        <v>220</v>
      </c>
      <c r="P294" s="101" t="s">
        <v>475</v>
      </c>
      <c r="Q294" s="102">
        <v>435000</v>
      </c>
      <c r="R294" s="101">
        <v>2008</v>
      </c>
      <c r="S294" s="101">
        <v>7</v>
      </c>
      <c r="T294" s="81">
        <f>IF(F294&lt;&gt;0,E294/F294," ")</f>
        <v>0.97701149425287359</v>
      </c>
      <c r="U294" s="81" t="str">
        <f>IF(D294&lt;&gt;0,E294/D294," ")</f>
        <v xml:space="preserve"> </v>
      </c>
      <c r="V294" s="82">
        <f>I294-G294</f>
        <v>38</v>
      </c>
      <c r="X294" s="106"/>
    </row>
    <row r="295" spans="1:30" s="87" customFormat="1">
      <c r="A295" s="101"/>
      <c r="B295" s="101">
        <v>12</v>
      </c>
      <c r="C295" s="101" t="s">
        <v>113</v>
      </c>
      <c r="D295" s="102">
        <v>499000</v>
      </c>
      <c r="E295" s="102">
        <v>440000</v>
      </c>
      <c r="F295" s="103">
        <v>500000</v>
      </c>
      <c r="G295" s="104">
        <v>39728</v>
      </c>
      <c r="H295" s="104">
        <v>39794</v>
      </c>
      <c r="I295" s="104">
        <v>39805</v>
      </c>
      <c r="J295" s="101" t="s">
        <v>473</v>
      </c>
      <c r="K295" s="101" t="s">
        <v>469</v>
      </c>
      <c r="L295" s="101" t="s">
        <v>470</v>
      </c>
      <c r="M295" s="101">
        <v>4</v>
      </c>
      <c r="N295" s="101">
        <v>772</v>
      </c>
      <c r="O295" s="101">
        <v>228</v>
      </c>
      <c r="P295" s="101" t="s">
        <v>475</v>
      </c>
      <c r="Q295" s="102">
        <v>500000</v>
      </c>
      <c r="R295" s="101">
        <v>2008</v>
      </c>
      <c r="S295" s="101">
        <v>7</v>
      </c>
      <c r="T295" s="81">
        <f>IF(F295&lt;&gt;0,E295/F295," ")</f>
        <v>0.88</v>
      </c>
      <c r="U295" s="81">
        <f>IF(D295&lt;&gt;0,E295/D295," ")</f>
        <v>0.88176352705410821</v>
      </c>
      <c r="V295" s="82">
        <f>I295-G295</f>
        <v>77</v>
      </c>
      <c r="X295" s="106"/>
    </row>
    <row r="296" spans="1:30" s="87" customFormat="1">
      <c r="A296" s="101"/>
      <c r="B296" s="101">
        <v>17</v>
      </c>
      <c r="C296" s="101" t="s">
        <v>252</v>
      </c>
      <c r="D296" s="102">
        <v>409000</v>
      </c>
      <c r="E296" s="102">
        <v>395000</v>
      </c>
      <c r="F296" s="103">
        <v>405000</v>
      </c>
      <c r="G296" s="104">
        <v>39729</v>
      </c>
      <c r="H296" s="104">
        <v>39790</v>
      </c>
      <c r="I296" s="104">
        <v>39822</v>
      </c>
      <c r="J296" s="101" t="s">
        <v>473</v>
      </c>
      <c r="K296" s="101" t="s">
        <v>469</v>
      </c>
      <c r="L296" s="101" t="s">
        <v>470</v>
      </c>
      <c r="M296" s="101">
        <v>4</v>
      </c>
      <c r="N296" s="101">
        <v>654</v>
      </c>
      <c r="O296" s="101">
        <v>160</v>
      </c>
      <c r="P296" s="101" t="s">
        <v>475</v>
      </c>
      <c r="Q296" s="102">
        <v>405000</v>
      </c>
      <c r="R296" s="101"/>
      <c r="S296" s="101"/>
      <c r="T296" s="81">
        <f>IF(F296&lt;&gt;0,E296/F296," ")</f>
        <v>0.97530864197530864</v>
      </c>
      <c r="U296" s="81">
        <f>IF(D296&lt;&gt;0,E296/D296," ")</f>
        <v>0.96577017114914421</v>
      </c>
      <c r="V296" s="82">
        <f>I296-G296</f>
        <v>93</v>
      </c>
      <c r="X296" s="106"/>
    </row>
    <row r="297" spans="1:30" s="83" customFormat="1">
      <c r="A297" s="101"/>
      <c r="B297" s="101">
        <v>40</v>
      </c>
      <c r="C297" s="101" t="s">
        <v>487</v>
      </c>
      <c r="D297" s="102"/>
      <c r="E297" s="102">
        <v>251000</v>
      </c>
      <c r="F297" s="103">
        <v>250000</v>
      </c>
      <c r="G297" s="104">
        <v>39735</v>
      </c>
      <c r="H297" s="104">
        <v>39779</v>
      </c>
      <c r="I297" s="104">
        <v>39779</v>
      </c>
      <c r="J297" s="101" t="s">
        <v>473</v>
      </c>
      <c r="K297" s="101" t="s">
        <v>469</v>
      </c>
      <c r="L297" s="101" t="s">
        <v>474</v>
      </c>
      <c r="M297" s="101">
        <v>3</v>
      </c>
      <c r="N297" s="101">
        <v>1012</v>
      </c>
      <c r="O297" s="101">
        <v>110</v>
      </c>
      <c r="P297" s="101"/>
      <c r="Q297" s="102">
        <v>250000</v>
      </c>
      <c r="R297" s="101">
        <v>2005</v>
      </c>
      <c r="S297" s="101">
        <v>9</v>
      </c>
      <c r="T297" s="81">
        <f>IF(F297&lt;&gt;0,E297/F297," ")</f>
        <v>1.004</v>
      </c>
      <c r="U297" s="81" t="str">
        <f>IF(D297&lt;&gt;0,E297/D297," ")</f>
        <v xml:space="preserve"> </v>
      </c>
      <c r="V297" s="82">
        <f>I297-G297</f>
        <v>44</v>
      </c>
      <c r="W297" s="87"/>
      <c r="X297" s="106"/>
      <c r="Y297" s="87"/>
      <c r="Z297" s="87"/>
    </row>
    <row r="298" spans="1:30" s="83" customFormat="1">
      <c r="A298" s="101"/>
      <c r="B298" s="101">
        <v>1</v>
      </c>
      <c r="C298" s="101" t="s">
        <v>467</v>
      </c>
      <c r="D298" s="102">
        <v>318000</v>
      </c>
      <c r="E298" s="102">
        <v>312500</v>
      </c>
      <c r="F298" s="103"/>
      <c r="G298" s="104">
        <v>39736</v>
      </c>
      <c r="H298" s="104">
        <v>39770</v>
      </c>
      <c r="I298" s="104">
        <v>39780</v>
      </c>
      <c r="J298" s="101" t="s">
        <v>473</v>
      </c>
      <c r="K298" s="101" t="s">
        <v>469</v>
      </c>
      <c r="L298" s="101" t="s">
        <v>470</v>
      </c>
      <c r="M298" s="101">
        <v>4</v>
      </c>
      <c r="N298" s="101">
        <v>605</v>
      </c>
      <c r="O298" s="101">
        <v>140</v>
      </c>
      <c r="P298" s="101"/>
      <c r="Q298" s="102"/>
      <c r="R298" s="101"/>
      <c r="S298" s="101"/>
      <c r="T298" s="81" t="str">
        <f>IF(F298&lt;&gt;0,E298/F298," ")</f>
        <v xml:space="preserve"> </v>
      </c>
      <c r="U298" s="81">
        <f>IF(D298&lt;&gt;0,E298/D298," ")</f>
        <v>0.98270440251572322</v>
      </c>
      <c r="V298" s="82">
        <f>I298-G298</f>
        <v>44</v>
      </c>
      <c r="W298" s="87"/>
      <c r="X298" s="106"/>
      <c r="Y298" s="87"/>
      <c r="Z298" s="87"/>
    </row>
    <row r="299" spans="1:30" s="87" customFormat="1">
      <c r="A299" s="101"/>
      <c r="B299" s="101">
        <v>38</v>
      </c>
      <c r="C299" s="101" t="s">
        <v>32</v>
      </c>
      <c r="D299" s="102">
        <v>385000</v>
      </c>
      <c r="E299" s="102">
        <v>335000</v>
      </c>
      <c r="F299" s="103"/>
      <c r="G299" s="104">
        <v>39736</v>
      </c>
      <c r="H299" s="104">
        <v>39791</v>
      </c>
      <c r="I299" s="104">
        <v>39800</v>
      </c>
      <c r="J299" s="101" t="s">
        <v>473</v>
      </c>
      <c r="K299" s="101"/>
      <c r="L299" s="101" t="s">
        <v>470</v>
      </c>
      <c r="M299" s="101">
        <v>3</v>
      </c>
      <c r="N299" s="101">
        <v>743</v>
      </c>
      <c r="O299" s="101">
        <v>141</v>
      </c>
      <c r="P299" s="101"/>
      <c r="Q299" s="102"/>
      <c r="R299" s="101"/>
      <c r="S299" s="101"/>
      <c r="T299" s="81" t="str">
        <f>IF(F299&lt;&gt;0,E299/F299," ")</f>
        <v xml:space="preserve"> </v>
      </c>
      <c r="U299" s="81">
        <f>IF(D299&lt;&gt;0,E299/D299," ")</f>
        <v>0.87012987012987009</v>
      </c>
      <c r="V299" s="82">
        <f>I299-G299</f>
        <v>64</v>
      </c>
      <c r="X299" s="106"/>
    </row>
    <row r="300" spans="1:30" s="83" customFormat="1">
      <c r="A300" s="101"/>
      <c r="B300" s="101" t="s">
        <v>37</v>
      </c>
      <c r="C300" s="101" t="s">
        <v>226</v>
      </c>
      <c r="D300" s="102">
        <v>369000</v>
      </c>
      <c r="E300" s="102">
        <v>360000</v>
      </c>
      <c r="F300" s="103">
        <v>334000</v>
      </c>
      <c r="G300" s="104">
        <v>39749</v>
      </c>
      <c r="H300" s="104">
        <v>39832</v>
      </c>
      <c r="I300" s="104">
        <v>39855</v>
      </c>
      <c r="J300" s="101" t="s">
        <v>473</v>
      </c>
      <c r="K300" s="101" t="s">
        <v>479</v>
      </c>
      <c r="L300" s="101" t="s">
        <v>470</v>
      </c>
      <c r="M300" s="101">
        <v>4</v>
      </c>
      <c r="N300" s="101"/>
      <c r="O300" s="101"/>
      <c r="P300" s="101" t="s">
        <v>475</v>
      </c>
      <c r="Q300" s="102">
        <v>334000</v>
      </c>
      <c r="R300" s="101"/>
      <c r="S300" s="101"/>
      <c r="T300" s="81">
        <f>IF(F300&lt;&gt;0,E300/F300," ")</f>
        <v>1.0778443113772456</v>
      </c>
      <c r="U300" s="81">
        <f>IF(D300&lt;&gt;0,E300/D300," ")</f>
        <v>0.97560975609756095</v>
      </c>
      <c r="V300" s="82">
        <f>I300-G300</f>
        <v>106</v>
      </c>
      <c r="W300" s="87"/>
      <c r="X300" s="84">
        <f>198*N300</f>
        <v>0</v>
      </c>
      <c r="Y300" s="84">
        <f>E300-X300</f>
        <v>360000</v>
      </c>
      <c r="Z300" s="84"/>
    </row>
    <row r="301" spans="1:30" s="87" customFormat="1">
      <c r="A301" s="101"/>
      <c r="B301" s="101">
        <v>6</v>
      </c>
      <c r="C301" s="101" t="s">
        <v>225</v>
      </c>
      <c r="D301" s="102">
        <v>435000</v>
      </c>
      <c r="E301" s="102">
        <v>407000</v>
      </c>
      <c r="F301" s="103">
        <v>375000</v>
      </c>
      <c r="G301" s="104">
        <v>39751</v>
      </c>
      <c r="H301" s="104">
        <v>39934</v>
      </c>
      <c r="I301" s="104">
        <v>39941</v>
      </c>
      <c r="J301" s="101" t="s">
        <v>473</v>
      </c>
      <c r="K301" s="101" t="s">
        <v>469</v>
      </c>
      <c r="L301" s="101" t="s">
        <v>470</v>
      </c>
      <c r="M301" s="101">
        <v>5</v>
      </c>
      <c r="N301" s="101">
        <v>757</v>
      </c>
      <c r="O301" s="101"/>
      <c r="P301" s="101" t="s">
        <v>475</v>
      </c>
      <c r="Q301" s="102">
        <v>375000</v>
      </c>
      <c r="R301" s="101"/>
      <c r="S301" s="101"/>
      <c r="T301" s="81">
        <f>IF(F301&lt;&gt;0,E301/F301," ")</f>
        <v>1.0853333333333333</v>
      </c>
      <c r="U301" s="81">
        <f>IF(D301&lt;&gt;0,E301/D301," ")</f>
        <v>0.93563218390804592</v>
      </c>
      <c r="V301" s="82">
        <f>I301-G301</f>
        <v>190</v>
      </c>
      <c r="X301" s="84">
        <f>198*N301</f>
        <v>149886</v>
      </c>
      <c r="Y301" s="84">
        <f>E301-X301</f>
        <v>257114</v>
      </c>
      <c r="Z301" s="84"/>
    </row>
    <row r="302" spans="1:30" s="87" customFormat="1">
      <c r="A302" s="101"/>
      <c r="B302" s="101">
        <v>23</v>
      </c>
      <c r="C302" s="101" t="s">
        <v>245</v>
      </c>
      <c r="D302" s="102">
        <v>380000</v>
      </c>
      <c r="E302" s="102">
        <v>375000</v>
      </c>
      <c r="F302" s="103"/>
      <c r="G302" s="104">
        <v>39756</v>
      </c>
      <c r="H302" s="104">
        <v>39780</v>
      </c>
      <c r="I302" s="104">
        <v>39787</v>
      </c>
      <c r="J302" s="101" t="s">
        <v>473</v>
      </c>
      <c r="K302" s="101" t="s">
        <v>469</v>
      </c>
      <c r="L302" s="101" t="s">
        <v>470</v>
      </c>
      <c r="M302" s="101">
        <v>3</v>
      </c>
      <c r="N302" s="101"/>
      <c r="O302" s="101"/>
      <c r="P302" s="101" t="s">
        <v>475</v>
      </c>
      <c r="Q302" s="102"/>
      <c r="R302" s="101"/>
      <c r="S302" s="101"/>
      <c r="T302" s="81" t="str">
        <f>IF(F302&lt;&gt;0,E302/F302," ")</f>
        <v xml:space="preserve"> </v>
      </c>
      <c r="U302" s="81">
        <f>IF(D302&lt;&gt;0,E302/D302," ")</f>
        <v>0.98684210526315785</v>
      </c>
      <c r="V302" s="82">
        <f>I302-G302</f>
        <v>31</v>
      </c>
      <c r="X302" s="106"/>
    </row>
    <row r="303" spans="1:30" s="83" customFormat="1">
      <c r="A303" s="101"/>
      <c r="B303" s="101">
        <v>3</v>
      </c>
      <c r="C303" s="101" t="s">
        <v>113</v>
      </c>
      <c r="D303" s="102">
        <v>499000</v>
      </c>
      <c r="E303" s="102">
        <v>500000</v>
      </c>
      <c r="F303" s="103">
        <v>625000</v>
      </c>
      <c r="G303" s="104">
        <v>39764</v>
      </c>
      <c r="H303" s="104">
        <v>39870</v>
      </c>
      <c r="I303" s="104">
        <v>39904</v>
      </c>
      <c r="J303" s="101" t="s">
        <v>473</v>
      </c>
      <c r="K303" s="101" t="s">
        <v>469</v>
      </c>
      <c r="L303" s="101" t="s">
        <v>470</v>
      </c>
      <c r="M303" s="101">
        <v>4</v>
      </c>
      <c r="N303" s="101">
        <v>738</v>
      </c>
      <c r="O303" s="101">
        <v>240</v>
      </c>
      <c r="P303" s="101" t="s">
        <v>475</v>
      </c>
      <c r="Q303" s="102">
        <v>625000</v>
      </c>
      <c r="R303" s="101">
        <v>2008</v>
      </c>
      <c r="S303" s="101">
        <v>9</v>
      </c>
      <c r="T303" s="81">
        <f>IF(F303&lt;&gt;0,E303/F303," ")</f>
        <v>0.8</v>
      </c>
      <c r="U303" s="81">
        <f>IF(D303&lt;&gt;0,E303/D303," ")</f>
        <v>1.002004008016032</v>
      </c>
      <c r="V303" s="82">
        <f>I303-G303</f>
        <v>140</v>
      </c>
      <c r="W303" s="87"/>
      <c r="X303" s="84">
        <f>198*N303</f>
        <v>146124</v>
      </c>
      <c r="Y303" s="84">
        <f>E303-X303</f>
        <v>353876</v>
      </c>
      <c r="Z303" s="84">
        <f>Y303/O303</f>
        <v>1474.4833333333333</v>
      </c>
    </row>
    <row r="304" spans="1:30" s="87" customFormat="1">
      <c r="A304" s="101"/>
      <c r="B304" s="101" t="s">
        <v>240</v>
      </c>
      <c r="C304" s="101" t="s">
        <v>241</v>
      </c>
      <c r="D304" s="102"/>
      <c r="E304" s="102">
        <v>260000</v>
      </c>
      <c r="F304" s="103">
        <v>310000</v>
      </c>
      <c r="G304" s="104">
        <v>39771</v>
      </c>
      <c r="H304" s="104">
        <v>39856</v>
      </c>
      <c r="I304" s="104">
        <v>39856</v>
      </c>
      <c r="J304" s="101" t="s">
        <v>473</v>
      </c>
      <c r="K304" s="101" t="s">
        <v>469</v>
      </c>
      <c r="L304" s="101" t="s">
        <v>474</v>
      </c>
      <c r="M304" s="101">
        <v>3</v>
      </c>
      <c r="N304" s="101">
        <v>691</v>
      </c>
      <c r="O304" s="101">
        <v>150</v>
      </c>
      <c r="P304" s="101" t="s">
        <v>475</v>
      </c>
      <c r="Q304" s="102">
        <v>310000</v>
      </c>
      <c r="R304" s="101">
        <v>2008</v>
      </c>
      <c r="S304" s="101">
        <v>7</v>
      </c>
      <c r="T304" s="81">
        <f>IF(F304&lt;&gt;0,E304/F304," ")</f>
        <v>0.83870967741935487</v>
      </c>
      <c r="U304" s="81" t="str">
        <f>IF(D304&lt;&gt;0,E304/D304," ")</f>
        <v xml:space="preserve"> </v>
      </c>
      <c r="V304" s="82">
        <f>I304-G304</f>
        <v>85</v>
      </c>
      <c r="X304" s="84">
        <f>198*N304</f>
        <v>136818</v>
      </c>
      <c r="Y304" s="84">
        <f>E304-X304</f>
        <v>123182</v>
      </c>
      <c r="Z304" s="84">
        <f>Y304/O304</f>
        <v>821.21333333333337</v>
      </c>
    </row>
    <row r="305" spans="1:29" s="87" customFormat="1">
      <c r="A305" s="101"/>
      <c r="B305" s="101">
        <v>10</v>
      </c>
      <c r="C305" s="101" t="s">
        <v>225</v>
      </c>
      <c r="D305" s="102">
        <v>362000</v>
      </c>
      <c r="E305" s="102">
        <v>362000</v>
      </c>
      <c r="F305" s="103"/>
      <c r="G305" s="104">
        <v>39779</v>
      </c>
      <c r="H305" s="104">
        <v>39819</v>
      </c>
      <c r="I305" s="104">
        <v>39819</v>
      </c>
      <c r="J305" s="101" t="s">
        <v>473</v>
      </c>
      <c r="K305" s="101"/>
      <c r="L305" s="101" t="s">
        <v>470</v>
      </c>
      <c r="M305" s="101">
        <v>4</v>
      </c>
      <c r="N305" s="101">
        <v>554</v>
      </c>
      <c r="O305" s="101">
        <v>191</v>
      </c>
      <c r="P305" s="101"/>
      <c r="Q305" s="102"/>
      <c r="R305" s="101"/>
      <c r="S305" s="101"/>
      <c r="T305" s="81" t="str">
        <f>IF(F305&lt;&gt;0,E305/F305," ")</f>
        <v xml:space="preserve"> </v>
      </c>
      <c r="U305" s="81">
        <f>IF(D305&lt;&gt;0,E305/D305," ")</f>
        <v>1</v>
      </c>
      <c r="V305" s="82">
        <f>I305-G305</f>
        <v>40</v>
      </c>
      <c r="X305" s="106"/>
    </row>
    <row r="306" spans="1:29" s="87" customFormat="1">
      <c r="A306" s="101"/>
      <c r="B306" s="101">
        <v>49</v>
      </c>
      <c r="C306" s="101" t="s">
        <v>487</v>
      </c>
      <c r="D306" s="102">
        <v>375000</v>
      </c>
      <c r="E306" s="102">
        <v>345000</v>
      </c>
      <c r="F306" s="103">
        <v>341000</v>
      </c>
      <c r="G306" s="104">
        <v>39785</v>
      </c>
      <c r="H306" s="104">
        <v>39855</v>
      </c>
      <c r="I306" s="104">
        <v>39863</v>
      </c>
      <c r="J306" s="101" t="s">
        <v>473</v>
      </c>
      <c r="K306" s="101" t="s">
        <v>469</v>
      </c>
      <c r="L306" s="101" t="s">
        <v>470</v>
      </c>
      <c r="M306" s="101">
        <v>3</v>
      </c>
      <c r="N306" s="101">
        <v>495</v>
      </c>
      <c r="O306" s="101"/>
      <c r="P306" s="101" t="s">
        <v>475</v>
      </c>
      <c r="Q306" s="102">
        <v>341000</v>
      </c>
      <c r="R306" s="101"/>
      <c r="S306" s="101"/>
      <c r="T306" s="81">
        <f>IF(F306&lt;&gt;0,E306/F306," ")</f>
        <v>1.0117302052785924</v>
      </c>
      <c r="U306" s="81">
        <f>IF(D306&lt;&gt;0,E306/D306," ")</f>
        <v>0.92</v>
      </c>
      <c r="V306" s="82">
        <f>I306-G306</f>
        <v>78</v>
      </c>
      <c r="X306" s="84">
        <f>198*N306</f>
        <v>98010</v>
      </c>
      <c r="Y306" s="84">
        <f>E306-X306</f>
        <v>246990</v>
      </c>
      <c r="Z306" s="84"/>
    </row>
    <row r="307" spans="1:29" s="87" customFormat="1">
      <c r="A307" s="101"/>
      <c r="B307" s="101" t="s">
        <v>42</v>
      </c>
      <c r="C307" s="101" t="s">
        <v>486</v>
      </c>
      <c r="D307" s="102">
        <v>478000</v>
      </c>
      <c r="E307" s="102">
        <v>462000</v>
      </c>
      <c r="F307" s="103">
        <v>505000</v>
      </c>
      <c r="G307" s="104">
        <v>39832</v>
      </c>
      <c r="H307" s="104">
        <v>39869</v>
      </c>
      <c r="I307" s="104">
        <v>39903</v>
      </c>
      <c r="J307" s="101" t="s">
        <v>473</v>
      </c>
      <c r="K307" s="101" t="s">
        <v>469</v>
      </c>
      <c r="L307" s="101" t="s">
        <v>470</v>
      </c>
      <c r="M307" s="101">
        <v>5</v>
      </c>
      <c r="N307" s="101">
        <v>1013</v>
      </c>
      <c r="O307" s="101"/>
      <c r="P307" s="101" t="s">
        <v>475</v>
      </c>
      <c r="Q307" s="102">
        <v>505000</v>
      </c>
      <c r="R307" s="101"/>
      <c r="S307" s="101"/>
      <c r="T307" s="81">
        <f>IF(F307&lt;&gt;0,E307/F307," ")</f>
        <v>0.91485148514851489</v>
      </c>
      <c r="U307" s="81">
        <f>IF(D307&lt;&gt;0,E307/D307," ")</f>
        <v>0.96652719665271969</v>
      </c>
      <c r="V307" s="82">
        <f>I307-G307</f>
        <v>71</v>
      </c>
      <c r="X307" s="84">
        <f>198*N307</f>
        <v>200574</v>
      </c>
      <c r="Y307" s="84">
        <f>E307-X307</f>
        <v>261426</v>
      </c>
      <c r="Z307" s="84"/>
    </row>
    <row r="308" spans="1:29" s="87" customFormat="1">
      <c r="A308" s="101"/>
      <c r="B308" s="101">
        <v>94</v>
      </c>
      <c r="C308" s="101" t="s">
        <v>487</v>
      </c>
      <c r="D308" s="102">
        <v>499000</v>
      </c>
      <c r="E308" s="102">
        <v>467000</v>
      </c>
      <c r="F308" s="103">
        <v>560000</v>
      </c>
      <c r="G308" s="104">
        <v>39842</v>
      </c>
      <c r="H308" s="104">
        <v>39882</v>
      </c>
      <c r="I308" s="104">
        <v>39890</v>
      </c>
      <c r="J308" s="101" t="s">
        <v>473</v>
      </c>
      <c r="K308" s="101" t="s">
        <v>469</v>
      </c>
      <c r="L308" s="101" t="s">
        <v>470</v>
      </c>
      <c r="M308" s="101">
        <v>4</v>
      </c>
      <c r="N308" s="101">
        <v>700</v>
      </c>
      <c r="O308" s="101"/>
      <c r="P308" s="101" t="s">
        <v>475</v>
      </c>
      <c r="Q308" s="102">
        <v>560000</v>
      </c>
      <c r="R308" s="101"/>
      <c r="S308" s="101"/>
      <c r="T308" s="81">
        <f>IF(F308&lt;&gt;0,E308/F308," ")</f>
        <v>0.83392857142857146</v>
      </c>
      <c r="U308" s="81">
        <f>IF(D308&lt;&gt;0,E308/D308," ")</f>
        <v>0.93587174348697399</v>
      </c>
      <c r="V308" s="82">
        <f>I308-G308</f>
        <v>48</v>
      </c>
      <c r="X308" s="84">
        <f>198*N308</f>
        <v>138600</v>
      </c>
      <c r="Y308" s="84">
        <f>E308-X308</f>
        <v>328400</v>
      </c>
      <c r="Z308" s="84"/>
    </row>
    <row r="309" spans="1:29" s="83" customFormat="1">
      <c r="A309" s="101"/>
      <c r="B309" s="101">
        <v>46</v>
      </c>
      <c r="C309" s="101" t="s">
        <v>13</v>
      </c>
      <c r="D309" s="102">
        <v>337000</v>
      </c>
      <c r="E309" s="102">
        <v>325000</v>
      </c>
      <c r="F309" s="103">
        <v>325000</v>
      </c>
      <c r="G309" s="104">
        <v>39844</v>
      </c>
      <c r="H309" s="104">
        <v>39949</v>
      </c>
      <c r="I309" s="104">
        <v>39958</v>
      </c>
      <c r="J309" s="101" t="s">
        <v>258</v>
      </c>
      <c r="K309" s="101" t="s">
        <v>469</v>
      </c>
      <c r="L309" s="101" t="s">
        <v>470</v>
      </c>
      <c r="M309" s="101">
        <v>3</v>
      </c>
      <c r="N309" s="101">
        <v>516</v>
      </c>
      <c r="O309" s="101">
        <v>140</v>
      </c>
      <c r="P309" s="101" t="s">
        <v>475</v>
      </c>
      <c r="Q309" s="102">
        <v>325000</v>
      </c>
      <c r="R309" s="101">
        <v>2008</v>
      </c>
      <c r="S309" s="101">
        <v>7</v>
      </c>
      <c r="T309" s="81">
        <f>IF(F309&lt;&gt;0,E309/F309," ")</f>
        <v>1</v>
      </c>
      <c r="U309" s="81">
        <f>IF(D309&lt;&gt;0,E309/D309," ")</f>
        <v>0.96439169139465875</v>
      </c>
      <c r="V309" s="82">
        <f>I309-G309</f>
        <v>114</v>
      </c>
      <c r="W309" s="87"/>
      <c r="X309" s="84">
        <f>198*N309</f>
        <v>102168</v>
      </c>
      <c r="Y309" s="84">
        <f>E309-X309</f>
        <v>222832</v>
      </c>
      <c r="Z309" s="84">
        <f>Y309/O309</f>
        <v>1591.6571428571428</v>
      </c>
      <c r="AC309" s="105">
        <f ca="1">MEDIAN($AC$2:$AC$164)</f>
        <v>1.126380079868452</v>
      </c>
    </row>
    <row r="310" spans="1:29" s="87" customFormat="1">
      <c r="A310" s="101"/>
      <c r="B310" s="101">
        <v>29</v>
      </c>
      <c r="C310" s="101" t="s">
        <v>481</v>
      </c>
      <c r="D310" s="102">
        <v>339000</v>
      </c>
      <c r="E310" s="102">
        <v>312000</v>
      </c>
      <c r="F310" s="103">
        <v>330000</v>
      </c>
      <c r="G310" s="104">
        <v>39845</v>
      </c>
      <c r="H310" s="104">
        <v>39916</v>
      </c>
      <c r="I310" s="104">
        <v>39920</v>
      </c>
      <c r="J310" s="101" t="s">
        <v>473</v>
      </c>
      <c r="K310" s="101"/>
      <c r="L310" s="101" t="s">
        <v>470</v>
      </c>
      <c r="M310" s="101">
        <v>4</v>
      </c>
      <c r="N310" s="101">
        <v>809</v>
      </c>
      <c r="O310" s="101">
        <v>0</v>
      </c>
      <c r="P310" s="101"/>
      <c r="Q310" s="102">
        <v>330000</v>
      </c>
      <c r="R310" s="101">
        <v>2008</v>
      </c>
      <c r="S310" s="101">
        <v>1</v>
      </c>
      <c r="T310" s="81">
        <f>IF(F310&lt;&gt;0,E310/F310," ")</f>
        <v>0.94545454545454544</v>
      </c>
      <c r="U310" s="81">
        <f>IF(D310&lt;&gt;0,E310/D310," ")</f>
        <v>0.92035398230088494</v>
      </c>
      <c r="V310" s="82">
        <f>I310-G310</f>
        <v>75</v>
      </c>
      <c r="X310" s="84">
        <f>198*N310</f>
        <v>160182</v>
      </c>
      <c r="Y310" s="84">
        <f>E310-X310</f>
        <v>151818</v>
      </c>
      <c r="Z310" s="84"/>
    </row>
    <row r="311" spans="1:29" s="87" customFormat="1">
      <c r="A311" s="101"/>
      <c r="B311" s="101">
        <v>16</v>
      </c>
      <c r="C311" s="101" t="s">
        <v>245</v>
      </c>
      <c r="D311" s="102">
        <v>449000</v>
      </c>
      <c r="E311" s="102">
        <v>450000</v>
      </c>
      <c r="F311" s="103"/>
      <c r="G311" s="104">
        <v>39848</v>
      </c>
      <c r="H311" s="104">
        <v>39862</v>
      </c>
      <c r="I311" s="104">
        <v>39884</v>
      </c>
      <c r="J311" s="101" t="s">
        <v>473</v>
      </c>
      <c r="K311" s="101" t="s">
        <v>469</v>
      </c>
      <c r="L311" s="101" t="s">
        <v>470</v>
      </c>
      <c r="M311" s="101">
        <v>4</v>
      </c>
      <c r="N311" s="101">
        <v>694</v>
      </c>
      <c r="O311" s="101">
        <v>260</v>
      </c>
      <c r="P311" s="101" t="s">
        <v>475</v>
      </c>
      <c r="Q311" s="102"/>
      <c r="R311" s="101"/>
      <c r="S311" s="101"/>
      <c r="T311" s="81" t="str">
        <f>IF(F311&lt;&gt;0,E311/F311," ")</f>
        <v xml:space="preserve"> </v>
      </c>
      <c r="U311" s="81">
        <f>IF(D311&lt;&gt;0,E311/D311," ")</f>
        <v>1.0022271714922049</v>
      </c>
      <c r="V311" s="82">
        <f>I311-G311</f>
        <v>36</v>
      </c>
      <c r="X311" s="84">
        <f>198*N311</f>
        <v>137412</v>
      </c>
      <c r="Y311" s="84">
        <f>E311-X311</f>
        <v>312588</v>
      </c>
      <c r="Z311" s="84">
        <f>Y311/O311</f>
        <v>1202.2615384615385</v>
      </c>
    </row>
    <row r="312" spans="1:29" s="87" customFormat="1">
      <c r="A312" s="101"/>
      <c r="B312" s="101">
        <v>2</v>
      </c>
      <c r="C312" s="101" t="s">
        <v>113</v>
      </c>
      <c r="D312" s="102">
        <v>495000</v>
      </c>
      <c r="E312" s="102">
        <v>485000</v>
      </c>
      <c r="F312" s="103">
        <v>545000</v>
      </c>
      <c r="G312" s="104">
        <v>39853</v>
      </c>
      <c r="H312" s="104">
        <v>39927</v>
      </c>
      <c r="I312" s="104">
        <v>39934</v>
      </c>
      <c r="J312" s="101" t="s">
        <v>473</v>
      </c>
      <c r="K312" s="101" t="s">
        <v>469</v>
      </c>
      <c r="L312" s="101" t="s">
        <v>470</v>
      </c>
      <c r="M312" s="101">
        <v>4</v>
      </c>
      <c r="N312" s="101">
        <v>649</v>
      </c>
      <c r="O312" s="101"/>
      <c r="P312" s="101" t="s">
        <v>475</v>
      </c>
      <c r="Q312" s="102">
        <v>545000</v>
      </c>
      <c r="R312" s="101"/>
      <c r="S312" s="101"/>
      <c r="T312" s="81">
        <f>IF(F312&lt;&gt;0,E312/F312," ")</f>
        <v>0.88990825688073394</v>
      </c>
      <c r="U312" s="81">
        <f>IF(D312&lt;&gt;0,E312/D312," ")</f>
        <v>0.97979797979797978</v>
      </c>
      <c r="V312" s="82">
        <f>I312-G312</f>
        <v>81</v>
      </c>
      <c r="X312" s="84">
        <f>198*N312</f>
        <v>128502</v>
      </c>
      <c r="Y312" s="84">
        <f>E312-X312</f>
        <v>356498</v>
      </c>
      <c r="Z312" s="84"/>
    </row>
    <row r="313" spans="1:29" s="83" customFormat="1">
      <c r="A313" s="101"/>
      <c r="B313" s="101">
        <v>14</v>
      </c>
      <c r="C313" s="101" t="s">
        <v>13</v>
      </c>
      <c r="D313" s="102">
        <v>395000</v>
      </c>
      <c r="E313" s="102">
        <v>365000</v>
      </c>
      <c r="F313" s="103">
        <v>420000</v>
      </c>
      <c r="G313" s="104">
        <v>39862</v>
      </c>
      <c r="H313" s="104">
        <v>39897</v>
      </c>
      <c r="I313" s="104">
        <v>39923</v>
      </c>
      <c r="J313" s="101" t="s">
        <v>473</v>
      </c>
      <c r="K313" s="101" t="s">
        <v>469</v>
      </c>
      <c r="L313" s="101" t="s">
        <v>470</v>
      </c>
      <c r="M313" s="101">
        <v>4</v>
      </c>
      <c r="N313" s="101">
        <v>906</v>
      </c>
      <c r="O313" s="101"/>
      <c r="P313" s="101" t="s">
        <v>475</v>
      </c>
      <c r="Q313" s="102">
        <v>420000</v>
      </c>
      <c r="R313" s="101"/>
      <c r="S313" s="101"/>
      <c r="T313" s="81">
        <f>IF(F313&lt;&gt;0,E313/F313," ")</f>
        <v>0.86904761904761907</v>
      </c>
      <c r="U313" s="81">
        <f>IF(D313&lt;&gt;0,E313/D313," ")</f>
        <v>0.92405063291139244</v>
      </c>
      <c r="V313" s="82">
        <f>I313-G313</f>
        <v>61</v>
      </c>
      <c r="W313" s="87"/>
      <c r="X313" s="84">
        <f>198*N313</f>
        <v>179388</v>
      </c>
      <c r="Y313" s="84">
        <f>E313-X313</f>
        <v>185612</v>
      </c>
      <c r="Z313" s="84"/>
    </row>
    <row r="314" spans="1:29" s="83" customFormat="1">
      <c r="A314" s="101"/>
      <c r="B314" s="101">
        <v>79</v>
      </c>
      <c r="C314" s="101" t="s">
        <v>487</v>
      </c>
      <c r="D314" s="102">
        <v>185000</v>
      </c>
      <c r="E314" s="102">
        <v>173000</v>
      </c>
      <c r="F314" s="103"/>
      <c r="G314" s="104">
        <v>39863</v>
      </c>
      <c r="H314" s="104">
        <v>39969</v>
      </c>
      <c r="I314" s="104">
        <v>39969</v>
      </c>
      <c r="J314" s="101" t="s">
        <v>115</v>
      </c>
      <c r="K314" s="101"/>
      <c r="L314" s="101" t="s">
        <v>470</v>
      </c>
      <c r="M314" s="101"/>
      <c r="N314" s="101"/>
      <c r="O314" s="101"/>
      <c r="P314" s="101"/>
      <c r="Q314" s="102"/>
      <c r="R314" s="101"/>
      <c r="S314" s="101"/>
      <c r="T314" s="81" t="str">
        <f>IF(F314&lt;&gt;0,E314/F314," ")</f>
        <v xml:space="preserve"> </v>
      </c>
      <c r="U314" s="81">
        <f>IF(D314&lt;&gt;0,E314/D314," ")</f>
        <v>0.93513513513513513</v>
      </c>
      <c r="V314" s="82">
        <f>I314-G314</f>
        <v>106</v>
      </c>
      <c r="W314" s="87"/>
      <c r="X314" s="84">
        <f>198*N314</f>
        <v>0</v>
      </c>
      <c r="Y314" s="84">
        <f>E314-X314</f>
        <v>173000</v>
      </c>
      <c r="Z314" s="84"/>
      <c r="AC314" s="105">
        <f ca="1">MAX($AC$2:$AC$164)</f>
        <v>1.3763440860215055</v>
      </c>
    </row>
    <row r="315" spans="1:29" s="87" customFormat="1">
      <c r="A315" s="101"/>
      <c r="B315" s="101">
        <v>53</v>
      </c>
      <c r="C315" s="101" t="s">
        <v>32</v>
      </c>
      <c r="D315" s="102">
        <v>394000</v>
      </c>
      <c r="E315" s="102">
        <v>394000</v>
      </c>
      <c r="F315" s="103">
        <v>459000</v>
      </c>
      <c r="G315" s="104">
        <v>39867</v>
      </c>
      <c r="H315" s="104">
        <v>39883</v>
      </c>
      <c r="I315" s="104">
        <v>39917</v>
      </c>
      <c r="J315" s="101" t="s">
        <v>473</v>
      </c>
      <c r="K315" s="101" t="s">
        <v>469</v>
      </c>
      <c r="L315" s="101" t="s">
        <v>470</v>
      </c>
      <c r="M315" s="101">
        <v>4</v>
      </c>
      <c r="N315" s="101">
        <v>1096</v>
      </c>
      <c r="O315" s="101"/>
      <c r="P315" s="101" t="s">
        <v>475</v>
      </c>
      <c r="Q315" s="102">
        <v>459000</v>
      </c>
      <c r="R315" s="101"/>
      <c r="S315" s="101"/>
      <c r="T315" s="81">
        <f>IF(F315&lt;&gt;0,E315/F315," ")</f>
        <v>0.85838779956427014</v>
      </c>
      <c r="U315" s="81">
        <f>IF(D315&lt;&gt;0,E315/D315," ")</f>
        <v>1</v>
      </c>
      <c r="V315" s="82">
        <f>I315-G315</f>
        <v>50</v>
      </c>
      <c r="X315" s="84">
        <f>198*N315</f>
        <v>217008</v>
      </c>
      <c r="Y315" s="84">
        <f>E315-X315</f>
        <v>176992</v>
      </c>
      <c r="Z315" s="84"/>
    </row>
    <row r="316" spans="1:29" s="87" customFormat="1">
      <c r="A316" s="101"/>
      <c r="B316" s="101">
        <v>12</v>
      </c>
      <c r="C316" s="101" t="s">
        <v>19</v>
      </c>
      <c r="D316" s="102"/>
      <c r="E316" s="102">
        <v>417000</v>
      </c>
      <c r="F316" s="103"/>
      <c r="G316" s="104">
        <v>39882</v>
      </c>
      <c r="H316" s="104">
        <v>39911</v>
      </c>
      <c r="I316" s="104">
        <v>39911</v>
      </c>
      <c r="J316" s="101" t="s">
        <v>473</v>
      </c>
      <c r="K316" s="101" t="s">
        <v>469</v>
      </c>
      <c r="L316" s="101" t="s">
        <v>232</v>
      </c>
      <c r="M316" s="101">
        <v>4</v>
      </c>
      <c r="N316" s="101">
        <v>835</v>
      </c>
      <c r="O316" s="101">
        <v>200</v>
      </c>
      <c r="P316" s="101"/>
      <c r="Q316" s="102"/>
      <c r="R316" s="101"/>
      <c r="S316" s="101"/>
      <c r="T316" s="81" t="str">
        <f>IF(F316&lt;&gt;0,E316/F316," ")</f>
        <v xml:space="preserve"> </v>
      </c>
      <c r="U316" s="81" t="str">
        <f>IF(D316&lt;&gt;0,E316/D316," ")</f>
        <v xml:space="preserve"> </v>
      </c>
      <c r="V316" s="82">
        <f>I316-G316</f>
        <v>29</v>
      </c>
      <c r="X316" s="84">
        <f>198*N316</f>
        <v>165330</v>
      </c>
      <c r="Y316" s="84">
        <f>E316-X316</f>
        <v>251670</v>
      </c>
      <c r="Z316" s="84">
        <f>Y316/O316</f>
        <v>1258.3499999999999</v>
      </c>
    </row>
    <row r="317" spans="1:29" s="87" customFormat="1">
      <c r="A317" s="101"/>
      <c r="B317" s="101">
        <v>4</v>
      </c>
      <c r="C317" s="101" t="s">
        <v>231</v>
      </c>
      <c r="D317" s="102">
        <v>329000</v>
      </c>
      <c r="E317" s="102">
        <v>315000</v>
      </c>
      <c r="F317" s="103">
        <v>310000</v>
      </c>
      <c r="G317" s="104">
        <v>39898</v>
      </c>
      <c r="H317" s="104">
        <v>39917</v>
      </c>
      <c r="I317" s="104">
        <v>39931</v>
      </c>
      <c r="J317" s="101" t="s">
        <v>473</v>
      </c>
      <c r="K317" s="101" t="s">
        <v>469</v>
      </c>
      <c r="L317" s="101" t="s">
        <v>470</v>
      </c>
      <c r="M317" s="101">
        <v>4</v>
      </c>
      <c r="N317" s="101">
        <v>770</v>
      </c>
      <c r="O317" s="101"/>
      <c r="P317" s="101" t="s">
        <v>475</v>
      </c>
      <c r="Q317" s="102">
        <v>310000</v>
      </c>
      <c r="R317" s="101">
        <v>2008</v>
      </c>
      <c r="S317" s="101">
        <v>9</v>
      </c>
      <c r="T317" s="81">
        <f>IF(F317&lt;&gt;0,E317/F317," ")</f>
        <v>1.0161290322580645</v>
      </c>
      <c r="U317" s="81">
        <f>IF(D317&lt;&gt;0,E317/D317," ")</f>
        <v>0.95744680851063835</v>
      </c>
      <c r="V317" s="82">
        <f>I317-G317</f>
        <v>33</v>
      </c>
      <c r="X317" s="84">
        <f>198*N317</f>
        <v>152460</v>
      </c>
      <c r="Y317" s="84">
        <f>E317-X317</f>
        <v>162540</v>
      </c>
      <c r="Z317" s="84"/>
    </row>
    <row r="318" spans="1:29" s="83" customFormat="1">
      <c r="A318" s="101"/>
      <c r="B318" s="101">
        <v>60</v>
      </c>
      <c r="C318" s="101" t="s">
        <v>231</v>
      </c>
      <c r="D318" s="102">
        <v>360000</v>
      </c>
      <c r="E318" s="102">
        <v>355000</v>
      </c>
      <c r="F318" s="103"/>
      <c r="G318" s="104">
        <v>39899</v>
      </c>
      <c r="H318" s="104">
        <v>39930</v>
      </c>
      <c r="I318" s="104">
        <v>39938</v>
      </c>
      <c r="J318" s="101" t="s">
        <v>473</v>
      </c>
      <c r="K318" s="101" t="s">
        <v>469</v>
      </c>
      <c r="L318" s="101" t="s">
        <v>470</v>
      </c>
      <c r="M318" s="101">
        <v>3</v>
      </c>
      <c r="N318" s="101">
        <v>797</v>
      </c>
      <c r="O318" s="101">
        <v>160</v>
      </c>
      <c r="P318" s="101"/>
      <c r="Q318" s="102"/>
      <c r="R318" s="101"/>
      <c r="S318" s="101"/>
      <c r="T318" s="81" t="str">
        <f>IF(F318&lt;&gt;0,E318/F318," ")</f>
        <v xml:space="preserve"> </v>
      </c>
      <c r="U318" s="81">
        <f>IF(D318&lt;&gt;0,E318/D318," ")</f>
        <v>0.98611111111111116</v>
      </c>
      <c r="V318" s="82">
        <f>I318-G318</f>
        <v>39</v>
      </c>
      <c r="W318" s="87"/>
      <c r="X318" s="84">
        <f>198*N318</f>
        <v>157806</v>
      </c>
      <c r="Y318" s="84">
        <f>E318-X318</f>
        <v>197194</v>
      </c>
      <c r="Z318" s="84">
        <f>Y318/O318</f>
        <v>1232.4625000000001</v>
      </c>
    </row>
    <row r="319" spans="1:29" s="87" customFormat="1">
      <c r="A319" s="101"/>
      <c r="B319" s="101">
        <v>3</v>
      </c>
      <c r="C319" s="101" t="s">
        <v>236</v>
      </c>
      <c r="D319" s="102"/>
      <c r="E319" s="102">
        <v>540000</v>
      </c>
      <c r="F319" s="103"/>
      <c r="G319" s="104">
        <v>39917</v>
      </c>
      <c r="H319" s="104">
        <v>39939</v>
      </c>
      <c r="I319" s="104">
        <v>39939</v>
      </c>
      <c r="J319" s="101" t="s">
        <v>473</v>
      </c>
      <c r="K319" s="101" t="s">
        <v>469</v>
      </c>
      <c r="L319" s="101" t="s">
        <v>232</v>
      </c>
      <c r="M319" s="101">
        <v>4</v>
      </c>
      <c r="N319" s="101">
        <v>2438</v>
      </c>
      <c r="O319" s="101">
        <v>289</v>
      </c>
      <c r="P319" s="101"/>
      <c r="Q319" s="102"/>
      <c r="R319" s="101"/>
      <c r="S319" s="101"/>
      <c r="T319" s="81" t="str">
        <f>IF(F319&lt;&gt;0,E319/F319," ")</f>
        <v xml:space="preserve"> </v>
      </c>
      <c r="U319" s="81" t="str">
        <f>IF(D319&lt;&gt;0,E319/D319," ")</f>
        <v xml:space="preserve"> </v>
      </c>
      <c r="V319" s="82">
        <f>I319-G319</f>
        <v>22</v>
      </c>
      <c r="X319" s="84">
        <f>198*N319</f>
        <v>482724</v>
      </c>
      <c r="Y319" s="84">
        <f>E319-X319</f>
        <v>57276</v>
      </c>
      <c r="Z319" s="84">
        <f>Y319/O319</f>
        <v>198.18685121107268</v>
      </c>
    </row>
    <row r="320" spans="1:29" s="87" customFormat="1">
      <c r="A320" s="101"/>
      <c r="B320" s="101" t="s">
        <v>41</v>
      </c>
      <c r="C320" s="101" t="s">
        <v>481</v>
      </c>
      <c r="D320" s="102"/>
      <c r="E320" s="102">
        <v>443000</v>
      </c>
      <c r="F320" s="103">
        <v>390000</v>
      </c>
      <c r="G320" s="104">
        <v>39940</v>
      </c>
      <c r="H320" s="104">
        <v>39982</v>
      </c>
      <c r="I320" s="104">
        <v>39982</v>
      </c>
      <c r="J320" s="101" t="s">
        <v>473</v>
      </c>
      <c r="K320" s="101" t="s">
        <v>469</v>
      </c>
      <c r="L320" s="101" t="s">
        <v>474</v>
      </c>
      <c r="M320" s="101">
        <v>3</v>
      </c>
      <c r="N320" s="101">
        <v>685</v>
      </c>
      <c r="O320" s="101">
        <v>222</v>
      </c>
      <c r="P320" s="101" t="s">
        <v>475</v>
      </c>
      <c r="Q320" s="102">
        <v>390000</v>
      </c>
      <c r="R320" s="101">
        <v>2008</v>
      </c>
      <c r="S320" s="101">
        <v>7</v>
      </c>
      <c r="T320" s="81">
        <f>IF(F320&lt;&gt;0,E320/F320," ")</f>
        <v>1.1358974358974359</v>
      </c>
      <c r="U320" s="81" t="str">
        <f>IF(D320&lt;&gt;0,E320/D320," ")</f>
        <v xml:space="preserve"> </v>
      </c>
      <c r="V320" s="82">
        <f>I320-G320</f>
        <v>42</v>
      </c>
      <c r="X320" s="84">
        <f>198*N320</f>
        <v>135630</v>
      </c>
      <c r="Y320" s="84">
        <f>E320-X320</f>
        <v>307370</v>
      </c>
      <c r="Z320" s="84">
        <f>Y320/O320</f>
        <v>1384.5495495495495</v>
      </c>
      <c r="AC320" s="105">
        <f ca="1">AVERAGE($AC$2:$AC$164)</f>
        <v>1.1435717758701183</v>
      </c>
    </row>
    <row r="321" spans="1:30" s="87" customFormat="1">
      <c r="A321" s="83"/>
      <c r="B321" s="83" t="s">
        <v>460</v>
      </c>
      <c r="C321" s="83" t="s">
        <v>241</v>
      </c>
      <c r="D321" s="84">
        <v>435000</v>
      </c>
      <c r="E321" s="84">
        <v>418000</v>
      </c>
      <c r="F321" s="88">
        <f>Q321</f>
        <v>415000</v>
      </c>
      <c r="G321" s="89">
        <v>39945</v>
      </c>
      <c r="H321" s="89">
        <v>40004</v>
      </c>
      <c r="I321" s="89">
        <v>40018</v>
      </c>
      <c r="J321" s="83" t="s">
        <v>473</v>
      </c>
      <c r="K321" s="83" t="s">
        <v>469</v>
      </c>
      <c r="L321" s="83" t="s">
        <v>470</v>
      </c>
      <c r="M321" s="83">
        <v>4</v>
      </c>
      <c r="N321" s="83">
        <v>809</v>
      </c>
      <c r="O321" s="83"/>
      <c r="P321" s="83" t="s">
        <v>475</v>
      </c>
      <c r="Q321" s="84">
        <v>415000</v>
      </c>
      <c r="R321" s="83">
        <v>2008</v>
      </c>
      <c r="S321" s="83">
        <v>9</v>
      </c>
      <c r="T321" s="81">
        <f>IF(F321&lt;&gt;0,E321/F321," ")</f>
        <v>1.0072289156626506</v>
      </c>
      <c r="U321" s="81">
        <f>IF(D321&lt;&gt;0,E321/D321," ")</f>
        <v>0.96091954022988502</v>
      </c>
      <c r="V321" s="82">
        <f>I321-G321</f>
        <v>73</v>
      </c>
      <c r="W321" s="83"/>
      <c r="X321" s="84">
        <f>198*N321</f>
        <v>160182</v>
      </c>
      <c r="Y321" s="84">
        <f>E321-X321</f>
        <v>257818</v>
      </c>
      <c r="Z321" s="84"/>
      <c r="AA321" s="85" t="str">
        <f>IF(F321&gt;450000,T321," ")</f>
        <v xml:space="preserve"> </v>
      </c>
      <c r="AB321" s="85">
        <f>IF($F321&lt;449999,$T321," ")</f>
        <v>1.0072289156626506</v>
      </c>
      <c r="AC321" s="86" t="str">
        <f>IF(AA321&gt;'20 Walford'!$B$30,AA321," ")</f>
        <v xml:space="preserve"> </v>
      </c>
      <c r="AD321" s="86">
        <f>IF(AB321&lt;='20 Walford'!$B$30,AB321," ")</f>
        <v>1.0072289156626506</v>
      </c>
    </row>
    <row r="322" spans="1:30" s="83" customFormat="1">
      <c r="B322" s="83" t="s">
        <v>407</v>
      </c>
      <c r="C322" s="83" t="s">
        <v>483</v>
      </c>
      <c r="D322" s="84">
        <v>549000</v>
      </c>
      <c r="E322" s="84">
        <v>520000</v>
      </c>
      <c r="F322" s="88">
        <f>Q322</f>
        <v>473000</v>
      </c>
      <c r="G322" s="89">
        <v>39947</v>
      </c>
      <c r="H322" s="89">
        <v>40015</v>
      </c>
      <c r="I322" s="89">
        <v>40045</v>
      </c>
      <c r="J322" s="83" t="s">
        <v>473</v>
      </c>
      <c r="K322" s="83" t="s">
        <v>469</v>
      </c>
      <c r="L322" s="83" t="s">
        <v>470</v>
      </c>
      <c r="M322" s="83">
        <v>4</v>
      </c>
      <c r="N322" s="83">
        <v>698</v>
      </c>
      <c r="P322" s="83" t="s">
        <v>475</v>
      </c>
      <c r="Q322" s="84">
        <v>473000</v>
      </c>
      <c r="T322" s="81">
        <f>IF(F322&lt;&gt;0,E322/F322," ")</f>
        <v>1.0993657505285412</v>
      </c>
      <c r="U322" s="81">
        <f>IF(D322&lt;&gt;0,E322/D322," ")</f>
        <v>0.94717668488160289</v>
      </c>
      <c r="V322" s="82">
        <f>I322-G322</f>
        <v>98</v>
      </c>
      <c r="X322" s="84">
        <f>198*N322</f>
        <v>138204</v>
      </c>
      <c r="Y322" s="84">
        <f>E322-X322</f>
        <v>381796</v>
      </c>
      <c r="Z322" s="84"/>
      <c r="AA322" s="85">
        <f>IF(F322&gt;450000,T322," ")</f>
        <v>1.0993657505285412</v>
      </c>
      <c r="AB322" s="85" t="str">
        <f>IF($F322&lt;449999,$T322," ")</f>
        <v xml:space="preserve"> </v>
      </c>
      <c r="AC322" s="86">
        <f>IF(AA322&gt;'20 Walford'!$B$30,AA322," ")</f>
        <v>1.0993657505285412</v>
      </c>
      <c r="AD322" s="86" t="str">
        <f>IF(AB322&lt;='20 Walford'!$B$30,AB322," ")</f>
        <v xml:space="preserve"> </v>
      </c>
    </row>
    <row r="323" spans="1:30" s="87" customFormat="1">
      <c r="A323" s="83"/>
      <c r="B323" s="83">
        <v>10</v>
      </c>
      <c r="C323" s="83" t="s">
        <v>9</v>
      </c>
      <c r="D323" s="84">
        <v>399000</v>
      </c>
      <c r="E323" s="84">
        <v>345000</v>
      </c>
      <c r="F323" s="88">
        <f>Q323</f>
        <v>365000</v>
      </c>
      <c r="G323" s="89">
        <v>39952</v>
      </c>
      <c r="H323" s="89">
        <v>40052</v>
      </c>
      <c r="I323" s="89">
        <v>40058</v>
      </c>
      <c r="J323" s="83" t="s">
        <v>473</v>
      </c>
      <c r="K323" s="83" t="s">
        <v>469</v>
      </c>
      <c r="L323" s="83" t="s">
        <v>470</v>
      </c>
      <c r="M323" s="83">
        <v>3</v>
      </c>
      <c r="N323" s="83">
        <v>719</v>
      </c>
      <c r="O323" s="83"/>
      <c r="P323" s="83" t="s">
        <v>475</v>
      </c>
      <c r="Q323" s="84">
        <v>365000</v>
      </c>
      <c r="R323" s="83"/>
      <c r="S323" s="83"/>
      <c r="T323" s="81">
        <f>IF(F323&lt;&gt;0,E323/F323," ")</f>
        <v>0.9452054794520548</v>
      </c>
      <c r="U323" s="81">
        <f>IF(D323&lt;&gt;0,E323/D323," ")</f>
        <v>0.86466165413533835</v>
      </c>
      <c r="V323" s="82">
        <f>I323-G323</f>
        <v>106</v>
      </c>
      <c r="W323" s="83"/>
      <c r="X323" s="84">
        <f>198*N323</f>
        <v>142362</v>
      </c>
      <c r="Y323" s="84">
        <f>E323-X323</f>
        <v>202638</v>
      </c>
      <c r="Z323" s="84"/>
      <c r="AA323" s="85" t="str">
        <f>IF(F323&gt;450000,T323," ")</f>
        <v xml:space="preserve"> </v>
      </c>
      <c r="AB323" s="85">
        <f>IF($F323&lt;449999,$T323," ")</f>
        <v>0.9452054794520548</v>
      </c>
      <c r="AC323" s="86" t="str">
        <f>IF(AA323&gt;'20 Walford'!$B$30,AA323," ")</f>
        <v xml:space="preserve"> </v>
      </c>
      <c r="AD323" s="86">
        <f>IF(AB323&lt;='20 Walford'!$B$30,AB323," ")</f>
        <v>0.9452054794520548</v>
      </c>
    </row>
    <row r="324" spans="1:30" s="87" customFormat="1">
      <c r="A324" s="83"/>
      <c r="B324" s="83" t="s">
        <v>411</v>
      </c>
      <c r="C324" s="83" t="s">
        <v>489</v>
      </c>
      <c r="D324" s="84">
        <v>160000</v>
      </c>
      <c r="E324" s="84">
        <v>160000</v>
      </c>
      <c r="F324" s="88">
        <f>Q324</f>
        <v>0</v>
      </c>
      <c r="G324" s="89">
        <v>39958</v>
      </c>
      <c r="H324" s="89">
        <v>40606</v>
      </c>
      <c r="I324" s="89">
        <v>40613</v>
      </c>
      <c r="J324" s="83" t="s">
        <v>115</v>
      </c>
      <c r="K324" s="83" t="s">
        <v>469</v>
      </c>
      <c r="L324" s="83" t="s">
        <v>470</v>
      </c>
      <c r="M324" s="83"/>
      <c r="N324" s="83"/>
      <c r="O324" s="83"/>
      <c r="P324" s="83" t="s">
        <v>475</v>
      </c>
      <c r="Q324" s="84"/>
      <c r="R324" s="83"/>
      <c r="S324" s="83"/>
      <c r="T324" s="81" t="str">
        <f>IF(F324&lt;&gt;0,E324/F324," ")</f>
        <v xml:space="preserve"> </v>
      </c>
      <c r="U324" s="81">
        <f>IF(D324&lt;&gt;0,E324/D324," ")</f>
        <v>1</v>
      </c>
      <c r="V324" s="82">
        <f>I324-G324</f>
        <v>655</v>
      </c>
      <c r="W324" s="83"/>
      <c r="X324" s="84">
        <f>198*N324</f>
        <v>0</v>
      </c>
      <c r="Y324" s="84">
        <f>E324-X324</f>
        <v>160000</v>
      </c>
      <c r="Z324" s="84"/>
      <c r="AA324" s="85" t="str">
        <f>IF(F324&gt;450000,T324," ")</f>
        <v xml:space="preserve"> </v>
      </c>
      <c r="AB324" s="85" t="str">
        <f>IF($F324&lt;449999,$T324," ")</f>
        <v xml:space="preserve"> </v>
      </c>
      <c r="AC324" s="86" t="str">
        <f>IF(AA324&gt;'20 Walford'!$B$30,AA324," ")</f>
        <v xml:space="preserve"> </v>
      </c>
      <c r="AD324" s="86" t="str">
        <f>IF(AB324&lt;='20 Walford'!$B$30,AB324," ")</f>
        <v xml:space="preserve"> </v>
      </c>
    </row>
    <row r="325" spans="1:30" s="87" customFormat="1">
      <c r="A325" s="83"/>
      <c r="B325" s="83" t="s">
        <v>518</v>
      </c>
      <c r="C325" s="83" t="s">
        <v>489</v>
      </c>
      <c r="D325" s="84">
        <v>130000</v>
      </c>
      <c r="E325" s="84">
        <v>130000</v>
      </c>
      <c r="F325" s="88">
        <f>Q325</f>
        <v>0</v>
      </c>
      <c r="G325" s="89">
        <v>39958</v>
      </c>
      <c r="H325" s="89">
        <v>40514</v>
      </c>
      <c r="I325" s="89">
        <v>40532</v>
      </c>
      <c r="J325" s="83" t="s">
        <v>115</v>
      </c>
      <c r="K325" s="83" t="s">
        <v>469</v>
      </c>
      <c r="L325" s="83" t="s">
        <v>470</v>
      </c>
      <c r="M325" s="83"/>
      <c r="N325" s="83">
        <v>709</v>
      </c>
      <c r="O325" s="83"/>
      <c r="P325" s="83" t="s">
        <v>475</v>
      </c>
      <c r="Q325" s="84"/>
      <c r="R325" s="83"/>
      <c r="S325" s="83"/>
      <c r="T325" s="81" t="str">
        <f>IF(F325&lt;&gt;0,E325/F325," ")</f>
        <v xml:space="preserve"> </v>
      </c>
      <c r="U325" s="81">
        <f>IF(D325&lt;&gt;0,E325/D325," ")</f>
        <v>1</v>
      </c>
      <c r="V325" s="82">
        <f>I325-G325</f>
        <v>574</v>
      </c>
      <c r="W325" s="84">
        <f>E325/N325</f>
        <v>183.35684062059238</v>
      </c>
      <c r="X325" s="84">
        <f>198*N325</f>
        <v>140382</v>
      </c>
      <c r="Y325" s="84"/>
      <c r="Z325" s="84"/>
      <c r="AA325" s="85" t="str">
        <f>IF(F325&gt;450000,T325," ")</f>
        <v xml:space="preserve"> </v>
      </c>
      <c r="AB325" s="85" t="str">
        <f>IF($F325&lt;449999,$T325," ")</f>
        <v xml:space="preserve"> </v>
      </c>
      <c r="AC325" s="86" t="str">
        <f>IF(AA325&gt;'20 Walford'!$B$30,AA325," ")</f>
        <v xml:space="preserve"> </v>
      </c>
      <c r="AD325" s="86" t="str">
        <f>IF(AB325&lt;='20 Walford'!$B$30,AB325," ")</f>
        <v xml:space="preserve"> </v>
      </c>
    </row>
    <row r="326" spans="1:30" s="87" customFormat="1">
      <c r="A326" s="83"/>
      <c r="B326" s="83" t="s">
        <v>503</v>
      </c>
      <c r="C326" s="83" t="s">
        <v>489</v>
      </c>
      <c r="D326" s="84">
        <v>110000</v>
      </c>
      <c r="E326" s="84">
        <v>110000</v>
      </c>
      <c r="F326" s="88">
        <f>Q326</f>
        <v>0</v>
      </c>
      <c r="G326" s="89">
        <v>39958</v>
      </c>
      <c r="H326" s="89">
        <v>40515</v>
      </c>
      <c r="I326" s="89">
        <v>40515</v>
      </c>
      <c r="J326" s="83" t="s">
        <v>115</v>
      </c>
      <c r="K326" s="83" t="s">
        <v>469</v>
      </c>
      <c r="L326" s="83" t="s">
        <v>470</v>
      </c>
      <c r="M326" s="83"/>
      <c r="N326" s="83">
        <v>580</v>
      </c>
      <c r="O326" s="83"/>
      <c r="P326" s="83" t="s">
        <v>475</v>
      </c>
      <c r="Q326" s="84"/>
      <c r="R326" s="83"/>
      <c r="S326" s="83"/>
      <c r="T326" s="81" t="str">
        <f>IF(F326&lt;&gt;0,E326/F326," ")</f>
        <v xml:space="preserve"> </v>
      </c>
      <c r="U326" s="81">
        <f>IF(D326&lt;&gt;0,E326/D326," ")</f>
        <v>1</v>
      </c>
      <c r="V326" s="82">
        <f>I326-G326</f>
        <v>557</v>
      </c>
      <c r="W326" s="84">
        <f>E326/N326</f>
        <v>189.65517241379311</v>
      </c>
      <c r="X326" s="84">
        <f>198*N326</f>
        <v>114840</v>
      </c>
      <c r="Y326" s="84"/>
      <c r="Z326" s="84"/>
      <c r="AA326" s="85" t="str">
        <f>IF(F326&gt;450000,T326," ")</f>
        <v xml:space="preserve"> </v>
      </c>
      <c r="AB326" s="85" t="str">
        <f>IF($F326&lt;449999,$T326," ")</f>
        <v xml:space="preserve"> </v>
      </c>
      <c r="AC326" s="86" t="str">
        <f>IF(AA326&gt;'20 Walford'!$B$30,AA326," ")</f>
        <v xml:space="preserve"> </v>
      </c>
      <c r="AD326" s="86" t="str">
        <f>IF(AB326&lt;='20 Walford'!$B$30,AB326," ")</f>
        <v xml:space="preserve"> </v>
      </c>
    </row>
    <row r="327" spans="1:30" s="87" customFormat="1">
      <c r="A327" s="83"/>
      <c r="B327" s="83" t="s">
        <v>323</v>
      </c>
      <c r="C327" s="83" t="s">
        <v>489</v>
      </c>
      <c r="D327" s="84">
        <v>205000</v>
      </c>
      <c r="E327" s="84">
        <v>205000</v>
      </c>
      <c r="F327" s="88">
        <f>Q327</f>
        <v>0</v>
      </c>
      <c r="G327" s="89">
        <v>39958</v>
      </c>
      <c r="H327" s="89">
        <v>40308</v>
      </c>
      <c r="I327" s="89">
        <v>40473</v>
      </c>
      <c r="J327" s="83" t="s">
        <v>115</v>
      </c>
      <c r="K327" s="83" t="s">
        <v>469</v>
      </c>
      <c r="L327" s="83" t="s">
        <v>470</v>
      </c>
      <c r="M327" s="83"/>
      <c r="N327" s="83">
        <v>1445</v>
      </c>
      <c r="O327" s="83"/>
      <c r="P327" s="83" t="s">
        <v>475</v>
      </c>
      <c r="Q327" s="84"/>
      <c r="R327" s="83"/>
      <c r="S327" s="83"/>
      <c r="T327" s="81" t="str">
        <f>IF(F327&lt;&gt;0,E327/F327," ")</f>
        <v xml:space="preserve"> </v>
      </c>
      <c r="U327" s="81">
        <f>IF(D327&lt;&gt;0,E327/D327," ")</f>
        <v>1</v>
      </c>
      <c r="V327" s="82">
        <f>I327-G327</f>
        <v>515</v>
      </c>
      <c r="W327" s="84">
        <f>E327/N327</f>
        <v>141.86851211072664</v>
      </c>
      <c r="X327" s="84">
        <f>198*N327</f>
        <v>286110</v>
      </c>
      <c r="Y327" s="84"/>
      <c r="Z327" s="84"/>
      <c r="AA327" s="85" t="str">
        <f>IF(F327&gt;450000,T327," ")</f>
        <v xml:space="preserve"> </v>
      </c>
      <c r="AB327" s="85" t="str">
        <f>IF($F327&lt;449999,$T327," ")</f>
        <v xml:space="preserve"> </v>
      </c>
      <c r="AC327" s="86" t="str">
        <f>IF(AA327&gt;'20 Walford'!$B$30,AA327," ")</f>
        <v xml:space="preserve"> </v>
      </c>
      <c r="AD327" s="86" t="str">
        <f>IF(AB327&lt;='20 Walford'!$B$30,AB327," ")</f>
        <v xml:space="preserve"> </v>
      </c>
    </row>
    <row r="328" spans="1:30" s="87" customFormat="1">
      <c r="A328" s="83"/>
      <c r="B328" s="83" t="s">
        <v>504</v>
      </c>
      <c r="C328" s="83" t="s">
        <v>489</v>
      </c>
      <c r="D328" s="84">
        <v>158000</v>
      </c>
      <c r="E328" s="84">
        <v>158000</v>
      </c>
      <c r="F328" s="88">
        <f>Q328</f>
        <v>0</v>
      </c>
      <c r="G328" s="89">
        <v>39958</v>
      </c>
      <c r="H328" s="89">
        <v>40309</v>
      </c>
      <c r="I328" s="89">
        <v>40375</v>
      </c>
      <c r="J328" s="83" t="s">
        <v>115</v>
      </c>
      <c r="K328" s="83" t="s">
        <v>469</v>
      </c>
      <c r="L328" s="83" t="s">
        <v>470</v>
      </c>
      <c r="M328" s="83"/>
      <c r="N328" s="83">
        <v>624</v>
      </c>
      <c r="O328" s="83"/>
      <c r="P328" s="83" t="s">
        <v>475</v>
      </c>
      <c r="Q328" s="84"/>
      <c r="R328" s="83"/>
      <c r="S328" s="83"/>
      <c r="T328" s="81" t="str">
        <f>IF(F328&lt;&gt;0,E328/F328," ")</f>
        <v xml:space="preserve"> </v>
      </c>
      <c r="U328" s="81">
        <f>IF(D328&lt;&gt;0,E328/D328," ")</f>
        <v>1</v>
      </c>
      <c r="V328" s="82">
        <f>I328-G328</f>
        <v>417</v>
      </c>
      <c r="W328" s="84">
        <f>E328/N328</f>
        <v>253.2051282051282</v>
      </c>
      <c r="X328" s="84">
        <f>198*N328</f>
        <v>123552</v>
      </c>
      <c r="Y328" s="84">
        <f>E328-X328</f>
        <v>34448</v>
      </c>
      <c r="Z328" s="84"/>
      <c r="AA328" s="85" t="str">
        <f>IF(F328&gt;450000,T328," ")</f>
        <v xml:space="preserve"> </v>
      </c>
      <c r="AB328" s="85" t="str">
        <f>IF($F328&lt;449999,$T328," ")</f>
        <v xml:space="preserve"> </v>
      </c>
      <c r="AC328" s="86" t="str">
        <f>IF(AA328&gt;'20 Walford'!$B$30,AA328," ")</f>
        <v xml:space="preserve"> </v>
      </c>
      <c r="AD328" s="86" t="str">
        <f>IF(AB328&lt;='20 Walford'!$B$30,AB328," ")</f>
        <v xml:space="preserve"> </v>
      </c>
    </row>
    <row r="329" spans="1:30" s="87" customFormat="1">
      <c r="A329" s="83"/>
      <c r="B329" s="83" t="s">
        <v>415</v>
      </c>
      <c r="C329" s="83" t="s">
        <v>489</v>
      </c>
      <c r="D329" s="84">
        <v>187000</v>
      </c>
      <c r="E329" s="84">
        <v>187000</v>
      </c>
      <c r="F329" s="88">
        <f>Q329</f>
        <v>0</v>
      </c>
      <c r="G329" s="89">
        <v>39958</v>
      </c>
      <c r="H329" s="89">
        <v>40310</v>
      </c>
      <c r="I329" s="89">
        <v>40317</v>
      </c>
      <c r="J329" s="83" t="s">
        <v>115</v>
      </c>
      <c r="K329" s="83" t="s">
        <v>469</v>
      </c>
      <c r="L329" s="83" t="s">
        <v>470</v>
      </c>
      <c r="M329" s="83"/>
      <c r="N329" s="83"/>
      <c r="O329" s="83"/>
      <c r="P329" s="83" t="s">
        <v>475</v>
      </c>
      <c r="Q329" s="84"/>
      <c r="R329" s="83"/>
      <c r="S329" s="83"/>
      <c r="T329" s="81" t="str">
        <f>IF(F329&lt;&gt;0,E329/F329," ")</f>
        <v xml:space="preserve"> </v>
      </c>
      <c r="U329" s="81">
        <f>IF(D329&lt;&gt;0,E329/D329," ")</f>
        <v>1</v>
      </c>
      <c r="V329" s="82">
        <f>I329-G329</f>
        <v>359</v>
      </c>
      <c r="W329" s="83"/>
      <c r="X329" s="84">
        <f>198*N329</f>
        <v>0</v>
      </c>
      <c r="Y329" s="84">
        <f>E329-X329</f>
        <v>187000</v>
      </c>
      <c r="Z329" s="84"/>
      <c r="AA329" s="85" t="str">
        <f>IF(F329&gt;450000,T329," ")</f>
        <v xml:space="preserve"> </v>
      </c>
      <c r="AB329" s="85" t="str">
        <f>IF($F329&lt;449999,$T329," ")</f>
        <v xml:space="preserve"> </v>
      </c>
      <c r="AC329" s="86" t="str">
        <f>IF(AA329&gt;'20 Walford'!$B$30,AA329," ")</f>
        <v xml:space="preserve"> </v>
      </c>
      <c r="AD329" s="86" t="str">
        <f>IF(AB329&lt;='20 Walford'!$B$30,AB329," ")</f>
        <v xml:space="preserve"> </v>
      </c>
    </row>
    <row r="330" spans="1:30" s="83" customFormat="1">
      <c r="B330" s="83" t="s">
        <v>177</v>
      </c>
      <c r="C330" s="83" t="s">
        <v>489</v>
      </c>
      <c r="D330" s="84">
        <v>157500</v>
      </c>
      <c r="E330" s="84">
        <v>157500</v>
      </c>
      <c r="F330" s="88">
        <f>Q330</f>
        <v>0</v>
      </c>
      <c r="G330" s="89">
        <v>39958</v>
      </c>
      <c r="H330" s="89">
        <v>40211</v>
      </c>
      <c r="I330" s="89">
        <v>40225</v>
      </c>
      <c r="J330" s="83" t="s">
        <v>115</v>
      </c>
      <c r="K330" s="83" t="s">
        <v>469</v>
      </c>
      <c r="L330" s="83" t="s">
        <v>470</v>
      </c>
      <c r="N330" s="83">
        <v>741</v>
      </c>
      <c r="P330" s="83" t="s">
        <v>475</v>
      </c>
      <c r="Q330" s="84"/>
      <c r="T330" s="81" t="str">
        <f>IF(F330&lt;&gt;0,E330/F330," ")</f>
        <v xml:space="preserve"> </v>
      </c>
      <c r="U330" s="81">
        <f>IF(D330&lt;&gt;0,E330/D330," ")</f>
        <v>1</v>
      </c>
      <c r="V330" s="82">
        <f>I330-G330</f>
        <v>267</v>
      </c>
      <c r="X330" s="84">
        <f>198*N330</f>
        <v>146718</v>
      </c>
      <c r="Y330" s="84">
        <f>E330-X330</f>
        <v>10782</v>
      </c>
      <c r="Z330" s="84"/>
      <c r="AA330" s="85" t="str">
        <f>IF(F330&gt;450000,T330," ")</f>
        <v xml:space="preserve"> </v>
      </c>
      <c r="AB330" s="85" t="str">
        <f>IF($F330&lt;449999,$T330," ")</f>
        <v xml:space="preserve"> </v>
      </c>
      <c r="AC330" s="86" t="str">
        <f>IF(AA330&gt;'20 Walford'!$B$30,AA330," ")</f>
        <v xml:space="preserve"> </v>
      </c>
      <c r="AD330" s="86" t="str">
        <f>IF(AB330&lt;='20 Walford'!$B$30,AB330," ")</f>
        <v xml:space="preserve"> </v>
      </c>
    </row>
    <row r="331" spans="1:30" s="83" customFormat="1">
      <c r="B331" s="83" t="s">
        <v>172</v>
      </c>
      <c r="C331" s="83" t="s">
        <v>489</v>
      </c>
      <c r="D331" s="84">
        <v>164000</v>
      </c>
      <c r="E331" s="84">
        <v>164000</v>
      </c>
      <c r="F331" s="88">
        <f>Q331</f>
        <v>0</v>
      </c>
      <c r="G331" s="89">
        <v>39958</v>
      </c>
      <c r="H331" s="89">
        <v>40199</v>
      </c>
      <c r="I331" s="89">
        <v>40207</v>
      </c>
      <c r="J331" s="83" t="s">
        <v>115</v>
      </c>
      <c r="K331" s="83" t="s">
        <v>469</v>
      </c>
      <c r="L331" s="83" t="s">
        <v>470</v>
      </c>
      <c r="N331" s="83">
        <v>681</v>
      </c>
      <c r="P331" s="83" t="s">
        <v>475</v>
      </c>
      <c r="Q331" s="84"/>
      <c r="T331" s="81" t="str">
        <f>IF(F331&lt;&gt;0,E331/F331," ")</f>
        <v xml:space="preserve"> </v>
      </c>
      <c r="U331" s="81">
        <f>IF(D331&lt;&gt;0,E331/D331," ")</f>
        <v>1</v>
      </c>
      <c r="V331" s="82">
        <f>I331-G331</f>
        <v>249</v>
      </c>
      <c r="X331" s="84">
        <f>198*N331</f>
        <v>134838</v>
      </c>
      <c r="Y331" s="84">
        <f>E331-X331</f>
        <v>29162</v>
      </c>
      <c r="Z331" s="84"/>
      <c r="AA331" s="85" t="str">
        <f>IF(F331&gt;450000,T331," ")</f>
        <v xml:space="preserve"> </v>
      </c>
      <c r="AB331" s="85" t="str">
        <f>IF($F331&lt;449999,$T331," ")</f>
        <v xml:space="preserve"> </v>
      </c>
      <c r="AC331" s="86" t="str">
        <f>IF(AA331&gt;'20 Walford'!$B$30,AA331," ")</f>
        <v xml:space="preserve"> </v>
      </c>
      <c r="AD331" s="86" t="str">
        <f>IF(AB331&lt;='20 Walford'!$B$30,AB331," ")</f>
        <v xml:space="preserve"> </v>
      </c>
    </row>
    <row r="332" spans="1:30" s="87" customFormat="1">
      <c r="A332" s="83"/>
      <c r="B332" s="83" t="s">
        <v>255</v>
      </c>
      <c r="C332" s="83" t="s">
        <v>489</v>
      </c>
      <c r="D332" s="84">
        <v>157500</v>
      </c>
      <c r="E332" s="84">
        <v>157500</v>
      </c>
      <c r="F332" s="88">
        <f>Q332</f>
        <v>0</v>
      </c>
      <c r="G332" s="89">
        <v>39958</v>
      </c>
      <c r="H332" s="89">
        <v>40189</v>
      </c>
      <c r="I332" s="89">
        <v>40204</v>
      </c>
      <c r="J332" s="83" t="s">
        <v>115</v>
      </c>
      <c r="K332" s="83" t="s">
        <v>469</v>
      </c>
      <c r="L332" s="83" t="s">
        <v>470</v>
      </c>
      <c r="M332" s="83"/>
      <c r="N332" s="83">
        <v>639</v>
      </c>
      <c r="O332" s="83"/>
      <c r="P332" s="83" t="s">
        <v>475</v>
      </c>
      <c r="Q332" s="84"/>
      <c r="R332" s="83"/>
      <c r="S332" s="83"/>
      <c r="T332" s="81" t="str">
        <f>IF(F332&lt;&gt;0,E332/F332," ")</f>
        <v xml:space="preserve"> </v>
      </c>
      <c r="U332" s="81">
        <f>IF(D332&lt;&gt;0,E332/D332," ")</f>
        <v>1</v>
      </c>
      <c r="V332" s="82">
        <f>I332-G332</f>
        <v>246</v>
      </c>
      <c r="W332" s="83"/>
      <c r="X332" s="84">
        <f>198*N332</f>
        <v>126522</v>
      </c>
      <c r="Y332" s="84">
        <f>E332-X332</f>
        <v>30978</v>
      </c>
      <c r="Z332" s="84"/>
      <c r="AA332" s="85" t="str">
        <f>IF(F332&gt;450000,T332," ")</f>
        <v xml:space="preserve"> </v>
      </c>
      <c r="AB332" s="85" t="str">
        <f>IF($F332&lt;449999,$T332," ")</f>
        <v xml:space="preserve"> </v>
      </c>
      <c r="AC332" s="86" t="str">
        <f>IF(AA332&gt;'20 Walford'!$B$30,AA332," ")</f>
        <v xml:space="preserve"> </v>
      </c>
      <c r="AD332" s="86" t="str">
        <f>IF(AB332&lt;='20 Walford'!$B$30,AB332," ")</f>
        <v xml:space="preserve"> </v>
      </c>
    </row>
    <row r="333" spans="1:30" s="87" customFormat="1">
      <c r="A333" s="83"/>
      <c r="B333" s="83" t="s">
        <v>331</v>
      </c>
      <c r="C333" s="83" t="s">
        <v>489</v>
      </c>
      <c r="D333" s="84">
        <v>161250</v>
      </c>
      <c r="E333" s="84">
        <v>161250</v>
      </c>
      <c r="F333" s="88">
        <f>Q333</f>
        <v>0</v>
      </c>
      <c r="G333" s="89">
        <v>39958</v>
      </c>
      <c r="H333" s="89">
        <v>40189</v>
      </c>
      <c r="I333" s="89">
        <v>40196</v>
      </c>
      <c r="J333" s="83" t="s">
        <v>115</v>
      </c>
      <c r="K333" s="83" t="s">
        <v>469</v>
      </c>
      <c r="L333" s="83" t="s">
        <v>470</v>
      </c>
      <c r="M333" s="83"/>
      <c r="N333" s="83">
        <v>702</v>
      </c>
      <c r="O333" s="83"/>
      <c r="P333" s="83" t="s">
        <v>475</v>
      </c>
      <c r="Q333" s="84"/>
      <c r="R333" s="83"/>
      <c r="S333" s="83"/>
      <c r="T333" s="81" t="str">
        <f>IF(F333&lt;&gt;0,E333/F333," ")</f>
        <v xml:space="preserve"> </v>
      </c>
      <c r="U333" s="81">
        <f>IF(D333&lt;&gt;0,E333/D333," ")</f>
        <v>1</v>
      </c>
      <c r="V333" s="82">
        <f>I333-G333</f>
        <v>238</v>
      </c>
      <c r="W333" s="83"/>
      <c r="X333" s="84">
        <f>198*N333</f>
        <v>138996</v>
      </c>
      <c r="Y333" s="84">
        <f>E333-X333</f>
        <v>22254</v>
      </c>
      <c r="Z333" s="84"/>
      <c r="AA333" s="85" t="str">
        <f>IF(F333&gt;450000,T333," ")</f>
        <v xml:space="preserve"> </v>
      </c>
      <c r="AB333" s="85" t="str">
        <f>IF($F333&lt;449999,$T333," ")</f>
        <v xml:space="preserve"> </v>
      </c>
      <c r="AC333" s="86" t="str">
        <f>IF(AA333&gt;'20 Walford'!$B$30,AA333," ")</f>
        <v xml:space="preserve"> </v>
      </c>
      <c r="AD333" s="86" t="str">
        <f>IF(AB333&lt;='20 Walford'!$B$30,AB333," ")</f>
        <v xml:space="preserve"> </v>
      </c>
    </row>
    <row r="334" spans="1:30" s="87" customFormat="1">
      <c r="A334" s="83"/>
      <c r="B334" s="83" t="s">
        <v>322</v>
      </c>
      <c r="C334" s="83" t="s">
        <v>489</v>
      </c>
      <c r="D334" s="84">
        <v>157500</v>
      </c>
      <c r="E334" s="84">
        <v>157500</v>
      </c>
      <c r="F334" s="88">
        <f>Q334</f>
        <v>0</v>
      </c>
      <c r="G334" s="89">
        <v>39958</v>
      </c>
      <c r="H334" s="89">
        <v>40159</v>
      </c>
      <c r="I334" s="89">
        <v>40179</v>
      </c>
      <c r="J334" s="83" t="s">
        <v>115</v>
      </c>
      <c r="K334" s="83" t="s">
        <v>469</v>
      </c>
      <c r="L334" s="83" t="s">
        <v>470</v>
      </c>
      <c r="M334" s="83"/>
      <c r="N334" s="83">
        <v>700</v>
      </c>
      <c r="O334" s="83"/>
      <c r="P334" s="83" t="s">
        <v>475</v>
      </c>
      <c r="Q334" s="84"/>
      <c r="R334" s="83"/>
      <c r="S334" s="83"/>
      <c r="T334" s="81" t="str">
        <f>IF(F334&lt;&gt;0,E334/F334," ")</f>
        <v xml:space="preserve"> </v>
      </c>
      <c r="U334" s="81">
        <f>IF(D334&lt;&gt;0,E334/D334," ")</f>
        <v>1</v>
      </c>
      <c r="V334" s="82">
        <f>I334-G334</f>
        <v>221</v>
      </c>
      <c r="W334" s="83"/>
      <c r="X334" s="84">
        <f>198*N334</f>
        <v>138600</v>
      </c>
      <c r="Y334" s="84">
        <f>E334-X334</f>
        <v>18900</v>
      </c>
      <c r="Z334" s="84"/>
      <c r="AA334" s="85" t="str">
        <f>IF(F334&gt;450000,T334," ")</f>
        <v xml:space="preserve"> </v>
      </c>
      <c r="AB334" s="85" t="str">
        <f>IF($F334&lt;449999,$T334," ")</f>
        <v xml:space="preserve"> </v>
      </c>
      <c r="AC334" s="86" t="str">
        <f>IF(AA334&gt;'20 Walford'!$B$30,AA334," ")</f>
        <v xml:space="preserve"> </v>
      </c>
      <c r="AD334" s="86" t="str">
        <f>IF(AB334&lt;='20 Walford'!$B$30,AB334," ")</f>
        <v xml:space="preserve"> </v>
      </c>
    </row>
    <row r="335" spans="1:30" s="83" customFormat="1">
      <c r="B335" s="83" t="s">
        <v>116</v>
      </c>
      <c r="C335" s="83" t="s">
        <v>489</v>
      </c>
      <c r="D335" s="84">
        <v>165000</v>
      </c>
      <c r="E335" s="84">
        <v>165000</v>
      </c>
      <c r="F335" s="88">
        <f>Q335</f>
        <v>0</v>
      </c>
      <c r="G335" s="89">
        <v>39958</v>
      </c>
      <c r="H335" s="89">
        <v>40161</v>
      </c>
      <c r="I335" s="89">
        <v>40170</v>
      </c>
      <c r="J335" s="83" t="s">
        <v>115</v>
      </c>
      <c r="K335" s="83" t="s">
        <v>469</v>
      </c>
      <c r="L335" s="83" t="s">
        <v>470</v>
      </c>
      <c r="P335" s="83" t="s">
        <v>475</v>
      </c>
      <c r="Q335" s="84"/>
      <c r="T335" s="81" t="str">
        <f>IF(F335&lt;&gt;0,E335/F335," ")</f>
        <v xml:space="preserve"> </v>
      </c>
      <c r="U335" s="81">
        <f>IF(D335&lt;&gt;0,E335/D335," ")</f>
        <v>1</v>
      </c>
      <c r="V335" s="82">
        <f>I335-G335</f>
        <v>212</v>
      </c>
      <c r="X335" s="84">
        <f>198*N335</f>
        <v>0</v>
      </c>
      <c r="Y335" s="84">
        <f>E335-X335</f>
        <v>165000</v>
      </c>
      <c r="Z335" s="84"/>
      <c r="AA335" s="85" t="str">
        <f>IF(F335&gt;450000,T335," ")</f>
        <v xml:space="preserve"> </v>
      </c>
      <c r="AB335" s="85" t="str">
        <f>IF($F335&lt;449999,$T335," ")</f>
        <v xml:space="preserve"> </v>
      </c>
      <c r="AC335" s="86" t="str">
        <f>IF(AA335&gt;'20 Walford'!$B$30,AA335," ")</f>
        <v xml:space="preserve"> </v>
      </c>
      <c r="AD335" s="86" t="str">
        <f>IF(AB335&lt;='20 Walford'!$B$30,AB335," ")</f>
        <v xml:space="preserve"> </v>
      </c>
    </row>
    <row r="336" spans="1:30" s="87" customFormat="1">
      <c r="A336" s="83"/>
      <c r="B336" s="83" t="s">
        <v>117</v>
      </c>
      <c r="C336" s="83" t="s">
        <v>489</v>
      </c>
      <c r="D336" s="84">
        <v>157500</v>
      </c>
      <c r="E336" s="84">
        <v>157500</v>
      </c>
      <c r="F336" s="88">
        <f>Q336</f>
        <v>0</v>
      </c>
      <c r="G336" s="89">
        <v>39958</v>
      </c>
      <c r="H336" s="89">
        <v>40157</v>
      </c>
      <c r="I336" s="89">
        <v>40170</v>
      </c>
      <c r="J336" s="83" t="s">
        <v>115</v>
      </c>
      <c r="K336" s="83" t="s">
        <v>469</v>
      </c>
      <c r="L336" s="83" t="s">
        <v>470</v>
      </c>
      <c r="M336" s="83"/>
      <c r="N336" s="83"/>
      <c r="O336" s="83"/>
      <c r="P336" s="83" t="s">
        <v>475</v>
      </c>
      <c r="Q336" s="84"/>
      <c r="R336" s="83"/>
      <c r="S336" s="83"/>
      <c r="T336" s="81" t="str">
        <f>IF(F336&lt;&gt;0,E336/F336," ")</f>
        <v xml:space="preserve"> </v>
      </c>
      <c r="U336" s="81">
        <f>IF(D336&lt;&gt;0,E336/D336," ")</f>
        <v>1</v>
      </c>
      <c r="V336" s="82">
        <f>I336-G336</f>
        <v>212</v>
      </c>
      <c r="W336" s="83"/>
      <c r="X336" s="84">
        <f>198*N336</f>
        <v>0</v>
      </c>
      <c r="Y336" s="84">
        <f>E336-X336</f>
        <v>157500</v>
      </c>
      <c r="Z336" s="84"/>
      <c r="AA336" s="85" t="str">
        <f>IF(F336&gt;450000,T336," ")</f>
        <v xml:space="preserve"> </v>
      </c>
      <c r="AB336" s="85" t="str">
        <f>IF($F336&lt;449999,$T336," ")</f>
        <v xml:space="preserve"> </v>
      </c>
      <c r="AC336" s="86" t="str">
        <f>IF(AA336&gt;'20 Walford'!$B$30,AA336," ")</f>
        <v xml:space="preserve"> </v>
      </c>
      <c r="AD336" s="86" t="str">
        <f>IF(AB336&lt;='20 Walford'!$B$30,AB336," ")</f>
        <v xml:space="preserve"> </v>
      </c>
    </row>
    <row r="337" spans="1:30" s="87" customFormat="1">
      <c r="A337" s="83"/>
      <c r="B337" s="83" t="s">
        <v>175</v>
      </c>
      <c r="C337" s="83" t="s">
        <v>489</v>
      </c>
      <c r="D337" s="84">
        <v>165000</v>
      </c>
      <c r="E337" s="84">
        <v>165000</v>
      </c>
      <c r="F337" s="88">
        <f>Q337</f>
        <v>0</v>
      </c>
      <c r="G337" s="89">
        <v>39958</v>
      </c>
      <c r="H337" s="89">
        <v>40163</v>
      </c>
      <c r="I337" s="89">
        <v>40168</v>
      </c>
      <c r="J337" s="83" t="s">
        <v>115</v>
      </c>
      <c r="K337" s="83" t="s">
        <v>469</v>
      </c>
      <c r="L337" s="83" t="s">
        <v>470</v>
      </c>
      <c r="M337" s="83"/>
      <c r="N337" s="83"/>
      <c r="O337" s="83"/>
      <c r="P337" s="83" t="s">
        <v>475</v>
      </c>
      <c r="Q337" s="84"/>
      <c r="R337" s="83"/>
      <c r="S337" s="83"/>
      <c r="T337" s="81" t="str">
        <f>IF(F337&lt;&gt;0,E337/F337," ")</f>
        <v xml:space="preserve"> </v>
      </c>
      <c r="U337" s="81">
        <f>IF(D337&lt;&gt;0,E337/D337," ")</f>
        <v>1</v>
      </c>
      <c r="V337" s="82">
        <f>I337-G337</f>
        <v>210</v>
      </c>
      <c r="W337" s="83"/>
      <c r="X337" s="84">
        <f>198*N337</f>
        <v>0</v>
      </c>
      <c r="Y337" s="84">
        <f>E337-X337</f>
        <v>165000</v>
      </c>
      <c r="Z337" s="84"/>
      <c r="AA337" s="85" t="str">
        <f>IF(F337&gt;450000,T337," ")</f>
        <v xml:space="preserve"> </v>
      </c>
      <c r="AB337" s="85" t="str">
        <f>IF($F337&lt;449999,$T337," ")</f>
        <v xml:space="preserve"> </v>
      </c>
      <c r="AC337" s="86" t="str">
        <f>IF(AA337&gt;'20 Walford'!$B$30,AA337," ")</f>
        <v xml:space="preserve"> </v>
      </c>
      <c r="AD337" s="86" t="str">
        <f>IF(AB337&lt;='20 Walford'!$B$30,AB337," ")</f>
        <v xml:space="preserve"> </v>
      </c>
    </row>
    <row r="338" spans="1:30" s="87" customFormat="1">
      <c r="A338" s="83"/>
      <c r="B338" s="83" t="s">
        <v>502</v>
      </c>
      <c r="C338" s="83" t="s">
        <v>489</v>
      </c>
      <c r="D338" s="84">
        <v>152000</v>
      </c>
      <c r="E338" s="84">
        <v>152000</v>
      </c>
      <c r="F338" s="88">
        <f>Q338</f>
        <v>0</v>
      </c>
      <c r="G338" s="89">
        <v>39958</v>
      </c>
      <c r="H338" s="89">
        <v>40156</v>
      </c>
      <c r="I338" s="89">
        <v>40168</v>
      </c>
      <c r="J338" s="83" t="s">
        <v>115</v>
      </c>
      <c r="K338" s="83" t="s">
        <v>469</v>
      </c>
      <c r="L338" s="83" t="s">
        <v>470</v>
      </c>
      <c r="M338" s="83"/>
      <c r="N338" s="83"/>
      <c r="O338" s="83"/>
      <c r="P338" s="83" t="s">
        <v>475</v>
      </c>
      <c r="Q338" s="84"/>
      <c r="R338" s="83"/>
      <c r="S338" s="83"/>
      <c r="T338" s="81" t="str">
        <f>IF(F338&lt;&gt;0,E338/F338," ")</f>
        <v xml:space="preserve"> </v>
      </c>
      <c r="U338" s="81">
        <f>IF(D338&lt;&gt;0,E338/D338," ")</f>
        <v>1</v>
      </c>
      <c r="V338" s="82">
        <f>I338-G338</f>
        <v>210</v>
      </c>
      <c r="W338" s="83"/>
      <c r="X338" s="84">
        <f>198*N338</f>
        <v>0</v>
      </c>
      <c r="Y338" s="84">
        <f>E338-X338</f>
        <v>152000</v>
      </c>
      <c r="Z338" s="84"/>
      <c r="AA338" s="85" t="str">
        <f>IF(F338&gt;450000,T338," ")</f>
        <v xml:space="preserve"> </v>
      </c>
      <c r="AB338" s="85" t="str">
        <f>IF($F338&lt;449999,$T338," ")</f>
        <v xml:space="preserve"> </v>
      </c>
      <c r="AC338" s="86" t="str">
        <f>IF(AA338&gt;'20 Walford'!$B$30,AA338," ")</f>
        <v xml:space="preserve"> </v>
      </c>
      <c r="AD338" s="86" t="str">
        <f>IF(AB338&lt;='20 Walford'!$B$30,AB338," ")</f>
        <v xml:space="preserve"> </v>
      </c>
    </row>
    <row r="339" spans="1:30" s="83" customFormat="1">
      <c r="B339" s="83" t="s">
        <v>326</v>
      </c>
      <c r="C339" s="83" t="s">
        <v>489</v>
      </c>
      <c r="D339" s="84">
        <v>150000</v>
      </c>
      <c r="E339" s="84">
        <v>150000</v>
      </c>
      <c r="F339" s="88">
        <f>Q339</f>
        <v>0</v>
      </c>
      <c r="G339" s="89">
        <v>39958</v>
      </c>
      <c r="H339" s="89">
        <v>40156</v>
      </c>
      <c r="I339" s="89">
        <v>40162</v>
      </c>
      <c r="J339" s="83" t="s">
        <v>115</v>
      </c>
      <c r="K339" s="83" t="s">
        <v>469</v>
      </c>
      <c r="L339" s="83" t="s">
        <v>470</v>
      </c>
      <c r="P339" s="83" t="s">
        <v>475</v>
      </c>
      <c r="Q339" s="84"/>
      <c r="T339" s="81" t="str">
        <f>IF(F339&lt;&gt;0,E339/F339," ")</f>
        <v xml:space="preserve"> </v>
      </c>
      <c r="U339" s="81">
        <f>IF(D339&lt;&gt;0,E339/D339," ")</f>
        <v>1</v>
      </c>
      <c r="V339" s="82">
        <f>I339-G339</f>
        <v>204</v>
      </c>
      <c r="X339" s="84">
        <f>198*N339</f>
        <v>0</v>
      </c>
      <c r="Y339" s="84">
        <f>E339-X339</f>
        <v>150000</v>
      </c>
      <c r="Z339" s="84"/>
      <c r="AA339" s="85" t="str">
        <f>IF(F339&gt;450000,T339," ")</f>
        <v xml:space="preserve"> </v>
      </c>
      <c r="AB339" s="85" t="str">
        <f>IF($F339&lt;449999,$T339," ")</f>
        <v xml:space="preserve"> </v>
      </c>
      <c r="AC339" s="86" t="str">
        <f>IF(AA339&gt;'20 Walford'!$B$30,AA339," ")</f>
        <v xml:space="preserve"> </v>
      </c>
      <c r="AD339" s="86" t="str">
        <f>IF(AB339&lt;='20 Walford'!$B$30,AB339," ")</f>
        <v xml:space="preserve"> </v>
      </c>
    </row>
    <row r="340" spans="1:30" s="83" customFormat="1">
      <c r="B340" s="83" t="s">
        <v>171</v>
      </c>
      <c r="C340" s="83" t="s">
        <v>489</v>
      </c>
      <c r="D340" s="84">
        <v>145000</v>
      </c>
      <c r="E340" s="84">
        <v>145000</v>
      </c>
      <c r="F340" s="88">
        <f>Q340</f>
        <v>0</v>
      </c>
      <c r="G340" s="89">
        <v>39958</v>
      </c>
      <c r="H340" s="89">
        <v>40150</v>
      </c>
      <c r="I340" s="89">
        <v>40151</v>
      </c>
      <c r="J340" s="83" t="s">
        <v>115</v>
      </c>
      <c r="K340" s="83" t="s">
        <v>469</v>
      </c>
      <c r="L340" s="83" t="s">
        <v>470</v>
      </c>
      <c r="P340" s="83" t="s">
        <v>475</v>
      </c>
      <c r="Q340" s="84"/>
      <c r="T340" s="81" t="str">
        <f>IF(F340&lt;&gt;0,E340/F340," ")</f>
        <v xml:space="preserve"> </v>
      </c>
      <c r="U340" s="81">
        <f>IF(D340&lt;&gt;0,E340/D340," ")</f>
        <v>1</v>
      </c>
      <c r="V340" s="82">
        <f>I340-G340</f>
        <v>193</v>
      </c>
      <c r="X340" s="84">
        <f>198*N340</f>
        <v>0</v>
      </c>
      <c r="Y340" s="84">
        <f>E340-X340</f>
        <v>145000</v>
      </c>
      <c r="Z340" s="84"/>
      <c r="AA340" s="85" t="str">
        <f>IF(F340&gt;450000,T340," ")</f>
        <v xml:space="preserve"> </v>
      </c>
      <c r="AB340" s="85" t="str">
        <f>IF($F340&lt;449999,$T340," ")</f>
        <v xml:space="preserve"> </v>
      </c>
      <c r="AC340" s="86" t="str">
        <f>IF(AA340&gt;'20 Walford'!$B$30,AA340," ")</f>
        <v xml:space="preserve"> </v>
      </c>
      <c r="AD340" s="86" t="str">
        <f>IF(AB340&lt;='20 Walford'!$B$30,AB340," ")</f>
        <v xml:space="preserve"> </v>
      </c>
    </row>
    <row r="341" spans="1:30" s="83" customFormat="1">
      <c r="B341" s="83" t="s">
        <v>319</v>
      </c>
      <c r="C341" s="83" t="s">
        <v>489</v>
      </c>
      <c r="D341" s="84">
        <v>145000</v>
      </c>
      <c r="E341" s="84">
        <v>145000</v>
      </c>
      <c r="F341" s="88">
        <f>Q341</f>
        <v>0</v>
      </c>
      <c r="G341" s="89">
        <v>39958</v>
      </c>
      <c r="H341" s="89">
        <v>40148</v>
      </c>
      <c r="I341" s="89">
        <v>40151</v>
      </c>
      <c r="J341" s="83" t="s">
        <v>115</v>
      </c>
      <c r="K341" s="83" t="s">
        <v>469</v>
      </c>
      <c r="L341" s="83" t="s">
        <v>470</v>
      </c>
      <c r="P341" s="83" t="s">
        <v>475</v>
      </c>
      <c r="Q341" s="84"/>
      <c r="T341" s="81" t="str">
        <f>IF(F341&lt;&gt;0,E341/F341," ")</f>
        <v xml:space="preserve"> </v>
      </c>
      <c r="U341" s="81">
        <f>IF(D341&lt;&gt;0,E341/D341," ")</f>
        <v>1</v>
      </c>
      <c r="V341" s="82">
        <f>I341-G341</f>
        <v>193</v>
      </c>
      <c r="X341" s="84">
        <f>198*N341</f>
        <v>0</v>
      </c>
      <c r="Y341" s="84">
        <f>E341-X341</f>
        <v>145000</v>
      </c>
      <c r="Z341" s="84"/>
      <c r="AA341" s="85" t="str">
        <f>IF(F341&gt;450000,T341," ")</f>
        <v xml:space="preserve"> </v>
      </c>
      <c r="AB341" s="85" t="str">
        <f>IF($F341&lt;449999,$T341," ")</f>
        <v xml:space="preserve"> </v>
      </c>
      <c r="AC341" s="86" t="str">
        <f>IF(AA341&gt;'20 Walford'!$B$30,AA341," ")</f>
        <v xml:space="preserve"> </v>
      </c>
      <c r="AD341" s="86" t="str">
        <f>IF(AB341&lt;='20 Walford'!$B$30,AB341," ")</f>
        <v xml:space="preserve"> </v>
      </c>
    </row>
    <row r="342" spans="1:30" s="87" customFormat="1">
      <c r="A342" s="83"/>
      <c r="B342" s="83" t="s">
        <v>409</v>
      </c>
      <c r="C342" s="83" t="s">
        <v>410</v>
      </c>
      <c r="D342" s="84">
        <v>150000</v>
      </c>
      <c r="E342" s="84">
        <v>150000</v>
      </c>
      <c r="F342" s="88">
        <f>Q342</f>
        <v>0</v>
      </c>
      <c r="G342" s="89">
        <v>39958</v>
      </c>
      <c r="H342" s="89">
        <v>40591</v>
      </c>
      <c r="I342" s="89">
        <v>40624</v>
      </c>
      <c r="J342" s="83" t="s">
        <v>115</v>
      </c>
      <c r="K342" s="83" t="s">
        <v>469</v>
      </c>
      <c r="L342" s="83" t="s">
        <v>470</v>
      </c>
      <c r="M342" s="83"/>
      <c r="N342" s="83"/>
      <c r="O342" s="83"/>
      <c r="P342" s="83" t="s">
        <v>475</v>
      </c>
      <c r="Q342" s="84"/>
      <c r="R342" s="83"/>
      <c r="S342" s="83"/>
      <c r="T342" s="81" t="str">
        <f>IF(F342&lt;&gt;0,E342/F342," ")</f>
        <v xml:space="preserve"> </v>
      </c>
      <c r="U342" s="81">
        <f>IF(D342&lt;&gt;0,E342/D342," ")</f>
        <v>1</v>
      </c>
      <c r="V342" s="82">
        <f>I342-G342</f>
        <v>666</v>
      </c>
      <c r="W342" s="83"/>
      <c r="X342" s="84">
        <f>198*N342</f>
        <v>0</v>
      </c>
      <c r="Y342" s="84">
        <f>E342-X342</f>
        <v>150000</v>
      </c>
      <c r="Z342" s="84"/>
      <c r="AA342" s="85" t="str">
        <f>IF(F342&gt;450000,T342," ")</f>
        <v xml:space="preserve"> </v>
      </c>
      <c r="AB342" s="85" t="str">
        <f>IF($F342&lt;449999,$T342," ")</f>
        <v xml:space="preserve"> </v>
      </c>
      <c r="AC342" s="86" t="str">
        <f>IF(AA342&gt;'20 Walford'!$B$30,AA342," ")</f>
        <v xml:space="preserve"> </v>
      </c>
      <c r="AD342" s="86" t="str">
        <f>IF(AB342&lt;='20 Walford'!$B$30,AB342," ")</f>
        <v xml:space="preserve"> </v>
      </c>
    </row>
    <row r="343" spans="1:30" s="87" customFormat="1">
      <c r="A343" s="83"/>
      <c r="B343" s="83" t="s">
        <v>318</v>
      </c>
      <c r="C343" s="83" t="s">
        <v>410</v>
      </c>
      <c r="D343" s="84">
        <v>155000</v>
      </c>
      <c r="E343" s="84">
        <v>155000</v>
      </c>
      <c r="F343" s="88">
        <f>Q343</f>
        <v>0</v>
      </c>
      <c r="G343" s="89">
        <v>39958</v>
      </c>
      <c r="H343" s="89">
        <v>40263</v>
      </c>
      <c r="I343" s="89">
        <v>40266</v>
      </c>
      <c r="J343" s="83" t="s">
        <v>115</v>
      </c>
      <c r="K343" s="83" t="s">
        <v>469</v>
      </c>
      <c r="L343" s="83" t="s">
        <v>470</v>
      </c>
      <c r="M343" s="83"/>
      <c r="N343" s="83">
        <v>620</v>
      </c>
      <c r="O343" s="83"/>
      <c r="P343" s="83" t="s">
        <v>475</v>
      </c>
      <c r="Q343" s="84"/>
      <c r="R343" s="83"/>
      <c r="S343" s="83"/>
      <c r="T343" s="81" t="str">
        <f>IF(F343&lt;&gt;0,E343/F343," ")</f>
        <v xml:space="preserve"> </v>
      </c>
      <c r="U343" s="81">
        <f>IF(D343&lt;&gt;0,E343/D343," ")</f>
        <v>1</v>
      </c>
      <c r="V343" s="82">
        <f>I343-G343</f>
        <v>308</v>
      </c>
      <c r="W343" s="84">
        <f>E343/N343</f>
        <v>250</v>
      </c>
      <c r="X343" s="84">
        <f>198*N343</f>
        <v>122760</v>
      </c>
      <c r="Y343" s="84"/>
      <c r="Z343" s="84"/>
      <c r="AA343" s="85" t="str">
        <f>IF(F343&gt;450000,T343," ")</f>
        <v xml:space="preserve"> </v>
      </c>
      <c r="AB343" s="85" t="str">
        <f>IF($F343&lt;449999,$T343," ")</f>
        <v xml:space="preserve"> </v>
      </c>
      <c r="AC343" s="86" t="str">
        <f>IF(AA343&gt;'20 Walford'!$B$30,AA343," ")</f>
        <v xml:space="preserve"> </v>
      </c>
      <c r="AD343" s="86" t="str">
        <f>IF(AB343&lt;='20 Walford'!$B$30,AB343," ")</f>
        <v xml:space="preserve"> </v>
      </c>
    </row>
    <row r="344" spans="1:30" s="87" customFormat="1">
      <c r="A344" s="83"/>
      <c r="B344" s="83" t="s">
        <v>332</v>
      </c>
      <c r="C344" s="83" t="s">
        <v>410</v>
      </c>
      <c r="D344" s="84">
        <v>157500</v>
      </c>
      <c r="E344" s="84">
        <v>157500</v>
      </c>
      <c r="F344" s="88">
        <f>Q344</f>
        <v>0</v>
      </c>
      <c r="G344" s="89">
        <v>39958</v>
      </c>
      <c r="H344" s="89">
        <v>40204</v>
      </c>
      <c r="I344" s="89">
        <v>40212</v>
      </c>
      <c r="J344" s="83" t="s">
        <v>115</v>
      </c>
      <c r="K344" s="83" t="s">
        <v>469</v>
      </c>
      <c r="L344" s="83" t="s">
        <v>470</v>
      </c>
      <c r="M344" s="83"/>
      <c r="N344" s="83">
        <v>701</v>
      </c>
      <c r="O344" s="83"/>
      <c r="P344" s="83" t="s">
        <v>475</v>
      </c>
      <c r="Q344" s="84"/>
      <c r="R344" s="83"/>
      <c r="S344" s="83"/>
      <c r="T344" s="81" t="str">
        <f>IF(F344&lt;&gt;0,E344/F344," ")</f>
        <v xml:space="preserve"> </v>
      </c>
      <c r="U344" s="81">
        <f>IF(D344&lt;&gt;0,E344/D344," ")</f>
        <v>1</v>
      </c>
      <c r="V344" s="82">
        <f>I344-G344</f>
        <v>254</v>
      </c>
      <c r="W344" s="83"/>
      <c r="X344" s="84">
        <f>198*N344</f>
        <v>138798</v>
      </c>
      <c r="Y344" s="84">
        <f>E344-X344</f>
        <v>18702</v>
      </c>
      <c r="Z344" s="84"/>
      <c r="AA344" s="85" t="str">
        <f>IF(F344&gt;450000,T344," ")</f>
        <v xml:space="preserve"> </v>
      </c>
      <c r="AB344" s="85" t="str">
        <f>IF($F344&lt;449999,$T344," ")</f>
        <v xml:space="preserve"> </v>
      </c>
      <c r="AC344" s="86" t="str">
        <f>IF(AA344&gt;'20 Walford'!$B$30,AA344," ")</f>
        <v xml:space="preserve"> </v>
      </c>
      <c r="AD344" s="86" t="str">
        <f>IF(AB344&lt;='20 Walford'!$B$30,AB344," ")</f>
        <v xml:space="preserve"> </v>
      </c>
    </row>
    <row r="345" spans="1:30" s="87" customFormat="1">
      <c r="A345" s="83"/>
      <c r="B345" s="83" t="s">
        <v>328</v>
      </c>
      <c r="C345" s="83" t="s">
        <v>410</v>
      </c>
      <c r="D345" s="84">
        <v>164000</v>
      </c>
      <c r="E345" s="84">
        <v>164000</v>
      </c>
      <c r="F345" s="88">
        <f>Q345</f>
        <v>0</v>
      </c>
      <c r="G345" s="89">
        <v>39958</v>
      </c>
      <c r="H345" s="89">
        <v>40146</v>
      </c>
      <c r="I345" s="89">
        <v>40147</v>
      </c>
      <c r="J345" s="83" t="s">
        <v>115</v>
      </c>
      <c r="K345" s="83" t="s">
        <v>469</v>
      </c>
      <c r="L345" s="83" t="s">
        <v>470</v>
      </c>
      <c r="M345" s="83"/>
      <c r="N345" s="83"/>
      <c r="O345" s="83"/>
      <c r="P345" s="83" t="s">
        <v>475</v>
      </c>
      <c r="Q345" s="84"/>
      <c r="R345" s="83"/>
      <c r="S345" s="83"/>
      <c r="T345" s="81" t="str">
        <f>IF(F345&lt;&gt;0,E345/F345," ")</f>
        <v xml:space="preserve"> </v>
      </c>
      <c r="U345" s="81">
        <f>IF(D345&lt;&gt;0,E345/D345," ")</f>
        <v>1</v>
      </c>
      <c r="V345" s="82">
        <f>I345-G345</f>
        <v>189</v>
      </c>
      <c r="W345" s="83"/>
      <c r="X345" s="84">
        <f>198*N345</f>
        <v>0</v>
      </c>
      <c r="Y345" s="84">
        <f>E345-X345</f>
        <v>164000</v>
      </c>
      <c r="Z345" s="84"/>
      <c r="AA345" s="85" t="str">
        <f>IF(F345&gt;450000,T345," ")</f>
        <v xml:space="preserve"> </v>
      </c>
      <c r="AB345" s="85" t="str">
        <f>IF($F345&lt;449999,$T345," ")</f>
        <v xml:space="preserve"> </v>
      </c>
      <c r="AC345" s="86" t="str">
        <f>IF(AA345&gt;'20 Walford'!$B$30,AA345," ")</f>
        <v xml:space="preserve"> </v>
      </c>
      <c r="AD345" s="86" t="str">
        <f>IF(AB345&lt;='20 Walford'!$B$30,AB345," ")</f>
        <v xml:space="preserve"> </v>
      </c>
    </row>
    <row r="346" spans="1:30" s="87" customFormat="1">
      <c r="A346" s="83"/>
      <c r="B346" s="83" t="s">
        <v>174</v>
      </c>
      <c r="C346" s="83" t="s">
        <v>410</v>
      </c>
      <c r="D346" s="84">
        <v>160000</v>
      </c>
      <c r="E346" s="84">
        <v>160000</v>
      </c>
      <c r="F346" s="88">
        <f>Q346</f>
        <v>0</v>
      </c>
      <c r="G346" s="89">
        <v>39958</v>
      </c>
      <c r="H346" s="89">
        <v>40146</v>
      </c>
      <c r="I346" s="89">
        <v>40147</v>
      </c>
      <c r="J346" s="83" t="s">
        <v>115</v>
      </c>
      <c r="K346" s="83" t="s">
        <v>469</v>
      </c>
      <c r="L346" s="83" t="s">
        <v>470</v>
      </c>
      <c r="M346" s="83"/>
      <c r="N346" s="83"/>
      <c r="O346" s="83"/>
      <c r="P346" s="83" t="s">
        <v>475</v>
      </c>
      <c r="Q346" s="84"/>
      <c r="R346" s="83"/>
      <c r="S346" s="83"/>
      <c r="T346" s="81" t="str">
        <f>IF(F346&lt;&gt;0,E346/F346," ")</f>
        <v xml:space="preserve"> </v>
      </c>
      <c r="U346" s="81">
        <f>IF(D346&lt;&gt;0,E346/D346," ")</f>
        <v>1</v>
      </c>
      <c r="V346" s="82">
        <f>I346-G346</f>
        <v>189</v>
      </c>
      <c r="W346" s="83"/>
      <c r="X346" s="84">
        <f>198*N346</f>
        <v>0</v>
      </c>
      <c r="Y346" s="84">
        <f>E346-X346</f>
        <v>160000</v>
      </c>
      <c r="Z346" s="84"/>
      <c r="AA346" s="85" t="str">
        <f>IF(F346&gt;450000,T346," ")</f>
        <v xml:space="preserve"> </v>
      </c>
      <c r="AB346" s="85" t="str">
        <f>IF($F346&lt;449999,$T346," ")</f>
        <v xml:space="preserve"> </v>
      </c>
      <c r="AC346" s="86" t="str">
        <f>IF(AA346&gt;'20 Walford'!$B$30,AA346," ")</f>
        <v xml:space="preserve"> </v>
      </c>
      <c r="AD346" s="86" t="str">
        <f>IF(AB346&lt;='20 Walford'!$B$30,AB346," ")</f>
        <v xml:space="preserve"> </v>
      </c>
    </row>
    <row r="347" spans="1:30" s="83" customFormat="1">
      <c r="B347" s="83" t="s">
        <v>176</v>
      </c>
      <c r="C347" s="83" t="s">
        <v>410</v>
      </c>
      <c r="D347" s="84">
        <v>158000</v>
      </c>
      <c r="E347" s="84">
        <v>158000</v>
      </c>
      <c r="F347" s="88">
        <f>Q347</f>
        <v>0</v>
      </c>
      <c r="G347" s="89">
        <v>39958</v>
      </c>
      <c r="H347" s="89">
        <v>40146</v>
      </c>
      <c r="I347" s="89">
        <v>40147</v>
      </c>
      <c r="J347" s="83" t="s">
        <v>115</v>
      </c>
      <c r="K347" s="83" t="s">
        <v>469</v>
      </c>
      <c r="L347" s="83" t="s">
        <v>470</v>
      </c>
      <c r="P347" s="83" t="s">
        <v>475</v>
      </c>
      <c r="Q347" s="84"/>
      <c r="T347" s="81" t="str">
        <f>IF(F347&lt;&gt;0,E347/F347," ")</f>
        <v xml:space="preserve"> </v>
      </c>
      <c r="U347" s="81">
        <f>IF(D347&lt;&gt;0,E347/D347," ")</f>
        <v>1</v>
      </c>
      <c r="V347" s="82">
        <f>I347-G347</f>
        <v>189</v>
      </c>
      <c r="X347" s="84">
        <f>198*N347</f>
        <v>0</v>
      </c>
      <c r="Y347" s="84">
        <f>E347-X347</f>
        <v>158000</v>
      </c>
      <c r="Z347" s="84"/>
      <c r="AA347" s="85" t="str">
        <f>IF(F347&gt;450000,T347," ")</f>
        <v xml:space="preserve"> </v>
      </c>
      <c r="AB347" s="85" t="str">
        <f>IF($F347&lt;449999,$T347," ")</f>
        <v xml:space="preserve"> </v>
      </c>
      <c r="AC347" s="86" t="str">
        <f>IF(AA347&gt;'20 Walford'!$B$30,AA347," ")</f>
        <v xml:space="preserve"> </v>
      </c>
      <c r="AD347" s="86" t="str">
        <f>IF(AB347&lt;='20 Walford'!$B$30,AB347," ")</f>
        <v xml:space="preserve"> </v>
      </c>
    </row>
    <row r="348" spans="1:30" s="83" customFormat="1">
      <c r="B348" s="83" t="s">
        <v>330</v>
      </c>
      <c r="C348" s="83" t="s">
        <v>410</v>
      </c>
      <c r="D348" s="84">
        <v>150000</v>
      </c>
      <c r="E348" s="84">
        <v>150000</v>
      </c>
      <c r="F348" s="88">
        <f>Q348</f>
        <v>0</v>
      </c>
      <c r="G348" s="89">
        <v>39958</v>
      </c>
      <c r="H348" s="89">
        <v>40146</v>
      </c>
      <c r="I348" s="89">
        <v>40147</v>
      </c>
      <c r="J348" s="83" t="s">
        <v>115</v>
      </c>
      <c r="K348" s="83" t="s">
        <v>469</v>
      </c>
      <c r="L348" s="83" t="s">
        <v>470</v>
      </c>
      <c r="P348" s="83" t="s">
        <v>475</v>
      </c>
      <c r="Q348" s="84"/>
      <c r="T348" s="81" t="str">
        <f>IF(F348&lt;&gt;0,E348/F348," ")</f>
        <v xml:space="preserve"> </v>
      </c>
      <c r="U348" s="81">
        <f>IF(D348&lt;&gt;0,E348/D348," ")</f>
        <v>1</v>
      </c>
      <c r="V348" s="82">
        <f>I348-G348</f>
        <v>189</v>
      </c>
      <c r="X348" s="84">
        <f>198*N348</f>
        <v>0</v>
      </c>
      <c r="Y348" s="84">
        <f>E348-X348</f>
        <v>150000</v>
      </c>
      <c r="Z348" s="84"/>
      <c r="AA348" s="85" t="str">
        <f>IF(F348&gt;450000,T348," ")</f>
        <v xml:space="preserve"> </v>
      </c>
      <c r="AB348" s="85" t="str">
        <f>IF($F348&lt;449999,$T348," ")</f>
        <v xml:space="preserve"> </v>
      </c>
      <c r="AC348" s="86" t="str">
        <f>IF(AA348&gt;'20 Walford'!$B$30,AA348," ")</f>
        <v xml:space="preserve"> </v>
      </c>
      <c r="AD348" s="86" t="str">
        <f>IF(AB348&lt;='20 Walford'!$B$30,AB348," ")</f>
        <v xml:space="preserve"> </v>
      </c>
    </row>
    <row r="349" spans="1:30" s="83" customFormat="1">
      <c r="B349" s="83" t="s">
        <v>321</v>
      </c>
      <c r="C349" s="83" t="s">
        <v>410</v>
      </c>
      <c r="D349" s="84">
        <v>156000</v>
      </c>
      <c r="E349" s="84">
        <v>156000</v>
      </c>
      <c r="F349" s="88">
        <f>Q349</f>
        <v>0</v>
      </c>
      <c r="G349" s="89">
        <v>39958</v>
      </c>
      <c r="H349" s="89">
        <v>40146</v>
      </c>
      <c r="I349" s="89">
        <v>40147</v>
      </c>
      <c r="J349" s="83" t="s">
        <v>115</v>
      </c>
      <c r="K349" s="83" t="s">
        <v>469</v>
      </c>
      <c r="L349" s="83" t="s">
        <v>470</v>
      </c>
      <c r="P349" s="83" t="s">
        <v>475</v>
      </c>
      <c r="Q349" s="84"/>
      <c r="T349" s="81" t="str">
        <f>IF(F349&lt;&gt;0,E349/F349," ")</f>
        <v xml:space="preserve"> </v>
      </c>
      <c r="U349" s="81">
        <f>IF(D349&lt;&gt;0,E349/D349," ")</f>
        <v>1</v>
      </c>
      <c r="V349" s="82">
        <f>I349-G349</f>
        <v>189</v>
      </c>
      <c r="X349" s="84">
        <f>198*N349</f>
        <v>0</v>
      </c>
      <c r="Y349" s="84">
        <f>E349-X349</f>
        <v>156000</v>
      </c>
      <c r="Z349" s="84"/>
      <c r="AA349" s="85" t="str">
        <f>IF(F349&gt;450000,T349," ")</f>
        <v xml:space="preserve"> </v>
      </c>
      <c r="AB349" s="85" t="str">
        <f>IF($F349&lt;449999,$T349," ")</f>
        <v xml:space="preserve"> </v>
      </c>
      <c r="AC349" s="86" t="str">
        <f>IF(AA349&gt;'20 Walford'!$B$30,AA349," ")</f>
        <v xml:space="preserve"> </v>
      </c>
      <c r="AD349" s="86" t="str">
        <f>IF(AB349&lt;='20 Walford'!$B$30,AB349," ")</f>
        <v xml:space="preserve"> </v>
      </c>
    </row>
    <row r="350" spans="1:30" s="87" customFormat="1">
      <c r="A350" s="83"/>
      <c r="B350" s="83" t="s">
        <v>327</v>
      </c>
      <c r="C350" s="83" t="s">
        <v>410</v>
      </c>
      <c r="D350" s="84">
        <v>166000</v>
      </c>
      <c r="E350" s="84">
        <v>166000</v>
      </c>
      <c r="F350" s="88">
        <f>Q350</f>
        <v>0</v>
      </c>
      <c r="G350" s="89">
        <v>39958</v>
      </c>
      <c r="H350" s="89">
        <v>40146</v>
      </c>
      <c r="I350" s="89">
        <v>40147</v>
      </c>
      <c r="J350" s="83" t="s">
        <v>115</v>
      </c>
      <c r="K350" s="83" t="s">
        <v>469</v>
      </c>
      <c r="L350" s="83" t="s">
        <v>470</v>
      </c>
      <c r="M350" s="83"/>
      <c r="N350" s="83"/>
      <c r="O350" s="83"/>
      <c r="P350" s="83" t="s">
        <v>475</v>
      </c>
      <c r="Q350" s="84"/>
      <c r="R350" s="83"/>
      <c r="S350" s="83"/>
      <c r="T350" s="81" t="str">
        <f>IF(F350&lt;&gt;0,E350/F350," ")</f>
        <v xml:space="preserve"> </v>
      </c>
      <c r="U350" s="81">
        <f>IF(D350&lt;&gt;0,E350/D350," ")</f>
        <v>1</v>
      </c>
      <c r="V350" s="82">
        <f>I350-G350</f>
        <v>189</v>
      </c>
      <c r="W350" s="83"/>
      <c r="X350" s="84">
        <f>198*N350</f>
        <v>0</v>
      </c>
      <c r="Y350" s="84">
        <f>E350-X350</f>
        <v>166000</v>
      </c>
      <c r="Z350" s="84"/>
      <c r="AA350" s="85" t="str">
        <f>IF(F350&gt;450000,T350," ")</f>
        <v xml:space="preserve"> </v>
      </c>
      <c r="AB350" s="85" t="str">
        <f>IF($F350&lt;449999,$T350," ")</f>
        <v xml:space="preserve"> </v>
      </c>
      <c r="AC350" s="86" t="str">
        <f>IF(AA350&gt;'20 Walford'!$B$30,AA350," ")</f>
        <v xml:space="preserve"> </v>
      </c>
      <c r="AD350" s="86" t="str">
        <f>IF(AB350&lt;='20 Walford'!$B$30,AB350," ")</f>
        <v xml:space="preserve"> </v>
      </c>
    </row>
    <row r="351" spans="1:30" s="87" customFormat="1">
      <c r="A351" s="83"/>
      <c r="B351" s="83" t="s">
        <v>333</v>
      </c>
      <c r="C351" s="83" t="s">
        <v>410</v>
      </c>
      <c r="D351" s="84">
        <v>161000</v>
      </c>
      <c r="E351" s="84">
        <v>161000</v>
      </c>
      <c r="F351" s="88">
        <f>Q351</f>
        <v>0</v>
      </c>
      <c r="G351" s="89">
        <v>39958</v>
      </c>
      <c r="H351" s="89">
        <v>40146</v>
      </c>
      <c r="I351" s="89">
        <v>40147</v>
      </c>
      <c r="J351" s="83" t="s">
        <v>115</v>
      </c>
      <c r="K351" s="83" t="s">
        <v>469</v>
      </c>
      <c r="L351" s="83" t="s">
        <v>470</v>
      </c>
      <c r="M351" s="83"/>
      <c r="N351" s="83"/>
      <c r="O351" s="83"/>
      <c r="P351" s="83" t="s">
        <v>475</v>
      </c>
      <c r="Q351" s="84"/>
      <c r="R351" s="83"/>
      <c r="S351" s="83"/>
      <c r="T351" s="81" t="str">
        <f>IF(F351&lt;&gt;0,E351/F351," ")</f>
        <v xml:space="preserve"> </v>
      </c>
      <c r="U351" s="81">
        <f>IF(D351&lt;&gt;0,E351/D351," ")</f>
        <v>1</v>
      </c>
      <c r="V351" s="82">
        <f>I351-G351</f>
        <v>189</v>
      </c>
      <c r="W351" s="83"/>
      <c r="X351" s="84">
        <f>198*N351</f>
        <v>0</v>
      </c>
      <c r="Y351" s="84">
        <f>E351-X351</f>
        <v>161000</v>
      </c>
      <c r="Z351" s="84"/>
      <c r="AA351" s="85" t="str">
        <f>IF(F351&gt;450000,T351," ")</f>
        <v xml:space="preserve"> </v>
      </c>
      <c r="AB351" s="85" t="str">
        <f>IF($F351&lt;449999,$T351," ")</f>
        <v xml:space="preserve"> </v>
      </c>
      <c r="AC351" s="86" t="str">
        <f>IF(AA351&gt;'20 Walford'!$B$30,AA351," ")</f>
        <v xml:space="preserve"> </v>
      </c>
      <c r="AD351" s="86" t="str">
        <f>IF(AB351&lt;='20 Walford'!$B$30,AB351," ")</f>
        <v xml:space="preserve"> </v>
      </c>
    </row>
    <row r="352" spans="1:30" s="87" customFormat="1">
      <c r="A352" s="83"/>
      <c r="B352" s="83" t="s">
        <v>254</v>
      </c>
      <c r="C352" s="83" t="s">
        <v>410</v>
      </c>
      <c r="D352" s="84">
        <v>162500</v>
      </c>
      <c r="E352" s="84">
        <v>162500</v>
      </c>
      <c r="F352" s="88">
        <f>Q352</f>
        <v>0</v>
      </c>
      <c r="G352" s="89">
        <v>39958</v>
      </c>
      <c r="H352" s="89">
        <v>40146</v>
      </c>
      <c r="I352" s="89">
        <v>40147</v>
      </c>
      <c r="J352" s="83" t="s">
        <v>115</v>
      </c>
      <c r="K352" s="83" t="s">
        <v>469</v>
      </c>
      <c r="L352" s="83" t="s">
        <v>470</v>
      </c>
      <c r="M352" s="83"/>
      <c r="N352" s="83"/>
      <c r="O352" s="83"/>
      <c r="P352" s="83" t="s">
        <v>475</v>
      </c>
      <c r="Q352" s="84"/>
      <c r="R352" s="83"/>
      <c r="S352" s="83"/>
      <c r="T352" s="81" t="str">
        <f>IF(F352&lt;&gt;0,E352/F352," ")</f>
        <v xml:space="preserve"> </v>
      </c>
      <c r="U352" s="81">
        <f>IF(D352&lt;&gt;0,E352/D352," ")</f>
        <v>1</v>
      </c>
      <c r="V352" s="82">
        <f>I352-G352</f>
        <v>189</v>
      </c>
      <c r="W352" s="83"/>
      <c r="X352" s="84">
        <f>198*N352</f>
        <v>0</v>
      </c>
      <c r="Y352" s="84">
        <f>E352-X352</f>
        <v>162500</v>
      </c>
      <c r="Z352" s="84"/>
      <c r="AA352" s="85" t="str">
        <f>IF(F352&gt;450000,T352," ")</f>
        <v xml:space="preserve"> </v>
      </c>
      <c r="AB352" s="85" t="str">
        <f>IF($F352&lt;449999,$T352," ")</f>
        <v xml:space="preserve"> </v>
      </c>
      <c r="AC352" s="86" t="str">
        <f>IF(AA352&gt;'20 Walford'!$B$30,AA352," ")</f>
        <v xml:space="preserve"> </v>
      </c>
      <c r="AD352" s="86" t="str">
        <f>IF(AB352&lt;='20 Walford'!$B$30,AB352," ")</f>
        <v xml:space="preserve"> </v>
      </c>
    </row>
    <row r="353" spans="1:30" s="83" customFormat="1">
      <c r="B353" s="83" t="s">
        <v>325</v>
      </c>
      <c r="C353" s="83" t="s">
        <v>410</v>
      </c>
      <c r="D353" s="84">
        <v>150000</v>
      </c>
      <c r="E353" s="84">
        <v>150000</v>
      </c>
      <c r="F353" s="88">
        <f>Q353</f>
        <v>0</v>
      </c>
      <c r="G353" s="89">
        <v>39958</v>
      </c>
      <c r="H353" s="89">
        <v>40146</v>
      </c>
      <c r="I353" s="89">
        <v>40147</v>
      </c>
      <c r="J353" s="83" t="s">
        <v>115</v>
      </c>
      <c r="K353" s="83" t="s">
        <v>469</v>
      </c>
      <c r="L353" s="83" t="s">
        <v>470</v>
      </c>
      <c r="P353" s="83" t="s">
        <v>475</v>
      </c>
      <c r="Q353" s="84"/>
      <c r="T353" s="81" t="str">
        <f>IF(F353&lt;&gt;0,E353/F353," ")</f>
        <v xml:space="preserve"> </v>
      </c>
      <c r="U353" s="81">
        <f>IF(D353&lt;&gt;0,E353/D353," ")</f>
        <v>1</v>
      </c>
      <c r="V353" s="82">
        <f>I353-G353</f>
        <v>189</v>
      </c>
      <c r="X353" s="84">
        <f>198*N353</f>
        <v>0</v>
      </c>
      <c r="Y353" s="84">
        <f>E353-X353</f>
        <v>150000</v>
      </c>
      <c r="Z353" s="84"/>
      <c r="AA353" s="85" t="str">
        <f>IF(F353&gt;450000,T353," ")</f>
        <v xml:space="preserve"> </v>
      </c>
      <c r="AB353" s="85" t="str">
        <f>IF($F353&lt;449999,$T353," ")</f>
        <v xml:space="preserve"> </v>
      </c>
      <c r="AC353" s="86" t="str">
        <f>IF(AA353&gt;'20 Walford'!$B$30,AA353," ")</f>
        <v xml:space="preserve"> </v>
      </c>
      <c r="AD353" s="86" t="str">
        <f>IF(AB353&lt;='20 Walford'!$B$30,AB353," ")</f>
        <v xml:space="preserve"> </v>
      </c>
    </row>
    <row r="354" spans="1:30" s="83" customFormat="1">
      <c r="B354" s="83" t="s">
        <v>114</v>
      </c>
      <c r="C354" s="83" t="s">
        <v>414</v>
      </c>
      <c r="D354" s="84">
        <v>170000</v>
      </c>
      <c r="E354" s="84">
        <v>170000</v>
      </c>
      <c r="F354" s="88">
        <f>Q354</f>
        <v>0</v>
      </c>
      <c r="G354" s="89">
        <v>39958</v>
      </c>
      <c r="H354" s="89">
        <v>40486</v>
      </c>
      <c r="I354" s="89">
        <v>40493</v>
      </c>
      <c r="J354" s="83" t="s">
        <v>115</v>
      </c>
      <c r="K354" s="83" t="s">
        <v>469</v>
      </c>
      <c r="L354" s="83" t="s">
        <v>470</v>
      </c>
      <c r="N354" s="83">
        <v>1001</v>
      </c>
      <c r="P354" s="83" t="s">
        <v>475</v>
      </c>
      <c r="Q354" s="84"/>
      <c r="T354" s="81" t="str">
        <f>IF(F354&lt;&gt;0,E354/F354," ")</f>
        <v xml:space="preserve"> </v>
      </c>
      <c r="U354" s="81">
        <f>IF(D354&lt;&gt;0,E354/D354," ")</f>
        <v>1</v>
      </c>
      <c r="V354" s="82">
        <f>I354-G354</f>
        <v>535</v>
      </c>
      <c r="W354" s="84">
        <f>E354/N354</f>
        <v>169.83016983016984</v>
      </c>
      <c r="X354" s="84">
        <f>198*N354</f>
        <v>198198</v>
      </c>
      <c r="Y354" s="84"/>
      <c r="Z354" s="84"/>
      <c r="AA354" s="85" t="str">
        <f>IF(F354&gt;450000,T354," ")</f>
        <v xml:space="preserve"> </v>
      </c>
      <c r="AB354" s="85" t="str">
        <f>IF($F354&lt;449999,$T354," ")</f>
        <v xml:space="preserve"> </v>
      </c>
      <c r="AC354" s="86" t="str">
        <f>IF(AA354&gt;'20 Walford'!$B$30,AA354," ")</f>
        <v xml:space="preserve"> </v>
      </c>
      <c r="AD354" s="86" t="str">
        <f>IF(AB354&lt;='20 Walford'!$B$30,AB354," ")</f>
        <v xml:space="preserve"> </v>
      </c>
    </row>
    <row r="355" spans="1:30" s="83" customFormat="1">
      <c r="B355" s="83" t="s">
        <v>324</v>
      </c>
      <c r="C355" s="83" t="s">
        <v>414</v>
      </c>
      <c r="D355" s="84">
        <v>177000</v>
      </c>
      <c r="E355" s="84">
        <v>177000</v>
      </c>
      <c r="F355" s="88">
        <f>Q355</f>
        <v>0</v>
      </c>
      <c r="G355" s="89">
        <v>39958</v>
      </c>
      <c r="H355" s="89">
        <v>40146</v>
      </c>
      <c r="I355" s="89">
        <v>40147</v>
      </c>
      <c r="J355" s="83" t="s">
        <v>115</v>
      </c>
      <c r="K355" s="83" t="s">
        <v>469</v>
      </c>
      <c r="L355" s="83" t="s">
        <v>470</v>
      </c>
      <c r="P355" s="83" t="s">
        <v>475</v>
      </c>
      <c r="Q355" s="84"/>
      <c r="T355" s="81" t="str">
        <f>IF(F355&lt;&gt;0,E355/F355," ")</f>
        <v xml:space="preserve"> </v>
      </c>
      <c r="U355" s="81">
        <f>IF(D355&lt;&gt;0,E355/D355," ")</f>
        <v>1</v>
      </c>
      <c r="V355" s="82">
        <f>I355-G355</f>
        <v>189</v>
      </c>
      <c r="X355" s="84">
        <f>198*N355</f>
        <v>0</v>
      </c>
      <c r="Y355" s="84">
        <f>E355-X355</f>
        <v>177000</v>
      </c>
      <c r="Z355" s="84"/>
      <c r="AA355" s="85" t="str">
        <f>IF(F355&gt;450000,T355," ")</f>
        <v xml:space="preserve"> </v>
      </c>
      <c r="AB355" s="85" t="str">
        <f>IF($F355&lt;449999,$T355," ")</f>
        <v xml:space="preserve"> </v>
      </c>
      <c r="AC355" s="86" t="str">
        <f>IF(AA355&gt;'20 Walford'!$B$30,AA355," ")</f>
        <v xml:space="preserve"> </v>
      </c>
      <c r="AD355" s="86" t="str">
        <f>IF(AB355&lt;='20 Walford'!$B$30,AB355," ")</f>
        <v xml:space="preserve"> </v>
      </c>
    </row>
    <row r="356" spans="1:30" s="87" customFormat="1">
      <c r="A356" s="83"/>
      <c r="B356" s="83" t="s">
        <v>329</v>
      </c>
      <c r="C356" s="83" t="s">
        <v>414</v>
      </c>
      <c r="D356" s="84">
        <v>168000</v>
      </c>
      <c r="E356" s="84">
        <v>168000</v>
      </c>
      <c r="F356" s="88">
        <f>Q356</f>
        <v>0</v>
      </c>
      <c r="G356" s="89">
        <v>39958</v>
      </c>
      <c r="H356" s="89">
        <v>40146</v>
      </c>
      <c r="I356" s="89">
        <v>40147</v>
      </c>
      <c r="J356" s="83" t="s">
        <v>115</v>
      </c>
      <c r="K356" s="83" t="s">
        <v>469</v>
      </c>
      <c r="L356" s="83" t="s">
        <v>470</v>
      </c>
      <c r="M356" s="83"/>
      <c r="N356" s="83"/>
      <c r="O356" s="83"/>
      <c r="P356" s="83" t="s">
        <v>475</v>
      </c>
      <c r="Q356" s="84"/>
      <c r="R356" s="83"/>
      <c r="S356" s="83"/>
      <c r="T356" s="81" t="str">
        <f>IF(F356&lt;&gt;0,E356/F356," ")</f>
        <v xml:space="preserve"> </v>
      </c>
      <c r="U356" s="81">
        <f>IF(D356&lt;&gt;0,E356/D356," ")</f>
        <v>1</v>
      </c>
      <c r="V356" s="82">
        <f>I356-G356</f>
        <v>189</v>
      </c>
      <c r="W356" s="83"/>
      <c r="X356" s="84">
        <f>198*N356</f>
        <v>0</v>
      </c>
      <c r="Y356" s="84">
        <f>E356-X356</f>
        <v>168000</v>
      </c>
      <c r="Z356" s="84"/>
      <c r="AA356" s="85" t="str">
        <f>IF(F356&gt;450000,T356," ")</f>
        <v xml:space="preserve"> </v>
      </c>
      <c r="AB356" s="85" t="str">
        <f>IF($F356&lt;449999,$T356," ")</f>
        <v xml:space="preserve"> </v>
      </c>
      <c r="AC356" s="86" t="str">
        <f>IF(AA356&gt;'20 Walford'!$B$30,AA356," ")</f>
        <v xml:space="preserve"> </v>
      </c>
      <c r="AD356" s="86" t="str">
        <f>IF(AB356&lt;='20 Walford'!$B$30,AB356," ")</f>
        <v xml:space="preserve"> </v>
      </c>
    </row>
    <row r="357" spans="1:30" s="83" customFormat="1">
      <c r="B357" s="83" t="s">
        <v>506</v>
      </c>
      <c r="C357" s="83" t="s">
        <v>414</v>
      </c>
      <c r="D357" s="84">
        <v>160000</v>
      </c>
      <c r="E357" s="84">
        <v>160000</v>
      </c>
      <c r="F357" s="88">
        <f>Q357</f>
        <v>0</v>
      </c>
      <c r="G357" s="89">
        <v>39958</v>
      </c>
      <c r="H357" s="89">
        <v>40146</v>
      </c>
      <c r="I357" s="89">
        <v>40147</v>
      </c>
      <c r="J357" s="83" t="s">
        <v>115</v>
      </c>
      <c r="K357" s="83" t="s">
        <v>469</v>
      </c>
      <c r="L357" s="83" t="s">
        <v>470</v>
      </c>
      <c r="P357" s="83" t="s">
        <v>475</v>
      </c>
      <c r="Q357" s="84"/>
      <c r="T357" s="81" t="str">
        <f>IF(F357&lt;&gt;0,E357/F357," ")</f>
        <v xml:space="preserve"> </v>
      </c>
      <c r="U357" s="81">
        <f>IF(D357&lt;&gt;0,E357/D357," ")</f>
        <v>1</v>
      </c>
      <c r="V357" s="82">
        <f>I357-G357</f>
        <v>189</v>
      </c>
      <c r="X357" s="84">
        <f>198*N357</f>
        <v>0</v>
      </c>
      <c r="Y357" s="84">
        <f>E357-X357</f>
        <v>160000</v>
      </c>
      <c r="Z357" s="84"/>
      <c r="AA357" s="85" t="str">
        <f>IF(F357&gt;450000,T357," ")</f>
        <v xml:space="preserve"> </v>
      </c>
      <c r="AB357" s="85" t="str">
        <f>IF($F357&lt;449999,$T357," ")</f>
        <v xml:space="preserve"> </v>
      </c>
      <c r="AC357" s="86" t="str">
        <f>IF(AA357&gt;'20 Walford'!$B$30,AA357," ")</f>
        <v xml:space="preserve"> </v>
      </c>
      <c r="AD357" s="86" t="str">
        <f>IF(AB357&lt;='20 Walford'!$B$30,AB357," ")</f>
        <v xml:space="preserve"> </v>
      </c>
    </row>
    <row r="358" spans="1:30" s="87" customFormat="1">
      <c r="A358" s="83"/>
      <c r="B358" s="83" t="s">
        <v>118</v>
      </c>
      <c r="C358" s="83" t="s">
        <v>414</v>
      </c>
      <c r="D358" s="84">
        <v>155000</v>
      </c>
      <c r="E358" s="84">
        <v>155000</v>
      </c>
      <c r="F358" s="88">
        <f>Q358</f>
        <v>0</v>
      </c>
      <c r="G358" s="89">
        <v>39958</v>
      </c>
      <c r="H358" s="89">
        <v>40146</v>
      </c>
      <c r="I358" s="89">
        <v>40147</v>
      </c>
      <c r="J358" s="83" t="s">
        <v>115</v>
      </c>
      <c r="K358" s="83" t="s">
        <v>469</v>
      </c>
      <c r="L358" s="83" t="s">
        <v>470</v>
      </c>
      <c r="M358" s="83"/>
      <c r="N358" s="83"/>
      <c r="O358" s="83"/>
      <c r="P358" s="83" t="s">
        <v>475</v>
      </c>
      <c r="Q358" s="84"/>
      <c r="R358" s="83"/>
      <c r="S358" s="83"/>
      <c r="T358" s="81" t="str">
        <f>IF(F358&lt;&gt;0,E358/F358," ")</f>
        <v xml:space="preserve"> </v>
      </c>
      <c r="U358" s="81">
        <f>IF(D358&lt;&gt;0,E358/D358," ")</f>
        <v>1</v>
      </c>
      <c r="V358" s="82">
        <f>I358-G358</f>
        <v>189</v>
      </c>
      <c r="W358" s="83"/>
      <c r="X358" s="84">
        <f>198*N358</f>
        <v>0</v>
      </c>
      <c r="Y358" s="84">
        <f>E358-X358</f>
        <v>155000</v>
      </c>
      <c r="Z358" s="84"/>
      <c r="AA358" s="85" t="str">
        <f>IF(F358&gt;450000,T358," ")</f>
        <v xml:space="preserve"> </v>
      </c>
      <c r="AB358" s="85" t="str">
        <f>IF($F358&lt;449999,$T358," ")</f>
        <v xml:space="preserve"> </v>
      </c>
      <c r="AC358" s="86" t="str">
        <f>IF(AA358&gt;'20 Walford'!$B$30,AA358," ")</f>
        <v xml:space="preserve"> </v>
      </c>
      <c r="AD358" s="86" t="str">
        <f>IF(AB358&lt;='20 Walford'!$B$30,AB358," ")</f>
        <v xml:space="preserve"> </v>
      </c>
    </row>
    <row r="359" spans="1:30" s="87" customFormat="1">
      <c r="A359" s="83"/>
      <c r="B359" s="83" t="s">
        <v>178</v>
      </c>
      <c r="C359" s="83" t="s">
        <v>414</v>
      </c>
      <c r="D359" s="84">
        <v>150000</v>
      </c>
      <c r="E359" s="84">
        <v>150000</v>
      </c>
      <c r="F359" s="88">
        <f>Q359</f>
        <v>0</v>
      </c>
      <c r="G359" s="89">
        <v>39958</v>
      </c>
      <c r="H359" s="89">
        <v>40146</v>
      </c>
      <c r="I359" s="89">
        <v>40147</v>
      </c>
      <c r="J359" s="83" t="s">
        <v>115</v>
      </c>
      <c r="K359" s="83" t="s">
        <v>469</v>
      </c>
      <c r="L359" s="83" t="s">
        <v>470</v>
      </c>
      <c r="M359" s="83"/>
      <c r="N359" s="83"/>
      <c r="O359" s="83"/>
      <c r="P359" s="83" t="s">
        <v>475</v>
      </c>
      <c r="Q359" s="84"/>
      <c r="R359" s="83"/>
      <c r="S359" s="83"/>
      <c r="T359" s="81" t="str">
        <f>IF(F359&lt;&gt;0,E359/F359," ")</f>
        <v xml:space="preserve"> </v>
      </c>
      <c r="U359" s="81">
        <f>IF(D359&lt;&gt;0,E359/D359," ")</f>
        <v>1</v>
      </c>
      <c r="V359" s="82">
        <f>I359-G359</f>
        <v>189</v>
      </c>
      <c r="W359" s="83"/>
      <c r="X359" s="84">
        <f>198*N359</f>
        <v>0</v>
      </c>
      <c r="Y359" s="84">
        <f>E359-X359</f>
        <v>150000</v>
      </c>
      <c r="Z359" s="84"/>
      <c r="AA359" s="85" t="str">
        <f>IF(F359&gt;450000,T359," ")</f>
        <v xml:space="preserve"> </v>
      </c>
      <c r="AB359" s="85" t="str">
        <f>IF($F359&lt;449999,$T359," ")</f>
        <v xml:space="preserve"> </v>
      </c>
      <c r="AC359" s="86" t="str">
        <f>IF(AA359&gt;'20 Walford'!$B$30,AA359," ")</f>
        <v xml:space="preserve"> </v>
      </c>
      <c r="AD359" s="86" t="str">
        <f>IF(AB359&lt;='20 Walford'!$B$30,AB359," ")</f>
        <v xml:space="preserve"> </v>
      </c>
    </row>
    <row r="360" spans="1:30" s="87" customFormat="1">
      <c r="A360" s="83"/>
      <c r="B360" s="83" t="s">
        <v>172</v>
      </c>
      <c r="C360" s="83" t="s">
        <v>414</v>
      </c>
      <c r="D360" s="84">
        <v>164000</v>
      </c>
      <c r="E360" s="84">
        <v>164000</v>
      </c>
      <c r="F360" s="88">
        <f>Q360</f>
        <v>0</v>
      </c>
      <c r="G360" s="89">
        <v>39958</v>
      </c>
      <c r="H360" s="89">
        <v>40146</v>
      </c>
      <c r="I360" s="89">
        <v>40147</v>
      </c>
      <c r="J360" s="83" t="s">
        <v>115</v>
      </c>
      <c r="K360" s="83" t="s">
        <v>469</v>
      </c>
      <c r="L360" s="83" t="s">
        <v>470</v>
      </c>
      <c r="M360" s="83"/>
      <c r="N360" s="83"/>
      <c r="O360" s="83"/>
      <c r="P360" s="83" t="s">
        <v>475</v>
      </c>
      <c r="Q360" s="84"/>
      <c r="R360" s="83"/>
      <c r="S360" s="83"/>
      <c r="T360" s="81" t="str">
        <f>IF(F360&lt;&gt;0,E360/F360," ")</f>
        <v xml:space="preserve"> </v>
      </c>
      <c r="U360" s="81">
        <f>IF(D360&lt;&gt;0,E360/D360," ")</f>
        <v>1</v>
      </c>
      <c r="V360" s="82">
        <f>I360-G360</f>
        <v>189</v>
      </c>
      <c r="W360" s="83"/>
      <c r="X360" s="84">
        <f>198*N360</f>
        <v>0</v>
      </c>
      <c r="Y360" s="84">
        <f>E360-X360</f>
        <v>164000</v>
      </c>
      <c r="Z360" s="84"/>
      <c r="AA360" s="85" t="str">
        <f>IF(F360&gt;450000,T360," ")</f>
        <v xml:space="preserve"> </v>
      </c>
      <c r="AB360" s="85" t="str">
        <f>IF($F360&lt;449999,$T360," ")</f>
        <v xml:space="preserve"> </v>
      </c>
      <c r="AC360" s="86" t="str">
        <f>IF(AA360&gt;'20 Walford'!$B$30,AA360," ")</f>
        <v xml:space="preserve"> </v>
      </c>
      <c r="AD360" s="86" t="str">
        <f>IF(AB360&lt;='20 Walford'!$B$30,AB360," ")</f>
        <v xml:space="preserve"> </v>
      </c>
    </row>
    <row r="361" spans="1:30" s="83" customFormat="1">
      <c r="B361" s="83" t="s">
        <v>179</v>
      </c>
      <c r="C361" s="83" t="s">
        <v>414</v>
      </c>
      <c r="D361" s="84">
        <v>215000</v>
      </c>
      <c r="E361" s="84">
        <v>215000</v>
      </c>
      <c r="F361" s="88">
        <f>Q361</f>
        <v>0</v>
      </c>
      <c r="G361" s="89">
        <v>39958</v>
      </c>
      <c r="H361" s="89">
        <v>40072</v>
      </c>
      <c r="I361" s="89">
        <v>40122</v>
      </c>
      <c r="J361" s="83" t="s">
        <v>115</v>
      </c>
      <c r="K361" s="83" t="s">
        <v>469</v>
      </c>
      <c r="L361" s="83" t="s">
        <v>470</v>
      </c>
      <c r="P361" s="83" t="s">
        <v>475</v>
      </c>
      <c r="Q361" s="84"/>
      <c r="T361" s="81" t="str">
        <f>IF(F361&lt;&gt;0,E361/F361," ")</f>
        <v xml:space="preserve"> </v>
      </c>
      <c r="U361" s="81">
        <f>IF(D361&lt;&gt;0,E361/D361," ")</f>
        <v>1</v>
      </c>
      <c r="V361" s="82">
        <f>I361-G361</f>
        <v>164</v>
      </c>
      <c r="X361" s="84">
        <f>198*N361</f>
        <v>0</v>
      </c>
      <c r="Y361" s="84">
        <f>E361-X361</f>
        <v>215000</v>
      </c>
      <c r="Z361" s="84"/>
      <c r="AA361" s="85" t="str">
        <f>IF(F361&gt;450000,T361," ")</f>
        <v xml:space="preserve"> </v>
      </c>
      <c r="AB361" s="85" t="str">
        <f>IF($F361&lt;449999,$T361," ")</f>
        <v xml:space="preserve"> </v>
      </c>
      <c r="AC361" s="86" t="str">
        <f>IF(AA361&gt;'20 Walford'!$B$30,AA361," ")</f>
        <v xml:space="preserve"> </v>
      </c>
      <c r="AD361" s="86" t="str">
        <f>IF(AB361&lt;='20 Walford'!$B$30,AB361," ")</f>
        <v xml:space="preserve"> </v>
      </c>
    </row>
    <row r="362" spans="1:30" s="87" customFormat="1">
      <c r="A362" s="83"/>
      <c r="B362" s="83" t="s">
        <v>320</v>
      </c>
      <c r="C362" s="83" t="s">
        <v>414</v>
      </c>
      <c r="D362" s="84">
        <v>190000</v>
      </c>
      <c r="E362" s="84">
        <v>190000</v>
      </c>
      <c r="F362" s="88">
        <f>Q362</f>
        <v>0</v>
      </c>
      <c r="G362" s="89">
        <v>39958</v>
      </c>
      <c r="H362" s="89">
        <v>40026</v>
      </c>
      <c r="I362" s="89">
        <v>40122</v>
      </c>
      <c r="J362" s="83" t="s">
        <v>115</v>
      </c>
      <c r="K362" s="83" t="s">
        <v>469</v>
      </c>
      <c r="L362" s="83" t="s">
        <v>470</v>
      </c>
      <c r="M362" s="83"/>
      <c r="N362" s="83"/>
      <c r="O362" s="83"/>
      <c r="P362" s="83" t="s">
        <v>475</v>
      </c>
      <c r="Q362" s="84"/>
      <c r="R362" s="83"/>
      <c r="S362" s="83"/>
      <c r="T362" s="81" t="str">
        <f>IF(F362&lt;&gt;0,E362/F362," ")</f>
        <v xml:space="preserve"> </v>
      </c>
      <c r="U362" s="81">
        <f>IF(D362&lt;&gt;0,E362/D362," ")</f>
        <v>1</v>
      </c>
      <c r="V362" s="82">
        <f>I362-G362</f>
        <v>164</v>
      </c>
      <c r="W362" s="83"/>
      <c r="X362" s="84">
        <f>198*N362</f>
        <v>0</v>
      </c>
      <c r="Y362" s="84">
        <f>E362-X362</f>
        <v>190000</v>
      </c>
      <c r="Z362" s="84"/>
      <c r="AA362" s="85" t="str">
        <f>IF(F362&gt;450000,T362," ")</f>
        <v xml:space="preserve"> </v>
      </c>
      <c r="AB362" s="85" t="str">
        <f>IF($F362&lt;449999,$T362," ")</f>
        <v xml:space="preserve"> </v>
      </c>
      <c r="AC362" s="86" t="str">
        <f>IF(AA362&gt;'20 Walford'!$B$30,AA362," ")</f>
        <v xml:space="preserve"> </v>
      </c>
      <c r="AD362" s="86" t="str">
        <f>IF(AB362&lt;='20 Walford'!$B$30,AB362," ")</f>
        <v xml:space="preserve"> </v>
      </c>
    </row>
    <row r="363" spans="1:30" s="83" customFormat="1">
      <c r="A363" s="83" t="s">
        <v>417</v>
      </c>
      <c r="B363" s="83">
        <v>69</v>
      </c>
      <c r="C363" s="83" t="s">
        <v>231</v>
      </c>
      <c r="D363" s="84"/>
      <c r="E363" s="84">
        <v>215000</v>
      </c>
      <c r="F363" s="88">
        <f>Q363</f>
        <v>0</v>
      </c>
      <c r="G363" s="89">
        <v>39968</v>
      </c>
      <c r="H363" s="89">
        <v>40148</v>
      </c>
      <c r="I363" s="89">
        <v>40177</v>
      </c>
      <c r="J363" s="83" t="s">
        <v>115</v>
      </c>
      <c r="K363" s="83" t="s">
        <v>469</v>
      </c>
      <c r="L363" s="83" t="s">
        <v>470</v>
      </c>
      <c r="N363" s="83">
        <v>600</v>
      </c>
      <c r="P363" s="83" t="s">
        <v>475</v>
      </c>
      <c r="Q363" s="84"/>
      <c r="T363" s="81" t="str">
        <f>IF(F363&lt;&gt;0,E363/F363," ")</f>
        <v xml:space="preserve"> </v>
      </c>
      <c r="U363" s="81" t="str">
        <f>IF(D363&lt;&gt;0,E363/D363," ")</f>
        <v xml:space="preserve"> </v>
      </c>
      <c r="V363" s="82">
        <f>I363-G363</f>
        <v>209</v>
      </c>
      <c r="X363" s="84">
        <f>198*N363</f>
        <v>118800</v>
      </c>
      <c r="Y363" s="84">
        <f>E363-X363</f>
        <v>96200</v>
      </c>
      <c r="Z363" s="84"/>
      <c r="AA363" s="85" t="str">
        <f>IF(F363&gt;450000,T363," ")</f>
        <v xml:space="preserve"> </v>
      </c>
      <c r="AB363" s="85" t="str">
        <f>IF($F363&lt;449999,$T363," ")</f>
        <v xml:space="preserve"> </v>
      </c>
      <c r="AC363" s="86" t="str">
        <f>IF(AA363&gt;'20 Walford'!$B$30,AA363," ")</f>
        <v xml:space="preserve"> </v>
      </c>
      <c r="AD363" s="86" t="str">
        <f>IF(AB363&lt;='20 Walford'!$B$30,AB363," ")</f>
        <v xml:space="preserve"> </v>
      </c>
    </row>
    <row r="364" spans="1:30" s="87" customFormat="1">
      <c r="A364" s="83"/>
      <c r="B364" s="83">
        <v>1</v>
      </c>
      <c r="C364" s="83" t="s">
        <v>458</v>
      </c>
      <c r="D364" s="84">
        <v>439000</v>
      </c>
      <c r="E364" s="84">
        <v>385000</v>
      </c>
      <c r="F364" s="88">
        <f>Q364</f>
        <v>395000</v>
      </c>
      <c r="G364" s="89">
        <v>39968</v>
      </c>
      <c r="H364" s="89">
        <v>40035</v>
      </c>
      <c r="I364" s="89">
        <v>40035</v>
      </c>
      <c r="J364" s="83" t="s">
        <v>473</v>
      </c>
      <c r="K364" s="83" t="s">
        <v>469</v>
      </c>
      <c r="L364" s="83" t="s">
        <v>470</v>
      </c>
      <c r="M364" s="83">
        <v>3</v>
      </c>
      <c r="N364" s="83">
        <v>690</v>
      </c>
      <c r="O364" s="83">
        <v>190</v>
      </c>
      <c r="P364" s="83" t="s">
        <v>475</v>
      </c>
      <c r="Q364" s="84">
        <v>395000</v>
      </c>
      <c r="R364" s="83">
        <v>2008</v>
      </c>
      <c r="S364" s="83">
        <v>7</v>
      </c>
      <c r="T364" s="81">
        <f>IF(F364&lt;&gt;0,E364/F364," ")</f>
        <v>0.97468354430379744</v>
      </c>
      <c r="U364" s="81">
        <f>IF(D364&lt;&gt;0,E364/D364," ")</f>
        <v>0.87699316628701596</v>
      </c>
      <c r="V364" s="82">
        <f>I364-G364</f>
        <v>67</v>
      </c>
      <c r="W364" s="83"/>
      <c r="X364" s="84">
        <f>198*N364</f>
        <v>136620</v>
      </c>
      <c r="Y364" s="84">
        <f>E364-X364</f>
        <v>248380</v>
      </c>
      <c r="Z364" s="84">
        <f>Y364/O364</f>
        <v>1307.2631578947369</v>
      </c>
      <c r="AA364" s="85" t="str">
        <f>IF(F364&gt;450000,T364," ")</f>
        <v xml:space="preserve"> </v>
      </c>
      <c r="AB364" s="85">
        <f>IF($F364&lt;449999,$T364," ")</f>
        <v>0.97468354430379744</v>
      </c>
      <c r="AC364" s="86" t="str">
        <f>IF(AA364&gt;'20 Walford'!$B$30,AA364," ")</f>
        <v xml:space="preserve"> </v>
      </c>
      <c r="AD364" s="86">
        <f>IF(AB364&lt;='20 Walford'!$B$30,AB364," ")</f>
        <v>0.97468354430379744</v>
      </c>
    </row>
    <row r="365" spans="1:30" s="83" customFormat="1">
      <c r="B365" s="83">
        <v>37</v>
      </c>
      <c r="C365" s="83" t="s">
        <v>458</v>
      </c>
      <c r="D365" s="84">
        <v>412000</v>
      </c>
      <c r="E365" s="84">
        <v>387000</v>
      </c>
      <c r="F365" s="88">
        <f>Q365</f>
        <v>0</v>
      </c>
      <c r="G365" s="89">
        <v>39975</v>
      </c>
      <c r="H365" s="89">
        <v>40082</v>
      </c>
      <c r="I365" s="89">
        <v>40087</v>
      </c>
      <c r="J365" s="83" t="s">
        <v>473</v>
      </c>
      <c r="K365" s="83" t="s">
        <v>469</v>
      </c>
      <c r="L365" s="83" t="s">
        <v>470</v>
      </c>
      <c r="M365" s="83">
        <v>4</v>
      </c>
      <c r="N365" s="83">
        <v>1064</v>
      </c>
      <c r="O365" s="83">
        <v>205</v>
      </c>
      <c r="Q365" s="84"/>
      <c r="T365" s="81" t="str">
        <f>IF(F365&lt;&gt;0,E365/F365," ")</f>
        <v xml:space="preserve"> </v>
      </c>
      <c r="U365" s="81">
        <f>IF(D365&lt;&gt;0,E365/D365," ")</f>
        <v>0.93932038834951459</v>
      </c>
      <c r="V365" s="82">
        <f>I365-G365</f>
        <v>112</v>
      </c>
      <c r="X365" s="84">
        <f>198*N365</f>
        <v>210672</v>
      </c>
      <c r="Y365" s="84">
        <f>E365-X365</f>
        <v>176328</v>
      </c>
      <c r="Z365" s="84">
        <f>Y365/O365</f>
        <v>860.13658536585365</v>
      </c>
      <c r="AA365" s="85" t="str">
        <f>IF(F365&gt;450000,T365," ")</f>
        <v xml:space="preserve"> </v>
      </c>
      <c r="AB365" s="85" t="str">
        <f>IF($F365&lt;449999,$T365," ")</f>
        <v xml:space="preserve"> </v>
      </c>
      <c r="AC365" s="86" t="str">
        <f>IF(AA365&gt;'20 Walford'!$B$30,AA365," ")</f>
        <v xml:space="preserve"> </v>
      </c>
      <c r="AD365" s="86" t="str">
        <f>IF(AB365&lt;='20 Walford'!$B$30,AB365," ")</f>
        <v xml:space="preserve"> </v>
      </c>
    </row>
    <row r="366" spans="1:30" s="83" customFormat="1">
      <c r="B366" s="83">
        <v>37</v>
      </c>
      <c r="C366" s="83" t="s">
        <v>458</v>
      </c>
      <c r="D366" s="84">
        <v>412000</v>
      </c>
      <c r="E366" s="84">
        <v>400000</v>
      </c>
      <c r="F366" s="88">
        <f>Q366</f>
        <v>0</v>
      </c>
      <c r="G366" s="89">
        <v>39975</v>
      </c>
      <c r="H366" s="89">
        <v>39999</v>
      </c>
      <c r="I366" s="89">
        <v>40018</v>
      </c>
      <c r="J366" s="83" t="s">
        <v>473</v>
      </c>
      <c r="K366" s="83" t="s">
        <v>469</v>
      </c>
      <c r="L366" s="83" t="s">
        <v>470</v>
      </c>
      <c r="M366" s="83">
        <v>4</v>
      </c>
      <c r="N366" s="83">
        <v>1064</v>
      </c>
      <c r="O366" s="83">
        <v>205</v>
      </c>
      <c r="Q366" s="84"/>
      <c r="T366" s="81" t="str">
        <f>IF(F366&lt;&gt;0,E366/F366," ")</f>
        <v xml:space="preserve"> </v>
      </c>
      <c r="U366" s="81">
        <f>IF(D366&lt;&gt;0,E366/D366," ")</f>
        <v>0.970873786407767</v>
      </c>
      <c r="V366" s="82">
        <f>I366-G366</f>
        <v>43</v>
      </c>
      <c r="X366" s="84">
        <f>198*N366</f>
        <v>210672</v>
      </c>
      <c r="Y366" s="84">
        <f>E366-X366</f>
        <v>189328</v>
      </c>
      <c r="Z366" s="84">
        <f>Y366/O366</f>
        <v>923.55121951219508</v>
      </c>
      <c r="AA366" s="85" t="str">
        <f>IF(F366&gt;450000,T366," ")</f>
        <v xml:space="preserve"> </v>
      </c>
      <c r="AB366" s="85" t="str">
        <f>IF($F366&lt;449999,$T366," ")</f>
        <v xml:space="preserve"> </v>
      </c>
      <c r="AC366" s="86" t="str">
        <f>IF(AA366&gt;'20 Walford'!$B$30,AA366," ")</f>
        <v xml:space="preserve"> </v>
      </c>
      <c r="AD366" s="86" t="str">
        <f>IF(AB366&lt;='20 Walford'!$B$30,AB366," ")</f>
        <v xml:space="preserve"> </v>
      </c>
    </row>
    <row r="367" spans="1:30" s="87" customFormat="1">
      <c r="A367" s="83"/>
      <c r="B367" s="83">
        <v>8</v>
      </c>
      <c r="C367" s="83" t="s">
        <v>241</v>
      </c>
      <c r="D367" s="84"/>
      <c r="E367" s="84">
        <v>311000</v>
      </c>
      <c r="F367" s="88">
        <f>Q367</f>
        <v>335000</v>
      </c>
      <c r="G367" s="89">
        <v>39983</v>
      </c>
      <c r="H367" s="89">
        <v>40033</v>
      </c>
      <c r="I367" s="89">
        <v>40033</v>
      </c>
      <c r="J367" s="83" t="s">
        <v>468</v>
      </c>
      <c r="K367" s="83" t="s">
        <v>469</v>
      </c>
      <c r="L367" s="83" t="s">
        <v>474</v>
      </c>
      <c r="M367" s="83">
        <v>3</v>
      </c>
      <c r="N367" s="83">
        <v>809</v>
      </c>
      <c r="O367" s="83">
        <v>160</v>
      </c>
      <c r="P367" s="83" t="s">
        <v>475</v>
      </c>
      <c r="Q367" s="84">
        <v>335000</v>
      </c>
      <c r="R367" s="83">
        <v>2008</v>
      </c>
      <c r="S367" s="83">
        <v>7</v>
      </c>
      <c r="T367" s="81">
        <f>IF(F367&lt;&gt;0,E367/F367," ")</f>
        <v>0.92835820895522392</v>
      </c>
      <c r="U367" s="81" t="str">
        <f>IF(D367&lt;&gt;0,E367/D367," ")</f>
        <v xml:space="preserve"> </v>
      </c>
      <c r="V367" s="82">
        <f>I367-G367</f>
        <v>50</v>
      </c>
      <c r="W367" s="83"/>
      <c r="X367" s="84">
        <f>198*N367</f>
        <v>160182</v>
      </c>
      <c r="Y367" s="84">
        <f>E367-X367</f>
        <v>150818</v>
      </c>
      <c r="Z367" s="84">
        <f>Y367/O367</f>
        <v>942.61249999999995</v>
      </c>
      <c r="AA367" s="85" t="str">
        <f>IF(F367&gt;450000,T367," ")</f>
        <v xml:space="preserve"> </v>
      </c>
      <c r="AB367" s="85">
        <f>IF($F367&lt;449999,$T367," ")</f>
        <v>0.92835820895522392</v>
      </c>
      <c r="AC367" s="86" t="str">
        <f>IF(AA367&gt;'20 Walford'!$B$30,AA367," ")</f>
        <v xml:space="preserve"> </v>
      </c>
      <c r="AD367" s="86">
        <f>IF(AB367&lt;='20 Walford'!$B$30,AB367," ")</f>
        <v>0.92835820895522392</v>
      </c>
    </row>
    <row r="368" spans="1:30" s="83" customFormat="1">
      <c r="A368" s="101"/>
      <c r="B368" s="101">
        <v>22</v>
      </c>
      <c r="C368" s="101" t="s">
        <v>456</v>
      </c>
      <c r="D368" s="102">
        <v>549000</v>
      </c>
      <c r="E368" s="102">
        <v>505000</v>
      </c>
      <c r="F368" s="103">
        <v>540000</v>
      </c>
      <c r="G368" s="104">
        <v>39983</v>
      </c>
      <c r="H368" s="104">
        <v>39993</v>
      </c>
      <c r="I368" s="104">
        <v>39993</v>
      </c>
      <c r="J368" s="101" t="s">
        <v>473</v>
      </c>
      <c r="K368" s="101" t="s">
        <v>469</v>
      </c>
      <c r="L368" s="101" t="s">
        <v>470</v>
      </c>
      <c r="M368" s="101">
        <v>3</v>
      </c>
      <c r="N368" s="101">
        <v>649</v>
      </c>
      <c r="O368" s="101"/>
      <c r="P368" s="101" t="s">
        <v>475</v>
      </c>
      <c r="Q368" s="102">
        <v>540000</v>
      </c>
      <c r="R368" s="101"/>
      <c r="S368" s="101"/>
      <c r="T368" s="81">
        <f>IF(F368&lt;&gt;0,E368/F368," ")</f>
        <v>0.93518518518518523</v>
      </c>
      <c r="U368" s="81">
        <f>IF(D368&lt;&gt;0,E368/D368," ")</f>
        <v>0.91985428051001816</v>
      </c>
      <c r="V368" s="82">
        <f>I368-G368</f>
        <v>10</v>
      </c>
      <c r="W368" s="87"/>
      <c r="X368" s="84">
        <f>198*N368</f>
        <v>128502</v>
      </c>
      <c r="Y368" s="84">
        <f>E368-X368</f>
        <v>376498</v>
      </c>
      <c r="Z368" s="84"/>
      <c r="AA368" s="83">
        <f>COUNT(AA205:AA367)</f>
        <v>3</v>
      </c>
      <c r="AB368" s="83">
        <f>COUNT(AB205:AB367)</f>
        <v>5</v>
      </c>
      <c r="AC368" s="83">
        <f ca="1">COUNT(AC205:AC367)</f>
        <v>3</v>
      </c>
      <c r="AD368" s="83">
        <f>COUNT(AD205:AD367)</f>
        <v>4</v>
      </c>
    </row>
    <row r="369" spans="1:30" s="87" customFormat="1">
      <c r="A369" s="83"/>
      <c r="B369" s="83">
        <v>23</v>
      </c>
      <c r="C369" s="83" t="s">
        <v>250</v>
      </c>
      <c r="D369" s="84">
        <v>439000</v>
      </c>
      <c r="E369" s="84">
        <v>405000</v>
      </c>
      <c r="F369" s="88">
        <f>Q369</f>
        <v>455000</v>
      </c>
      <c r="G369" s="89">
        <v>39986</v>
      </c>
      <c r="H369" s="89">
        <v>40061</v>
      </c>
      <c r="I369" s="89">
        <v>40067</v>
      </c>
      <c r="J369" s="83" t="s">
        <v>473</v>
      </c>
      <c r="K369" s="83" t="s">
        <v>469</v>
      </c>
      <c r="L369" s="83" t="s">
        <v>470</v>
      </c>
      <c r="M369" s="83"/>
      <c r="N369" s="83">
        <v>1417</v>
      </c>
      <c r="O369" s="83"/>
      <c r="P369" s="83" t="s">
        <v>475</v>
      </c>
      <c r="Q369" s="84">
        <v>455000</v>
      </c>
      <c r="R369" s="83"/>
      <c r="S369" s="83"/>
      <c r="T369" s="81">
        <f>IF(F369&lt;&gt;0,E369/F369," ")</f>
        <v>0.89010989010989006</v>
      </c>
      <c r="U369" s="81">
        <f>IF(D369&lt;&gt;0,E369/D369," ")</f>
        <v>0.92255125284738038</v>
      </c>
      <c r="V369" s="82">
        <f>I369-G369</f>
        <v>81</v>
      </c>
      <c r="W369" s="83"/>
      <c r="X369" s="84">
        <f>198*N369</f>
        <v>280566</v>
      </c>
      <c r="Y369" s="84">
        <f>E369-X369</f>
        <v>124434</v>
      </c>
      <c r="Z369" s="84"/>
      <c r="AA369" s="85">
        <f>IF(F369&gt;450000,T369," ")</f>
        <v>0.89010989010989006</v>
      </c>
      <c r="AB369" s="85" t="str">
        <f>IF($F369&lt;449999,$T369," ")</f>
        <v xml:space="preserve"> </v>
      </c>
      <c r="AC369" s="86" t="str">
        <f>IF(AA369&gt;'20 Walford'!$B$30,AA369," ")</f>
        <v xml:space="preserve"> </v>
      </c>
      <c r="AD369" s="86" t="str">
        <f>IF(AB369&lt;='20 Walford'!$B$30,AB369," ")</f>
        <v xml:space="preserve"> </v>
      </c>
    </row>
    <row r="370" spans="1:30" s="87" customFormat="1">
      <c r="A370" s="83"/>
      <c r="B370" s="83" t="s">
        <v>237</v>
      </c>
      <c r="C370" s="83" t="s">
        <v>481</v>
      </c>
      <c r="D370" s="84">
        <v>295000</v>
      </c>
      <c r="E370" s="84">
        <v>291000</v>
      </c>
      <c r="F370" s="88">
        <f>Q370</f>
        <v>300000</v>
      </c>
      <c r="G370" s="89">
        <v>39986</v>
      </c>
      <c r="H370" s="89">
        <v>40068</v>
      </c>
      <c r="I370" s="89">
        <v>40081</v>
      </c>
      <c r="J370" s="83" t="s">
        <v>473</v>
      </c>
      <c r="K370" s="83" t="s">
        <v>469</v>
      </c>
      <c r="L370" s="83" t="s">
        <v>470</v>
      </c>
      <c r="M370" s="83">
        <v>3</v>
      </c>
      <c r="N370" s="83">
        <v>586</v>
      </c>
      <c r="O370" s="83">
        <v>121</v>
      </c>
      <c r="P370" s="83" t="s">
        <v>475</v>
      </c>
      <c r="Q370" s="84">
        <v>300000</v>
      </c>
      <c r="R370" s="83">
        <v>2008</v>
      </c>
      <c r="S370" s="83">
        <v>7</v>
      </c>
      <c r="T370" s="81">
        <f>IF(F370&lt;&gt;0,E370/F370," ")</f>
        <v>0.97</v>
      </c>
      <c r="U370" s="81">
        <f>IF(D370&lt;&gt;0,E370/D370," ")</f>
        <v>0.98644067796610169</v>
      </c>
      <c r="V370" s="82">
        <f>I370-G370</f>
        <v>95</v>
      </c>
      <c r="W370" s="83"/>
      <c r="X370" s="84">
        <f>198*N370</f>
        <v>116028</v>
      </c>
      <c r="Y370" s="84">
        <f>E370-X370</f>
        <v>174972</v>
      </c>
      <c r="Z370" s="84">
        <f>Y370/O370</f>
        <v>1446.0495867768595</v>
      </c>
      <c r="AA370" s="85" t="str">
        <f>IF(F370&gt;450000,T370," ")</f>
        <v xml:space="preserve"> </v>
      </c>
      <c r="AB370" s="85">
        <f>IF($F370&lt;449999,$T370," ")</f>
        <v>0.97</v>
      </c>
      <c r="AC370" s="86" t="str">
        <f>IF(AA370&gt;'20 Walford'!$B$30,AA370," ")</f>
        <v xml:space="preserve"> </v>
      </c>
      <c r="AD370" s="86">
        <f>IF(AB370&lt;='20 Walford'!$B$30,AB370," ")</f>
        <v>0.97</v>
      </c>
    </row>
    <row r="371" spans="1:30" s="87" customFormat="1">
      <c r="A371" s="83"/>
      <c r="B371" s="83">
        <v>140</v>
      </c>
      <c r="C371" s="83" t="s">
        <v>486</v>
      </c>
      <c r="D371" s="84"/>
      <c r="E371" s="84">
        <v>335000</v>
      </c>
      <c r="F371" s="88">
        <f>Q371</f>
        <v>385000</v>
      </c>
      <c r="G371" s="89">
        <v>39988</v>
      </c>
      <c r="H371" s="89">
        <v>40078</v>
      </c>
      <c r="I371" s="89">
        <v>40085</v>
      </c>
      <c r="J371" s="83" t="s">
        <v>473</v>
      </c>
      <c r="K371" s="83" t="s">
        <v>469</v>
      </c>
      <c r="L371" s="83" t="s">
        <v>470</v>
      </c>
      <c r="M371" s="83">
        <v>3</v>
      </c>
      <c r="N371" s="83">
        <v>1158</v>
      </c>
      <c r="O371" s="83">
        <v>170</v>
      </c>
      <c r="P371" s="83" t="s">
        <v>475</v>
      </c>
      <c r="Q371" s="84">
        <v>385000</v>
      </c>
      <c r="R371" s="83">
        <v>2008</v>
      </c>
      <c r="S371" s="83">
        <v>1</v>
      </c>
      <c r="T371" s="81">
        <f>IF(F371&lt;&gt;0,E371/F371," ")</f>
        <v>0.87012987012987009</v>
      </c>
      <c r="U371" s="81" t="str">
        <f>IF(D371&lt;&gt;0,E371/D371," ")</f>
        <v xml:space="preserve"> </v>
      </c>
      <c r="V371" s="82">
        <f>I371-G371</f>
        <v>97</v>
      </c>
      <c r="W371" s="83"/>
      <c r="X371" s="84">
        <f>198*N371</f>
        <v>229284</v>
      </c>
      <c r="Y371" s="84">
        <f>E371-X371</f>
        <v>105716</v>
      </c>
      <c r="Z371" s="84">
        <f>Y371/O371</f>
        <v>621.85882352941178</v>
      </c>
      <c r="AA371" s="85" t="str">
        <f>IF(F371&gt;450000,T371," ")</f>
        <v xml:space="preserve"> </v>
      </c>
      <c r="AB371" s="85">
        <f>IF($F371&lt;449999,$T371," ")</f>
        <v>0.87012987012987009</v>
      </c>
      <c r="AC371" s="86" t="str">
        <f>IF(AA371&gt;'20 Walford'!$B$30,AA371," ")</f>
        <v xml:space="preserve"> </v>
      </c>
      <c r="AD371" s="86">
        <f>IF(AB371&lt;='20 Walford'!$B$30,AB371," ")</f>
        <v>0.87012987012987009</v>
      </c>
    </row>
    <row r="372" spans="1:30" s="87" customFormat="1">
      <c r="A372" s="83"/>
      <c r="B372" s="83">
        <v>48</v>
      </c>
      <c r="C372" s="83" t="s">
        <v>13</v>
      </c>
      <c r="D372" s="84"/>
      <c r="E372" s="84">
        <v>350000</v>
      </c>
      <c r="F372" s="88">
        <f>Q372</f>
        <v>0</v>
      </c>
      <c r="G372" s="89">
        <v>40001</v>
      </c>
      <c r="H372" s="89">
        <v>40015</v>
      </c>
      <c r="I372" s="89">
        <v>40015</v>
      </c>
      <c r="J372" s="83" t="s">
        <v>473</v>
      </c>
      <c r="K372" s="83" t="s">
        <v>469</v>
      </c>
      <c r="L372" s="83" t="s">
        <v>474</v>
      </c>
      <c r="M372" s="83">
        <v>2</v>
      </c>
      <c r="N372" s="83">
        <v>537</v>
      </c>
      <c r="O372" s="83">
        <v>140</v>
      </c>
      <c r="P372" s="83"/>
      <c r="Q372" s="84"/>
      <c r="R372" s="83"/>
      <c r="S372" s="83"/>
      <c r="T372" s="81" t="str">
        <f>IF(F372&lt;&gt;0,E372/F372," ")</f>
        <v xml:space="preserve"> </v>
      </c>
      <c r="U372" s="81" t="str">
        <f>IF(D372&lt;&gt;0,E372/D372," ")</f>
        <v xml:space="preserve"> </v>
      </c>
      <c r="V372" s="82">
        <f>I372-G372</f>
        <v>14</v>
      </c>
      <c r="W372" s="83"/>
      <c r="X372" s="84">
        <f>198*N372</f>
        <v>106326</v>
      </c>
      <c r="Y372" s="84">
        <f>E372-X372</f>
        <v>243674</v>
      </c>
      <c r="Z372" s="84">
        <f>Y372/O372</f>
        <v>1740.5285714285715</v>
      </c>
      <c r="AA372" s="85" t="str">
        <f>IF(F372&gt;450000,T372," ")</f>
        <v xml:space="preserve"> </v>
      </c>
      <c r="AB372" s="85" t="str">
        <f>IF($F372&lt;449999,$T372," ")</f>
        <v xml:space="preserve"> </v>
      </c>
      <c r="AC372" s="86" t="str">
        <f>IF(AA372&gt;'20 Walford'!$B$30,AA372," ")</f>
        <v xml:space="preserve"> </v>
      </c>
      <c r="AD372" s="86" t="str">
        <f>IF(AB372&lt;='20 Walford'!$B$30,AB372," ")</f>
        <v xml:space="preserve"> </v>
      </c>
    </row>
    <row r="373" spans="1:30" s="87" customFormat="1">
      <c r="A373" s="83"/>
      <c r="B373" s="83">
        <v>11</v>
      </c>
      <c r="C373" s="83" t="s">
        <v>224</v>
      </c>
      <c r="D373" s="84">
        <v>395000</v>
      </c>
      <c r="E373" s="84">
        <v>377000</v>
      </c>
      <c r="F373" s="88">
        <f>Q373</f>
        <v>350000</v>
      </c>
      <c r="G373" s="89">
        <v>40002</v>
      </c>
      <c r="H373" s="89">
        <v>40035</v>
      </c>
      <c r="I373" s="89">
        <v>40043</v>
      </c>
      <c r="J373" s="83" t="s">
        <v>473</v>
      </c>
      <c r="K373" s="83" t="s">
        <v>469</v>
      </c>
      <c r="L373" s="83" t="s">
        <v>470</v>
      </c>
      <c r="M373" s="83">
        <v>3</v>
      </c>
      <c r="N373" s="83">
        <v>684</v>
      </c>
      <c r="O373" s="83"/>
      <c r="P373" s="83" t="s">
        <v>475</v>
      </c>
      <c r="Q373" s="84">
        <v>350000</v>
      </c>
      <c r="R373" s="83"/>
      <c r="S373" s="83"/>
      <c r="T373" s="81">
        <f>IF(F373&lt;&gt;0,E373/F373," ")</f>
        <v>1.0771428571428572</v>
      </c>
      <c r="U373" s="81">
        <f>IF(D373&lt;&gt;0,E373/D373," ")</f>
        <v>0.95443037974683542</v>
      </c>
      <c r="V373" s="82">
        <f>I373-G373</f>
        <v>41</v>
      </c>
      <c r="W373" s="83"/>
      <c r="X373" s="84">
        <f>198*N373</f>
        <v>135432</v>
      </c>
      <c r="Y373" s="84">
        <f>E373-X373</f>
        <v>241568</v>
      </c>
      <c r="Z373" s="84"/>
      <c r="AA373" s="85" t="str">
        <f>IF(F373&gt;450000,T373," ")</f>
        <v xml:space="preserve"> </v>
      </c>
      <c r="AB373" s="85">
        <f>IF($F373&lt;449999,$T373," ")</f>
        <v>1.0771428571428572</v>
      </c>
      <c r="AC373" s="86" t="str">
        <f>IF(AA373&gt;'20 Walford'!$B$30,AA373," ")</f>
        <v xml:space="preserve"> </v>
      </c>
      <c r="AD373" s="86" t="str">
        <f>IF(AB373&lt;='20 Walford'!$B$30,AB373," ")</f>
        <v xml:space="preserve"> </v>
      </c>
    </row>
    <row r="374" spans="1:30" s="87" customFormat="1">
      <c r="A374" s="83"/>
      <c r="B374" s="83" t="s">
        <v>612</v>
      </c>
      <c r="C374" s="83" t="s">
        <v>486</v>
      </c>
      <c r="D374" s="84">
        <v>329000</v>
      </c>
      <c r="E374" s="84">
        <v>310000</v>
      </c>
      <c r="F374" s="88">
        <f>Q374</f>
        <v>288000</v>
      </c>
      <c r="G374" s="89">
        <v>40009</v>
      </c>
      <c r="H374" s="89">
        <v>40031</v>
      </c>
      <c r="I374" s="89">
        <v>40039</v>
      </c>
      <c r="J374" s="83" t="s">
        <v>473</v>
      </c>
      <c r="K374" s="83" t="s">
        <v>469</v>
      </c>
      <c r="L374" s="83" t="s">
        <v>470</v>
      </c>
      <c r="M374" s="83">
        <v>3</v>
      </c>
      <c r="N374" s="83">
        <v>707</v>
      </c>
      <c r="O374" s="83">
        <v>115</v>
      </c>
      <c r="P374" s="83" t="s">
        <v>475</v>
      </c>
      <c r="Q374" s="84">
        <v>288000</v>
      </c>
      <c r="R374" s="83">
        <v>2008</v>
      </c>
      <c r="S374" s="83">
        <v>7</v>
      </c>
      <c r="T374" s="81">
        <f>IF(F374&lt;&gt;0,E374/F374," ")</f>
        <v>1.0763888888888888</v>
      </c>
      <c r="U374" s="81">
        <f>IF(D374&lt;&gt;0,E374/D374," ")</f>
        <v>0.94224924012158051</v>
      </c>
      <c r="V374" s="82">
        <f>I374-G374</f>
        <v>30</v>
      </c>
      <c r="W374" s="83"/>
      <c r="X374" s="84">
        <f>198*N374</f>
        <v>139986</v>
      </c>
      <c r="Y374" s="84">
        <f>E374-X374</f>
        <v>170014</v>
      </c>
      <c r="Z374" s="84">
        <f>Y374/O374</f>
        <v>1478.3826086956522</v>
      </c>
      <c r="AA374" s="85" t="str">
        <f>IF(F374&gt;450000,T374," ")</f>
        <v xml:space="preserve"> </v>
      </c>
      <c r="AB374" s="85">
        <f>IF($F374&lt;449999,$T374," ")</f>
        <v>1.0763888888888888</v>
      </c>
      <c r="AC374" s="86" t="str">
        <f>IF(AA374&gt;'20 Walford'!$B$30,AA374," ")</f>
        <v xml:space="preserve"> </v>
      </c>
      <c r="AD374" s="86" t="str">
        <f>IF(AB374&lt;='20 Walford'!$B$30,AB374," ")</f>
        <v xml:space="preserve"> </v>
      </c>
    </row>
    <row r="375" spans="1:30" s="87" customFormat="1">
      <c r="A375" s="83"/>
      <c r="B375" s="83">
        <v>8</v>
      </c>
      <c r="C375" s="83" t="s">
        <v>453</v>
      </c>
      <c r="D375" s="84">
        <v>370000</v>
      </c>
      <c r="E375" s="84">
        <v>332500</v>
      </c>
      <c r="F375" s="88">
        <f>Q375</f>
        <v>365000</v>
      </c>
      <c r="G375" s="89">
        <v>40023</v>
      </c>
      <c r="H375" s="89">
        <v>40057</v>
      </c>
      <c r="I375" s="89">
        <v>40092</v>
      </c>
      <c r="J375" s="83" t="s">
        <v>473</v>
      </c>
      <c r="K375" s="83" t="s">
        <v>469</v>
      </c>
      <c r="L375" s="83" t="s">
        <v>470</v>
      </c>
      <c r="M375" s="83">
        <v>4</v>
      </c>
      <c r="N375" s="83">
        <v>827</v>
      </c>
      <c r="O375" s="83"/>
      <c r="P375" s="83" t="s">
        <v>475</v>
      </c>
      <c r="Q375" s="84">
        <v>365000</v>
      </c>
      <c r="R375" s="83"/>
      <c r="S375" s="83"/>
      <c r="T375" s="81">
        <f>IF(F375&lt;&gt;0,E375/F375," ")</f>
        <v>0.91095890410958902</v>
      </c>
      <c r="U375" s="81">
        <f>IF(D375&lt;&gt;0,E375/D375," ")</f>
        <v>0.89864864864864868</v>
      </c>
      <c r="V375" s="82">
        <f>I375-G375</f>
        <v>69</v>
      </c>
      <c r="W375" s="83"/>
      <c r="X375" s="84">
        <f>198*N375</f>
        <v>163746</v>
      </c>
      <c r="Y375" s="84">
        <f>E375-X375</f>
        <v>168754</v>
      </c>
      <c r="Z375" s="84"/>
      <c r="AA375" s="85" t="str">
        <f>IF(F375&gt;450000,T375," ")</f>
        <v xml:space="preserve"> </v>
      </c>
      <c r="AB375" s="85">
        <f>IF($F375&lt;449999,$T375," ")</f>
        <v>0.91095890410958902</v>
      </c>
      <c r="AC375" s="86" t="str">
        <f>IF(AA375&gt;'20 Walford'!$B$30,AA375," ")</f>
        <v xml:space="preserve"> </v>
      </c>
      <c r="AD375" s="86">
        <f>IF(AB375&lt;='20 Walford'!$B$30,AB375," ")</f>
        <v>0.91095890410958902</v>
      </c>
    </row>
    <row r="376" spans="1:30" s="83" customFormat="1">
      <c r="B376" s="83" t="s">
        <v>91</v>
      </c>
      <c r="C376" s="83" t="s">
        <v>487</v>
      </c>
      <c r="D376" s="84"/>
      <c r="E376" s="84">
        <v>565000</v>
      </c>
      <c r="F376" s="88">
        <f>Q376</f>
        <v>561000</v>
      </c>
      <c r="G376" s="89">
        <v>40028</v>
      </c>
      <c r="H376" s="89">
        <v>40043</v>
      </c>
      <c r="I376" s="89">
        <v>40059</v>
      </c>
      <c r="J376" s="83" t="s">
        <v>473</v>
      </c>
      <c r="K376" s="83" t="s">
        <v>469</v>
      </c>
      <c r="L376" s="83" t="s">
        <v>470</v>
      </c>
      <c r="M376" s="83">
        <v>3</v>
      </c>
      <c r="N376" s="83">
        <v>535</v>
      </c>
      <c r="O376" s="83">
        <v>275</v>
      </c>
      <c r="P376" s="83" t="s">
        <v>475</v>
      </c>
      <c r="Q376" s="84">
        <v>561000</v>
      </c>
      <c r="R376" s="83">
        <v>2008</v>
      </c>
      <c r="S376" s="83">
        <v>9</v>
      </c>
      <c r="T376" s="81">
        <f>IF(F376&lt;&gt;0,E376/F376," ")</f>
        <v>1.0071301247771836</v>
      </c>
      <c r="U376" s="81" t="str">
        <f>IF(D376&lt;&gt;0,E376/D376," ")</f>
        <v xml:space="preserve"> </v>
      </c>
      <c r="V376" s="82">
        <f>I376-G376</f>
        <v>31</v>
      </c>
      <c r="X376" s="84">
        <f>198*N376</f>
        <v>105930</v>
      </c>
      <c r="Y376" s="84">
        <f>E376-X376</f>
        <v>459070</v>
      </c>
      <c r="Z376" s="84">
        <f>Y376/O376</f>
        <v>1669.3454545454545</v>
      </c>
      <c r="AA376" s="85">
        <f>IF(F376&gt;450000,T376," ")</f>
        <v>1.0071301247771836</v>
      </c>
      <c r="AB376" s="85" t="str">
        <f>IF($F376&lt;449999,$T376," ")</f>
        <v xml:space="preserve"> </v>
      </c>
      <c r="AC376" s="86" t="str">
        <f>IF(AA376&gt;'20 Walford'!$B$30,AA376," ")</f>
        <v xml:space="preserve"> </v>
      </c>
      <c r="AD376" s="86" t="str">
        <f>IF(AB376&lt;='20 Walford'!$B$30,AB376," ")</f>
        <v xml:space="preserve"> </v>
      </c>
    </row>
    <row r="377" spans="1:30" s="87" customFormat="1">
      <c r="A377" s="83"/>
      <c r="B377" s="83">
        <v>41</v>
      </c>
      <c r="C377" s="83" t="s">
        <v>458</v>
      </c>
      <c r="D377" s="84">
        <v>639000</v>
      </c>
      <c r="E377" s="84">
        <v>630000</v>
      </c>
      <c r="F377" s="88">
        <f>Q377</f>
        <v>628000</v>
      </c>
      <c r="G377" s="89">
        <v>40029</v>
      </c>
      <c r="H377" s="89">
        <v>40058</v>
      </c>
      <c r="I377" s="89">
        <v>40072</v>
      </c>
      <c r="J377" s="83" t="s">
        <v>473</v>
      </c>
      <c r="K377" s="83" t="s">
        <v>469</v>
      </c>
      <c r="L377" s="83" t="s">
        <v>470</v>
      </c>
      <c r="M377" s="83">
        <v>4</v>
      </c>
      <c r="N377" s="83">
        <v>700</v>
      </c>
      <c r="O377" s="83">
        <v>333</v>
      </c>
      <c r="P377" s="83"/>
      <c r="Q377" s="84">
        <v>628000</v>
      </c>
      <c r="R377" s="83">
        <v>2008</v>
      </c>
      <c r="S377" s="83">
        <v>7</v>
      </c>
      <c r="T377" s="81">
        <f>IF(F377&lt;&gt;0,E377/F377," ")</f>
        <v>1.0031847133757963</v>
      </c>
      <c r="U377" s="81">
        <f>IF(D377&lt;&gt;0,E377/D377," ")</f>
        <v>0.9859154929577465</v>
      </c>
      <c r="V377" s="82">
        <f>I377-G377</f>
        <v>43</v>
      </c>
      <c r="W377" s="83"/>
      <c r="X377" s="84">
        <f>198*N377</f>
        <v>138600</v>
      </c>
      <c r="Y377" s="84">
        <f>E377-X377</f>
        <v>491400</v>
      </c>
      <c r="Z377" s="84">
        <f>Y377/O377</f>
        <v>1475.6756756756756</v>
      </c>
      <c r="AA377" s="85">
        <f>IF(F377&gt;450000,T377," ")</f>
        <v>1.0031847133757963</v>
      </c>
      <c r="AB377" s="85" t="str">
        <f>IF($F377&lt;449999,$T377," ")</f>
        <v xml:space="preserve"> </v>
      </c>
      <c r="AC377" s="86" t="str">
        <f>IF(AA377&gt;'20 Walford'!$B$30,AA377," ")</f>
        <v xml:space="preserve"> </v>
      </c>
      <c r="AD377" s="86" t="str">
        <f>IF(AB377&lt;='20 Walford'!$B$30,AB377," ")</f>
        <v xml:space="preserve"> </v>
      </c>
    </row>
    <row r="378" spans="1:30" s="87" customFormat="1">
      <c r="A378" s="83"/>
      <c r="B378" s="83">
        <v>33</v>
      </c>
      <c r="C378" s="83" t="s">
        <v>419</v>
      </c>
      <c r="D378" s="84"/>
      <c r="E378" s="84">
        <v>416000</v>
      </c>
      <c r="F378" s="88">
        <f>Q378</f>
        <v>450000</v>
      </c>
      <c r="G378" s="89">
        <v>40030</v>
      </c>
      <c r="H378" s="89">
        <v>40073</v>
      </c>
      <c r="I378" s="89">
        <v>40073</v>
      </c>
      <c r="J378" s="83" t="s">
        <v>473</v>
      </c>
      <c r="K378" s="83" t="s">
        <v>469</v>
      </c>
      <c r="L378" s="83" t="s">
        <v>474</v>
      </c>
      <c r="M378" s="83">
        <v>3</v>
      </c>
      <c r="N378" s="83">
        <v>1193</v>
      </c>
      <c r="O378" s="83"/>
      <c r="P378" s="83"/>
      <c r="Q378" s="84">
        <v>450000</v>
      </c>
      <c r="R378" s="83">
        <v>2008</v>
      </c>
      <c r="S378" s="83">
        <v>7</v>
      </c>
      <c r="T378" s="81">
        <f>IF(F378&lt;&gt;0,E378/F378," ")</f>
        <v>0.9244444444444444</v>
      </c>
      <c r="U378" s="81" t="str">
        <f>IF(D378&lt;&gt;0,E378/D378," ")</f>
        <v xml:space="preserve"> </v>
      </c>
      <c r="V378" s="82">
        <f>I378-G378</f>
        <v>43</v>
      </c>
      <c r="W378" s="83"/>
      <c r="X378" s="84">
        <f>198*N378</f>
        <v>236214</v>
      </c>
      <c r="Y378" s="84">
        <f>E378-X378</f>
        <v>179786</v>
      </c>
      <c r="Z378" s="84"/>
      <c r="AA378" s="85" t="str">
        <f>IF(F378&gt;450000,T378," ")</f>
        <v xml:space="preserve"> </v>
      </c>
      <c r="AB378" s="85" t="str">
        <f>IF($F378&lt;449999,$T378," ")</f>
        <v xml:space="preserve"> </v>
      </c>
      <c r="AC378" s="86" t="str">
        <f>IF(AA378&gt;'20 Walford'!$B$30,AA378," ")</f>
        <v xml:space="preserve"> </v>
      </c>
      <c r="AD378" s="86" t="str">
        <f>IF(AB378&lt;='20 Walford'!$B$30,AB378," ")</f>
        <v xml:space="preserve"> </v>
      </c>
    </row>
    <row r="379" spans="1:30" s="87" customFormat="1">
      <c r="A379" s="83"/>
      <c r="B379" s="83" t="s">
        <v>40</v>
      </c>
      <c r="C379" s="83" t="s">
        <v>243</v>
      </c>
      <c r="D379" s="84">
        <v>318000</v>
      </c>
      <c r="E379" s="84">
        <v>318000</v>
      </c>
      <c r="F379" s="88">
        <f>Q379</f>
        <v>324000</v>
      </c>
      <c r="G379" s="89">
        <v>40030</v>
      </c>
      <c r="H379" s="89">
        <v>40052</v>
      </c>
      <c r="I379" s="89">
        <v>40059</v>
      </c>
      <c r="J379" s="83" t="s">
        <v>594</v>
      </c>
      <c r="K379" s="83" t="s">
        <v>469</v>
      </c>
      <c r="L379" s="83" t="s">
        <v>470</v>
      </c>
      <c r="M379" s="83">
        <v>2</v>
      </c>
      <c r="N379" s="83">
        <v>460</v>
      </c>
      <c r="O379" s="83"/>
      <c r="P379" s="83" t="s">
        <v>475</v>
      </c>
      <c r="Q379" s="84">
        <v>324000</v>
      </c>
      <c r="R379" s="83">
        <v>2008</v>
      </c>
      <c r="S379" s="83">
        <v>7</v>
      </c>
      <c r="T379" s="81">
        <f>IF(F379&lt;&gt;0,E379/F379," ")</f>
        <v>0.98148148148148151</v>
      </c>
      <c r="U379" s="81">
        <f>IF(D379&lt;&gt;0,E379/D379," ")</f>
        <v>1</v>
      </c>
      <c r="V379" s="82">
        <f>I379-G379</f>
        <v>29</v>
      </c>
      <c r="W379" s="83"/>
      <c r="X379" s="84">
        <f>198*N379</f>
        <v>91080</v>
      </c>
      <c r="Y379" s="84">
        <f>E379-X379</f>
        <v>226920</v>
      </c>
      <c r="Z379" s="84"/>
      <c r="AA379" s="85" t="str">
        <f>IF(F379&gt;450000,T379," ")</f>
        <v xml:space="preserve"> </v>
      </c>
      <c r="AB379" s="85">
        <f>IF($F379&lt;449999,$T379," ")</f>
        <v>0.98148148148148151</v>
      </c>
      <c r="AC379" s="86" t="str">
        <f>IF(AA379&gt;'20 Walford'!$B$30,AA379," ")</f>
        <v xml:space="preserve"> </v>
      </c>
      <c r="AD379" s="86">
        <f>IF(AB379&lt;='20 Walford'!$B$30,AB379," ")</f>
        <v>0.98148148148148151</v>
      </c>
    </row>
    <row r="380" spans="1:30" s="87" customFormat="1">
      <c r="A380" s="83"/>
      <c r="B380" s="83">
        <v>5</v>
      </c>
      <c r="C380" s="83" t="s">
        <v>224</v>
      </c>
      <c r="D380" s="84">
        <v>283000</v>
      </c>
      <c r="E380" s="84">
        <v>270000</v>
      </c>
      <c r="F380" s="88">
        <f>Q380</f>
        <v>270000</v>
      </c>
      <c r="G380" s="89">
        <v>40039</v>
      </c>
      <c r="H380" s="89">
        <v>40205</v>
      </c>
      <c r="I380" s="89">
        <v>40221</v>
      </c>
      <c r="J380" s="83" t="s">
        <v>473</v>
      </c>
      <c r="K380" s="83" t="s">
        <v>469</v>
      </c>
      <c r="L380" s="83" t="s">
        <v>470</v>
      </c>
      <c r="M380" s="83">
        <v>2</v>
      </c>
      <c r="N380" s="83">
        <v>872</v>
      </c>
      <c r="O380" s="83"/>
      <c r="P380" s="83" t="s">
        <v>475</v>
      </c>
      <c r="Q380" s="84">
        <v>270000</v>
      </c>
      <c r="R380" s="83"/>
      <c r="S380" s="83"/>
      <c r="T380" s="81">
        <f>IF(F380&lt;&gt;0,E380/F380," ")</f>
        <v>1</v>
      </c>
      <c r="U380" s="81">
        <f>IF(D380&lt;&gt;0,E380/D380," ")</f>
        <v>0.95406360424028269</v>
      </c>
      <c r="V380" s="82">
        <f>I380-G380</f>
        <v>182</v>
      </c>
      <c r="W380" s="83"/>
      <c r="X380" s="84">
        <f>198*N380</f>
        <v>172656</v>
      </c>
      <c r="Y380" s="84">
        <f>E380-X380</f>
        <v>97344</v>
      </c>
      <c r="Z380" s="84"/>
      <c r="AA380" s="85" t="str">
        <f>IF(F380&gt;450000,T380," ")</f>
        <v xml:space="preserve"> </v>
      </c>
      <c r="AB380" s="85">
        <f>IF($F380&lt;449999,$T380," ")</f>
        <v>1</v>
      </c>
      <c r="AC380" s="86" t="str">
        <f>IF(AA380&gt;'20 Walford'!$B$30,AA380," ")</f>
        <v xml:space="preserve"> </v>
      </c>
      <c r="AD380" s="86">
        <f>IF(AB380&lt;='20 Walford'!$B$30,AB380," ")</f>
        <v>1</v>
      </c>
    </row>
    <row r="381" spans="1:30" s="83" customFormat="1">
      <c r="B381" s="83">
        <v>29</v>
      </c>
      <c r="C381" s="83" t="s">
        <v>231</v>
      </c>
      <c r="D381" s="84">
        <v>316000</v>
      </c>
      <c r="E381" s="84">
        <v>310000</v>
      </c>
      <c r="F381" s="88">
        <f>Q381</f>
        <v>0</v>
      </c>
      <c r="G381" s="89">
        <v>40049</v>
      </c>
      <c r="H381" s="89">
        <v>40085</v>
      </c>
      <c r="I381" s="89">
        <v>40106</v>
      </c>
      <c r="J381" s="83" t="s">
        <v>473</v>
      </c>
      <c r="K381" s="83" t="s">
        <v>469</v>
      </c>
      <c r="L381" s="83" t="s">
        <v>470</v>
      </c>
      <c r="M381" s="83">
        <v>3</v>
      </c>
      <c r="N381" s="83">
        <v>1163</v>
      </c>
      <c r="O381" s="83">
        <v>100</v>
      </c>
      <c r="P381" s="83" t="s">
        <v>475</v>
      </c>
      <c r="Q381" s="84"/>
      <c r="T381" s="81" t="str">
        <f>IF(F381&lt;&gt;0,E381/F381," ")</f>
        <v xml:space="preserve"> </v>
      </c>
      <c r="U381" s="81">
        <f>IF(D381&lt;&gt;0,E381/D381," ")</f>
        <v>0.98101265822784811</v>
      </c>
      <c r="V381" s="82">
        <f>I381-G381</f>
        <v>57</v>
      </c>
      <c r="X381" s="84">
        <f>198*N381</f>
        <v>230274</v>
      </c>
      <c r="Y381" s="84">
        <f>E381-X381</f>
        <v>79726</v>
      </c>
      <c r="Z381" s="84">
        <f>Y381/O381</f>
        <v>797.26</v>
      </c>
      <c r="AA381" s="85" t="str">
        <f>IF(F381&gt;450000,T381," ")</f>
        <v xml:space="preserve"> </v>
      </c>
      <c r="AB381" s="85" t="str">
        <f>IF($F381&lt;449999,$T381," ")</f>
        <v xml:space="preserve"> </v>
      </c>
      <c r="AC381" s="86" t="str">
        <f>IF(AA381&gt;'20 Walford'!$B$30,AA381," ")</f>
        <v xml:space="preserve"> </v>
      </c>
      <c r="AD381" s="86" t="str">
        <f>IF(AB381&lt;='20 Walford'!$B$30,AB381," ")</f>
        <v xml:space="preserve"> </v>
      </c>
    </row>
    <row r="382" spans="1:30" s="87" customFormat="1">
      <c r="A382" s="83">
        <v>69</v>
      </c>
      <c r="B382" s="83">
        <v>71</v>
      </c>
      <c r="C382" s="83" t="s">
        <v>32</v>
      </c>
      <c r="D382" s="84">
        <v>669000</v>
      </c>
      <c r="E382" s="84">
        <v>600000</v>
      </c>
      <c r="F382" s="88">
        <f>Q382</f>
        <v>540000</v>
      </c>
      <c r="G382" s="89">
        <v>40060</v>
      </c>
      <c r="H382" s="89">
        <v>40144</v>
      </c>
      <c r="I382" s="89">
        <v>40155</v>
      </c>
      <c r="J382" s="83" t="s">
        <v>473</v>
      </c>
      <c r="K382" s="83"/>
      <c r="L382" s="83" t="s">
        <v>470</v>
      </c>
      <c r="M382" s="83">
        <v>4</v>
      </c>
      <c r="N382" s="83">
        <v>2031</v>
      </c>
      <c r="O382" s="83">
        <v>0</v>
      </c>
      <c r="P382" s="83"/>
      <c r="Q382" s="84">
        <v>540000</v>
      </c>
      <c r="R382" s="83">
        <v>2008</v>
      </c>
      <c r="S382" s="83">
        <v>1</v>
      </c>
      <c r="T382" s="81">
        <f>IF(F382&lt;&gt;0,E382/F382," ")</f>
        <v>1.1111111111111112</v>
      </c>
      <c r="U382" s="81">
        <f>IF(D382&lt;&gt;0,E382/D382," ")</f>
        <v>0.89686098654708524</v>
      </c>
      <c r="V382" s="82">
        <f>I382-G382</f>
        <v>95</v>
      </c>
      <c r="W382" s="83"/>
      <c r="X382" s="84">
        <f>198*N382</f>
        <v>402138</v>
      </c>
      <c r="Y382" s="84">
        <f>E382-X382</f>
        <v>197862</v>
      </c>
      <c r="Z382" s="84"/>
      <c r="AA382" s="85">
        <f>IF(F382&gt;450000,T382," ")</f>
        <v>1.1111111111111112</v>
      </c>
      <c r="AB382" s="85" t="str">
        <f>IF($F382&lt;449999,$T382," ")</f>
        <v xml:space="preserve"> </v>
      </c>
      <c r="AC382" s="86">
        <f>IF(AA382&gt;'20 Walford'!$B$30,AA382," ")</f>
        <v>1.1111111111111112</v>
      </c>
      <c r="AD382" s="86" t="str">
        <f>IF(AB382&lt;='20 Walford'!$B$30,AB382," ")</f>
        <v xml:space="preserve"> </v>
      </c>
    </row>
    <row r="383" spans="1:30" s="87" customFormat="1">
      <c r="A383" s="83" t="s">
        <v>33</v>
      </c>
      <c r="B383" s="83">
        <v>10</v>
      </c>
      <c r="C383" s="83" t="s">
        <v>32</v>
      </c>
      <c r="D383" s="84"/>
      <c r="E383" s="84">
        <v>570000</v>
      </c>
      <c r="F383" s="88">
        <f>Q383</f>
        <v>655000</v>
      </c>
      <c r="G383" s="89">
        <v>40071</v>
      </c>
      <c r="H383" s="89">
        <v>40170</v>
      </c>
      <c r="I383" s="89">
        <v>40170</v>
      </c>
      <c r="J383" s="83" t="s">
        <v>473</v>
      </c>
      <c r="K383" s="83" t="s">
        <v>469</v>
      </c>
      <c r="L383" s="83" t="s">
        <v>470</v>
      </c>
      <c r="M383" s="83">
        <v>4</v>
      </c>
      <c r="N383" s="83">
        <v>967</v>
      </c>
      <c r="O383" s="83">
        <v>307</v>
      </c>
      <c r="P383" s="83" t="s">
        <v>475</v>
      </c>
      <c r="Q383" s="84">
        <v>655000</v>
      </c>
      <c r="R383" s="83">
        <v>2008</v>
      </c>
      <c r="S383" s="83">
        <v>7</v>
      </c>
      <c r="T383" s="81">
        <f>IF(F383&lt;&gt;0,E383/F383," ")</f>
        <v>0.87022900763358779</v>
      </c>
      <c r="U383" s="81" t="str">
        <f>IF(D383&lt;&gt;0,E383/D383," ")</f>
        <v xml:space="preserve"> </v>
      </c>
      <c r="V383" s="82">
        <f>I383-G383</f>
        <v>99</v>
      </c>
      <c r="W383" s="83"/>
      <c r="X383" s="84">
        <f>198*N383</f>
        <v>191466</v>
      </c>
      <c r="Y383" s="84">
        <f>E383-X383</f>
        <v>378534</v>
      </c>
      <c r="Z383" s="84">
        <f>Y383/O383</f>
        <v>1233.0097719869707</v>
      </c>
      <c r="AA383" s="85">
        <f>IF(F383&gt;450000,T383," ")</f>
        <v>0.87022900763358779</v>
      </c>
      <c r="AB383" s="85" t="str">
        <f>IF($F383&lt;449999,$T383," ")</f>
        <v xml:space="preserve"> </v>
      </c>
      <c r="AC383" s="86" t="str">
        <f>IF(AA383&gt;'20 Walford'!$B$30,AA383," ")</f>
        <v xml:space="preserve"> </v>
      </c>
      <c r="AD383" s="86" t="str">
        <f>IF(AB383&lt;='20 Walford'!$B$30,AB383," ")</f>
        <v xml:space="preserve"> </v>
      </c>
    </row>
    <row r="384" spans="1:30" s="87" customFormat="1">
      <c r="A384" s="83"/>
      <c r="B384" s="83">
        <v>2</v>
      </c>
      <c r="C384" s="83" t="s">
        <v>458</v>
      </c>
      <c r="D384" s="84"/>
      <c r="E384" s="84">
        <v>350000</v>
      </c>
      <c r="F384" s="88">
        <f>Q384</f>
        <v>345000</v>
      </c>
      <c r="G384" s="89">
        <v>40072</v>
      </c>
      <c r="H384" s="89">
        <v>40395</v>
      </c>
      <c r="I384" s="89">
        <v>40395</v>
      </c>
      <c r="J384" s="83" t="s">
        <v>473</v>
      </c>
      <c r="K384" s="83" t="s">
        <v>469</v>
      </c>
      <c r="L384" s="83" t="s">
        <v>470</v>
      </c>
      <c r="M384" s="83">
        <v>2</v>
      </c>
      <c r="N384" s="83">
        <v>450</v>
      </c>
      <c r="O384" s="83">
        <v>180</v>
      </c>
      <c r="P384" s="83" t="s">
        <v>475</v>
      </c>
      <c r="Q384" s="84">
        <v>345000</v>
      </c>
      <c r="R384" s="83"/>
      <c r="S384" s="83"/>
      <c r="T384" s="81">
        <f>IF(F384&lt;&gt;0,E384/F384," ")</f>
        <v>1.0144927536231885</v>
      </c>
      <c r="U384" s="81" t="str">
        <f>IF(D384&lt;&gt;0,E384/D384," ")</f>
        <v xml:space="preserve"> </v>
      </c>
      <c r="V384" s="82">
        <f>I384-G384</f>
        <v>323</v>
      </c>
      <c r="W384" s="83"/>
      <c r="X384" s="84">
        <f>198*N384</f>
        <v>89100</v>
      </c>
      <c r="Y384" s="84">
        <f>E384-X384</f>
        <v>260900</v>
      </c>
      <c r="Z384" s="84">
        <f>Y384/O384</f>
        <v>1449.4444444444443</v>
      </c>
      <c r="AA384" s="85" t="str">
        <f>IF(F384&gt;450000,T384," ")</f>
        <v xml:space="preserve"> </v>
      </c>
      <c r="AB384" s="85">
        <f>IF($F384&lt;449999,$T384," ")</f>
        <v>1.0144927536231885</v>
      </c>
      <c r="AC384" s="86" t="str">
        <f>IF(AA384&gt;'20 Walford'!$B$30,AA384," ")</f>
        <v xml:space="preserve"> </v>
      </c>
      <c r="AD384" s="86">
        <f>IF(AB384&lt;='20 Walford'!$B$30,AB384," ")</f>
        <v>1.0144927536231885</v>
      </c>
    </row>
    <row r="385" spans="1:30" s="87" customFormat="1">
      <c r="A385" s="83"/>
      <c r="B385" s="83">
        <v>21</v>
      </c>
      <c r="C385" s="83" t="s">
        <v>241</v>
      </c>
      <c r="D385" s="84">
        <v>315000</v>
      </c>
      <c r="E385" s="84">
        <v>298500</v>
      </c>
      <c r="F385" s="88">
        <f>Q385</f>
        <v>319000</v>
      </c>
      <c r="G385" s="89">
        <v>40073</v>
      </c>
      <c r="H385" s="89">
        <v>40097</v>
      </c>
      <c r="I385" s="89">
        <v>40100</v>
      </c>
      <c r="J385" s="83" t="s">
        <v>473</v>
      </c>
      <c r="K385" s="83" t="s">
        <v>469</v>
      </c>
      <c r="L385" s="83" t="s">
        <v>470</v>
      </c>
      <c r="M385" s="83">
        <v>3</v>
      </c>
      <c r="N385" s="83">
        <v>585</v>
      </c>
      <c r="O385" s="83">
        <v>160</v>
      </c>
      <c r="P385" s="83" t="s">
        <v>475</v>
      </c>
      <c r="Q385" s="84">
        <v>319000</v>
      </c>
      <c r="R385" s="83">
        <v>2009</v>
      </c>
      <c r="S385" s="83">
        <v>7</v>
      </c>
      <c r="T385" s="81">
        <f>IF(F385&lt;&gt;0,E385/F385," ")</f>
        <v>0.93573667711598751</v>
      </c>
      <c r="U385" s="81">
        <f>IF(D385&lt;&gt;0,E385/D385," ")</f>
        <v>0.94761904761904758</v>
      </c>
      <c r="V385" s="82">
        <f>I385-G385</f>
        <v>27</v>
      </c>
      <c r="W385" s="83"/>
      <c r="X385" s="84">
        <f>198*N385</f>
        <v>115830</v>
      </c>
      <c r="Y385" s="84">
        <f>E385-X385</f>
        <v>182670</v>
      </c>
      <c r="Z385" s="84">
        <f>Y385/O385</f>
        <v>1141.6875</v>
      </c>
      <c r="AA385" s="85" t="str">
        <f>IF(F385&gt;450000,T385," ")</f>
        <v xml:space="preserve"> </v>
      </c>
      <c r="AB385" s="85">
        <f>IF($F385&lt;449999,$T385," ")</f>
        <v>0.93573667711598751</v>
      </c>
      <c r="AC385" s="86" t="str">
        <f>IF(AA385&gt;'20 Walford'!$B$30,AA385," ")</f>
        <v xml:space="preserve"> </v>
      </c>
      <c r="AD385" s="86">
        <f>IF(AB385&lt;='20 Walford'!$B$30,AB385," ")</f>
        <v>0.93573667711598751</v>
      </c>
    </row>
    <row r="386" spans="1:30" s="83" customFormat="1">
      <c r="B386" s="83">
        <v>6</v>
      </c>
      <c r="C386" s="83" t="s">
        <v>481</v>
      </c>
      <c r="D386" s="84">
        <v>432500</v>
      </c>
      <c r="E386" s="84">
        <v>432500</v>
      </c>
      <c r="F386" s="88">
        <f>Q386</f>
        <v>415000</v>
      </c>
      <c r="G386" s="89">
        <v>40074</v>
      </c>
      <c r="H386" s="89">
        <v>40126</v>
      </c>
      <c r="I386" s="89">
        <v>40140</v>
      </c>
      <c r="J386" s="83" t="s">
        <v>473</v>
      </c>
      <c r="K386" s="83" t="s">
        <v>469</v>
      </c>
      <c r="L386" s="83" t="s">
        <v>470</v>
      </c>
      <c r="M386" s="83">
        <v>4</v>
      </c>
      <c r="N386" s="83">
        <v>1080</v>
      </c>
      <c r="P386" s="83" t="s">
        <v>475</v>
      </c>
      <c r="Q386" s="84">
        <v>415000</v>
      </c>
      <c r="R386" s="83">
        <v>2008</v>
      </c>
      <c r="S386" s="83">
        <v>7</v>
      </c>
      <c r="T386" s="81">
        <f>IF(F386&lt;&gt;0,E386/F386," ")</f>
        <v>1.0421686746987953</v>
      </c>
      <c r="U386" s="81">
        <f>IF(D386&lt;&gt;0,E386/D386," ")</f>
        <v>1</v>
      </c>
      <c r="V386" s="82">
        <f>I386-G386</f>
        <v>66</v>
      </c>
      <c r="X386" s="84">
        <f>198*N386</f>
        <v>213840</v>
      </c>
      <c r="Y386" s="84">
        <f>E386-X386</f>
        <v>218660</v>
      </c>
      <c r="Z386" s="84"/>
      <c r="AA386" s="85" t="str">
        <f>IF(F386&gt;450000,T386," ")</f>
        <v xml:space="preserve"> </v>
      </c>
      <c r="AB386" s="85">
        <f>IF($F386&lt;449999,$T386," ")</f>
        <v>1.0421686746987953</v>
      </c>
      <c r="AC386" s="86" t="str">
        <f>IF(AA386&gt;'20 Walford'!$B$30,AA386," ")</f>
        <v xml:space="preserve"> </v>
      </c>
      <c r="AD386" s="86" t="str">
        <f>IF(AB386&lt;='20 Walford'!$B$30,AB386," ")</f>
        <v xml:space="preserve"> </v>
      </c>
    </row>
    <row r="387" spans="1:30" s="87" customFormat="1">
      <c r="A387" s="83"/>
      <c r="B387" s="83">
        <v>23</v>
      </c>
      <c r="C387" s="83" t="s">
        <v>487</v>
      </c>
      <c r="D387" s="84">
        <v>439000</v>
      </c>
      <c r="E387" s="84">
        <v>427500</v>
      </c>
      <c r="F387" s="88">
        <f>Q387</f>
        <v>360000</v>
      </c>
      <c r="G387" s="89">
        <v>40078</v>
      </c>
      <c r="H387" s="89">
        <v>40093</v>
      </c>
      <c r="I387" s="89">
        <v>40094</v>
      </c>
      <c r="J387" s="83" t="s">
        <v>473</v>
      </c>
      <c r="K387" s="83" t="s">
        <v>469</v>
      </c>
      <c r="L387" s="83" t="s">
        <v>470</v>
      </c>
      <c r="M387" s="83">
        <v>4</v>
      </c>
      <c r="N387" s="83">
        <v>893</v>
      </c>
      <c r="O387" s="83">
        <v>170</v>
      </c>
      <c r="P387" s="83"/>
      <c r="Q387" s="84">
        <v>360000</v>
      </c>
      <c r="R387" s="83">
        <v>2008</v>
      </c>
      <c r="S387" s="83">
        <v>7</v>
      </c>
      <c r="T387" s="81">
        <f>IF(F387&lt;&gt;0,E387/F387," ")</f>
        <v>1.1875</v>
      </c>
      <c r="U387" s="81">
        <f>IF(D387&lt;&gt;0,E387/D387," ")</f>
        <v>0.9738041002277904</v>
      </c>
      <c r="V387" s="82">
        <f>I387-G387</f>
        <v>16</v>
      </c>
      <c r="W387" s="83"/>
      <c r="X387" s="84">
        <f>198*N387</f>
        <v>176814</v>
      </c>
      <c r="Y387" s="84">
        <f>E387-X387</f>
        <v>250686</v>
      </c>
      <c r="Z387" s="84">
        <f>Y387/O387</f>
        <v>1474.6235294117646</v>
      </c>
      <c r="AA387" s="85" t="str">
        <f>IF(F387&gt;450000,T387," ")</f>
        <v xml:space="preserve"> </v>
      </c>
      <c r="AB387" s="85">
        <f>IF($F387&lt;449999,$T387," ")</f>
        <v>1.1875</v>
      </c>
      <c r="AC387" s="86" t="str">
        <f>IF(AA387&gt;'20 Walford'!$B$30,AA387," ")</f>
        <v xml:space="preserve"> </v>
      </c>
      <c r="AD387" s="86" t="str">
        <f>IF(AB387&lt;='20 Walford'!$B$30,AB387," ")</f>
        <v xml:space="preserve"> </v>
      </c>
    </row>
    <row r="388" spans="1:30" s="87" customFormat="1">
      <c r="A388" s="83"/>
      <c r="B388" s="83">
        <v>18</v>
      </c>
      <c r="C388" s="83" t="s">
        <v>225</v>
      </c>
      <c r="D388" s="84">
        <v>379000</v>
      </c>
      <c r="E388" s="84">
        <v>358638</v>
      </c>
      <c r="F388" s="88">
        <f>Q388</f>
        <v>385000</v>
      </c>
      <c r="G388" s="89">
        <v>40080</v>
      </c>
      <c r="H388" s="89">
        <v>40251</v>
      </c>
      <c r="I388" s="89">
        <v>40268</v>
      </c>
      <c r="J388" s="83" t="s">
        <v>473</v>
      </c>
      <c r="K388" s="83" t="s">
        <v>469</v>
      </c>
      <c r="L388" s="83" t="s">
        <v>470</v>
      </c>
      <c r="M388" s="83">
        <v>4</v>
      </c>
      <c r="N388" s="83">
        <v>522</v>
      </c>
      <c r="O388" s="83"/>
      <c r="P388" s="83" t="s">
        <v>475</v>
      </c>
      <c r="Q388" s="84">
        <v>385000</v>
      </c>
      <c r="R388" s="83">
        <v>2009</v>
      </c>
      <c r="S388" s="83">
        <v>9</v>
      </c>
      <c r="T388" s="81">
        <f>IF(F388&lt;&gt;0,E388/F388," ")</f>
        <v>0.93152727272727276</v>
      </c>
      <c r="U388" s="81">
        <f>IF(D388&lt;&gt;0,E388/D388," ")</f>
        <v>0.94627440633245385</v>
      </c>
      <c r="V388" s="82">
        <f>I388-G388</f>
        <v>188</v>
      </c>
      <c r="W388" s="83"/>
      <c r="X388" s="84">
        <f>198*N388</f>
        <v>103356</v>
      </c>
      <c r="Y388" s="84">
        <f>E388-X388</f>
        <v>255282</v>
      </c>
      <c r="Z388" s="84"/>
      <c r="AA388" s="85" t="str">
        <f>IF(F388&gt;450000,T388," ")</f>
        <v xml:space="preserve"> </v>
      </c>
      <c r="AB388" s="85">
        <f>IF($F388&lt;449999,$T388," ")</f>
        <v>0.93152727272727276</v>
      </c>
      <c r="AC388" s="86" t="str">
        <f>IF(AA388&gt;'20 Walford'!$B$30,AA388," ")</f>
        <v xml:space="preserve"> </v>
      </c>
      <c r="AD388" s="86">
        <f>IF(AB388&lt;='20 Walford'!$B$30,AB388," ")</f>
        <v>0.93152727272727276</v>
      </c>
    </row>
    <row r="389" spans="1:30" s="87" customFormat="1">
      <c r="A389" s="83"/>
      <c r="B389" s="83">
        <v>27</v>
      </c>
      <c r="C389" s="83" t="s">
        <v>487</v>
      </c>
      <c r="D389" s="84">
        <v>397000</v>
      </c>
      <c r="E389" s="84">
        <v>397000</v>
      </c>
      <c r="F389" s="88">
        <f>Q389</f>
        <v>370000</v>
      </c>
      <c r="G389" s="89">
        <v>40085</v>
      </c>
      <c r="H389" s="89">
        <v>40088</v>
      </c>
      <c r="I389" s="89">
        <v>40098</v>
      </c>
      <c r="J389" s="83" t="s">
        <v>473</v>
      </c>
      <c r="K389" s="83" t="s">
        <v>469</v>
      </c>
      <c r="L389" s="83" t="s">
        <v>470</v>
      </c>
      <c r="M389" s="83">
        <v>3</v>
      </c>
      <c r="N389" s="83">
        <v>858</v>
      </c>
      <c r="O389" s="83"/>
      <c r="P389" s="83" t="s">
        <v>475</v>
      </c>
      <c r="Q389" s="84">
        <v>370000</v>
      </c>
      <c r="R389" s="83">
        <v>2008</v>
      </c>
      <c r="S389" s="83">
        <v>7</v>
      </c>
      <c r="T389" s="81">
        <f>IF(F389&lt;&gt;0,E389/F389," ")</f>
        <v>1.0729729729729729</v>
      </c>
      <c r="U389" s="81">
        <f>IF(D389&lt;&gt;0,E389/D389," ")</f>
        <v>1</v>
      </c>
      <c r="V389" s="82">
        <f>I389-G389</f>
        <v>13</v>
      </c>
      <c r="W389" s="83"/>
      <c r="X389" s="84">
        <f>198*N389</f>
        <v>169884</v>
      </c>
      <c r="Y389" s="84">
        <f>E389-X389</f>
        <v>227116</v>
      </c>
      <c r="Z389" s="84"/>
      <c r="AA389" s="85" t="str">
        <f>IF(F389&gt;450000,T389," ")</f>
        <v xml:space="preserve"> </v>
      </c>
      <c r="AB389" s="85">
        <f>IF($F389&lt;449999,$T389," ")</f>
        <v>1.0729729729729729</v>
      </c>
      <c r="AC389" s="86" t="str">
        <f>IF(AA389&gt;'20 Walford'!$B$30,AA389," ")</f>
        <v xml:space="preserve"> </v>
      </c>
      <c r="AD389" s="86" t="str">
        <f>IF(AB389&lt;='20 Walford'!$B$30,AB389," ")</f>
        <v xml:space="preserve"> </v>
      </c>
    </row>
    <row r="390" spans="1:30" s="87" customFormat="1">
      <c r="A390" s="83"/>
      <c r="B390" s="83" t="s">
        <v>111</v>
      </c>
      <c r="C390" s="83" t="s">
        <v>241</v>
      </c>
      <c r="D390" s="84">
        <v>365000</v>
      </c>
      <c r="E390" s="84">
        <v>351000</v>
      </c>
      <c r="F390" s="88">
        <f>Q390</f>
        <v>345000</v>
      </c>
      <c r="G390" s="89">
        <v>40094</v>
      </c>
      <c r="H390" s="89">
        <v>40100</v>
      </c>
      <c r="I390" s="89">
        <v>40109</v>
      </c>
      <c r="J390" s="83" t="s">
        <v>473</v>
      </c>
      <c r="K390" s="83" t="s">
        <v>469</v>
      </c>
      <c r="L390" s="83" t="s">
        <v>470</v>
      </c>
      <c r="M390" s="83">
        <v>3</v>
      </c>
      <c r="N390" s="83">
        <v>456</v>
      </c>
      <c r="O390" s="83"/>
      <c r="P390" s="83" t="s">
        <v>475</v>
      </c>
      <c r="Q390" s="84">
        <v>345000</v>
      </c>
      <c r="R390" s="83">
        <v>2008</v>
      </c>
      <c r="S390" s="83">
        <v>7</v>
      </c>
      <c r="T390" s="81">
        <f>IF(F390&lt;&gt;0,E390/F390," ")</f>
        <v>1.017391304347826</v>
      </c>
      <c r="U390" s="81">
        <f>IF(D390&lt;&gt;0,E390/D390," ")</f>
        <v>0.9616438356164384</v>
      </c>
      <c r="V390" s="82">
        <f>I390-G390</f>
        <v>15</v>
      </c>
      <c r="W390" s="83"/>
      <c r="X390" s="84">
        <f>198*N390</f>
        <v>90288</v>
      </c>
      <c r="Y390" s="84">
        <f>E390-X390</f>
        <v>260712</v>
      </c>
      <c r="Z390" s="84"/>
      <c r="AA390" s="85" t="str">
        <f>IF(F390&gt;450000,T390," ")</f>
        <v xml:space="preserve"> </v>
      </c>
      <c r="AB390" s="85">
        <f>IF($F390&lt;449999,$T390," ")</f>
        <v>1.017391304347826</v>
      </c>
      <c r="AC390" s="86" t="str">
        <f>IF(AA390&gt;'20 Walford'!$B$30,AA390," ")</f>
        <v xml:space="preserve"> </v>
      </c>
      <c r="AD390" s="86">
        <f>IF(AB390&lt;='20 Walford'!$B$30,AB390," ")</f>
        <v>1.017391304347826</v>
      </c>
    </row>
    <row r="391" spans="1:30" s="83" customFormat="1">
      <c r="B391" s="83">
        <v>1</v>
      </c>
      <c r="C391" s="83" t="s">
        <v>455</v>
      </c>
      <c r="D391" s="84">
        <v>219000</v>
      </c>
      <c r="E391" s="84">
        <v>210500</v>
      </c>
      <c r="F391" s="88">
        <f>Q391</f>
        <v>270000</v>
      </c>
      <c r="G391" s="89">
        <v>40100</v>
      </c>
      <c r="H391" s="89">
        <v>40643</v>
      </c>
      <c r="I391" s="89">
        <v>40651</v>
      </c>
      <c r="J391" s="83" t="s">
        <v>473</v>
      </c>
      <c r="K391" s="83" t="s">
        <v>469</v>
      </c>
      <c r="L391" s="83" t="s">
        <v>470</v>
      </c>
      <c r="M391" s="83">
        <v>1</v>
      </c>
      <c r="N391" s="83">
        <v>639</v>
      </c>
      <c r="O391" s="83">
        <v>70</v>
      </c>
      <c r="P391" s="83" t="s">
        <v>475</v>
      </c>
      <c r="Q391" s="84">
        <v>270000</v>
      </c>
      <c r="T391" s="81">
        <f>IF(F391&lt;&gt;0,E391/F391," ")</f>
        <v>0.77962962962962967</v>
      </c>
      <c r="U391" s="81">
        <f>IF(D391&lt;&gt;0,E391/D391," ")</f>
        <v>0.96118721461187218</v>
      </c>
      <c r="V391" s="82">
        <f>I391-G391</f>
        <v>551</v>
      </c>
      <c r="X391" s="84">
        <f>198*N391</f>
        <v>126522</v>
      </c>
      <c r="Y391" s="84">
        <f>E391-X391</f>
        <v>83978</v>
      </c>
      <c r="Z391" s="84">
        <f>Y391/O391</f>
        <v>1199.6857142857143</v>
      </c>
      <c r="AA391" s="85" t="str">
        <f>IF(F391&gt;450000,T391," ")</f>
        <v xml:space="preserve"> </v>
      </c>
      <c r="AB391" s="85">
        <f>IF($F391&lt;449999,$T391," ")</f>
        <v>0.77962962962962967</v>
      </c>
      <c r="AC391" s="86" t="str">
        <f>IF(AA391&gt;'20 Walford'!$B$30,AA391," ")</f>
        <v xml:space="preserve"> </v>
      </c>
      <c r="AD391" s="86">
        <f>IF(AB391&lt;='20 Walford'!$B$30,AB391," ")</f>
        <v>0.77962962962962967</v>
      </c>
    </row>
    <row r="392" spans="1:30" s="87" customFormat="1">
      <c r="A392" s="83"/>
      <c r="B392" s="83">
        <v>23</v>
      </c>
      <c r="C392" s="83" t="s">
        <v>19</v>
      </c>
      <c r="D392" s="84"/>
      <c r="E392" s="84">
        <v>480000</v>
      </c>
      <c r="F392" s="88">
        <f>Q392</f>
        <v>425000</v>
      </c>
      <c r="G392" s="89">
        <v>40108</v>
      </c>
      <c r="H392" s="89">
        <v>40147</v>
      </c>
      <c r="I392" s="89">
        <v>40147</v>
      </c>
      <c r="J392" s="83" t="s">
        <v>473</v>
      </c>
      <c r="K392" s="83" t="s">
        <v>469</v>
      </c>
      <c r="L392" s="83" t="s">
        <v>470</v>
      </c>
      <c r="M392" s="83">
        <v>4</v>
      </c>
      <c r="N392" s="83">
        <v>913</v>
      </c>
      <c r="O392" s="83">
        <v>230</v>
      </c>
      <c r="P392" s="83" t="s">
        <v>475</v>
      </c>
      <c r="Q392" s="84">
        <v>425000</v>
      </c>
      <c r="R392" s="83">
        <v>2008</v>
      </c>
      <c r="S392" s="83">
        <v>9</v>
      </c>
      <c r="T392" s="81">
        <f>IF(F392&lt;&gt;0,E392/F392," ")</f>
        <v>1.1294117647058823</v>
      </c>
      <c r="U392" s="81" t="str">
        <f>IF(D392&lt;&gt;0,E392/D392," ")</f>
        <v xml:space="preserve"> </v>
      </c>
      <c r="V392" s="82">
        <f>I392-G392</f>
        <v>39</v>
      </c>
      <c r="W392" s="83"/>
      <c r="X392" s="84">
        <f>198*N392</f>
        <v>180774</v>
      </c>
      <c r="Y392" s="84">
        <f>E392-X392</f>
        <v>299226</v>
      </c>
      <c r="Z392" s="84">
        <f>Y392/O392</f>
        <v>1300.9826086956521</v>
      </c>
      <c r="AA392" s="85" t="str">
        <f>IF(F392&gt;450000,T392," ")</f>
        <v xml:space="preserve"> </v>
      </c>
      <c r="AB392" s="85">
        <f>IF($F392&lt;449999,$T392," ")</f>
        <v>1.1294117647058823</v>
      </c>
      <c r="AC392" s="86" t="str">
        <f>IF(AA392&gt;'20 Walford'!$B$30,AA392," ")</f>
        <v xml:space="preserve"> </v>
      </c>
      <c r="AD392" s="86" t="str">
        <f>IF(AB392&lt;='20 Walford'!$B$30,AB392," ")</f>
        <v xml:space="preserve"> </v>
      </c>
    </row>
    <row r="393" spans="1:30" s="83" customFormat="1">
      <c r="B393" s="83">
        <v>26</v>
      </c>
      <c r="C393" s="83" t="s">
        <v>458</v>
      </c>
      <c r="D393" s="84"/>
      <c r="E393" s="84">
        <v>387500</v>
      </c>
      <c r="F393" s="88">
        <f>Q393</f>
        <v>395000</v>
      </c>
      <c r="G393" s="89">
        <v>40113</v>
      </c>
      <c r="H393" s="89">
        <v>40143</v>
      </c>
      <c r="I393" s="89">
        <v>40143</v>
      </c>
      <c r="J393" s="83" t="s">
        <v>473</v>
      </c>
      <c r="K393" s="83" t="s">
        <v>469</v>
      </c>
      <c r="L393" s="83" t="s">
        <v>474</v>
      </c>
      <c r="M393" s="83">
        <v>3</v>
      </c>
      <c r="N393" s="83">
        <v>700</v>
      </c>
      <c r="O393" s="83">
        <v>190</v>
      </c>
      <c r="Q393" s="84">
        <v>395000</v>
      </c>
      <c r="R393" s="83">
        <v>2008</v>
      </c>
      <c r="S393" s="83">
        <v>7</v>
      </c>
      <c r="T393" s="81">
        <f>IF(F393&lt;&gt;0,E393/F393," ")</f>
        <v>0.98101265822784811</v>
      </c>
      <c r="U393" s="81" t="str">
        <f>IF(D393&lt;&gt;0,E393/D393," ")</f>
        <v xml:space="preserve"> </v>
      </c>
      <c r="V393" s="82">
        <f>I393-G393</f>
        <v>30</v>
      </c>
      <c r="X393" s="84">
        <f>198*N393</f>
        <v>138600</v>
      </c>
      <c r="Y393" s="84">
        <f>E393-X393</f>
        <v>248900</v>
      </c>
      <c r="Z393" s="84">
        <f>Y393/O393</f>
        <v>1310</v>
      </c>
      <c r="AA393" s="85" t="str">
        <f>IF(F393&gt;450000,T393," ")</f>
        <v xml:space="preserve"> </v>
      </c>
      <c r="AB393" s="85">
        <f>IF($F393&lt;449999,$T393," ")</f>
        <v>0.98101265822784811</v>
      </c>
      <c r="AC393" s="86" t="str">
        <f>IF(AA393&gt;'20 Walford'!$B$30,AA393," ")</f>
        <v xml:space="preserve"> </v>
      </c>
      <c r="AD393" s="86">
        <f>IF(AB393&lt;='20 Walford'!$B$30,AB393," ")</f>
        <v>0.98101265822784811</v>
      </c>
    </row>
    <row r="394" spans="1:30" s="83" customFormat="1">
      <c r="B394" s="83" t="s">
        <v>418</v>
      </c>
      <c r="C394" s="83" t="s">
        <v>455</v>
      </c>
      <c r="D394" s="84"/>
      <c r="E394" s="84">
        <v>490000</v>
      </c>
      <c r="F394" s="88">
        <f>Q394</f>
        <v>535000</v>
      </c>
      <c r="G394" s="89">
        <v>40123</v>
      </c>
      <c r="H394" s="89">
        <v>40157</v>
      </c>
      <c r="I394" s="89">
        <v>40157</v>
      </c>
      <c r="J394" s="83" t="s">
        <v>473</v>
      </c>
      <c r="K394" s="83" t="s">
        <v>469</v>
      </c>
      <c r="L394" s="83" t="s">
        <v>474</v>
      </c>
      <c r="M394" s="83">
        <v>4</v>
      </c>
      <c r="N394" s="83">
        <v>683</v>
      </c>
      <c r="O394" s="83">
        <v>295</v>
      </c>
      <c r="P394" s="83" t="s">
        <v>475</v>
      </c>
      <c r="Q394" s="84">
        <v>535000</v>
      </c>
      <c r="R394" s="83">
        <v>2008</v>
      </c>
      <c r="S394" s="83">
        <v>7</v>
      </c>
      <c r="T394" s="81">
        <f>IF(F394&lt;&gt;0,E394/F394," ")</f>
        <v>0.91588785046728971</v>
      </c>
      <c r="U394" s="81" t="str">
        <f>IF(D394&lt;&gt;0,E394/D394," ")</f>
        <v xml:space="preserve"> </v>
      </c>
      <c r="V394" s="82">
        <f>I394-G394</f>
        <v>34</v>
      </c>
      <c r="X394" s="84">
        <f>198*N394</f>
        <v>135234</v>
      </c>
      <c r="Y394" s="84">
        <f>E394-X394</f>
        <v>354766</v>
      </c>
      <c r="Z394" s="84">
        <f>Y394/O394</f>
        <v>1202.5966101694914</v>
      </c>
      <c r="AA394" s="85">
        <f>IF(F394&gt;450000,T394," ")</f>
        <v>0.91588785046728971</v>
      </c>
      <c r="AB394" s="85" t="str">
        <f>IF($F394&lt;449999,$T394," ")</f>
        <v xml:space="preserve"> </v>
      </c>
      <c r="AC394" s="86" t="str">
        <f>IF(AA394&gt;'20 Walford'!$B$30,AA394," ")</f>
        <v xml:space="preserve"> </v>
      </c>
      <c r="AD394" s="86" t="str">
        <f>IF(AB394&lt;='20 Walford'!$B$30,AB394," ")</f>
        <v xml:space="preserve"> </v>
      </c>
    </row>
    <row r="395" spans="1:30" s="87" customFormat="1">
      <c r="A395" s="83"/>
      <c r="B395" s="83">
        <v>74</v>
      </c>
      <c r="C395" s="83" t="s">
        <v>487</v>
      </c>
      <c r="D395" s="84">
        <v>415000</v>
      </c>
      <c r="E395" s="84">
        <v>410000</v>
      </c>
      <c r="F395" s="88">
        <f>Q395</f>
        <v>350000</v>
      </c>
      <c r="G395" s="89">
        <v>40128</v>
      </c>
      <c r="H395" s="89">
        <v>40198</v>
      </c>
      <c r="I395" s="89">
        <v>40217</v>
      </c>
      <c r="J395" s="83" t="s">
        <v>473</v>
      </c>
      <c r="K395" s="83" t="s">
        <v>469</v>
      </c>
      <c r="L395" s="83" t="s">
        <v>470</v>
      </c>
      <c r="M395" s="83">
        <v>3</v>
      </c>
      <c r="N395" s="83">
        <v>580</v>
      </c>
      <c r="O395" s="83"/>
      <c r="P395" s="83" t="s">
        <v>475</v>
      </c>
      <c r="Q395" s="84">
        <v>350000</v>
      </c>
      <c r="R395" s="83"/>
      <c r="S395" s="83"/>
      <c r="T395" s="81">
        <f>IF(F395&lt;&gt;0,E395/F395," ")</f>
        <v>1.1714285714285715</v>
      </c>
      <c r="U395" s="81">
        <f>IF(D395&lt;&gt;0,E395/D395," ")</f>
        <v>0.98795180722891562</v>
      </c>
      <c r="V395" s="82">
        <f>I395-G395</f>
        <v>89</v>
      </c>
      <c r="W395" s="83"/>
      <c r="X395" s="84">
        <f>198*N395</f>
        <v>114840</v>
      </c>
      <c r="Y395" s="84">
        <f>E395-X395</f>
        <v>295160</v>
      </c>
      <c r="Z395" s="84"/>
      <c r="AA395" s="85" t="str">
        <f>IF(F395&gt;450000,T395," ")</f>
        <v xml:space="preserve"> </v>
      </c>
      <c r="AB395" s="85">
        <f>IF($F395&lt;449999,$T395," ")</f>
        <v>1.1714285714285715</v>
      </c>
      <c r="AC395" s="86" t="str">
        <f>IF(AA395&gt;'20 Walford'!$B$30,AA395," ")</f>
        <v xml:space="preserve"> </v>
      </c>
      <c r="AD395" s="86" t="str">
        <f>IF(AB395&lt;='20 Walford'!$B$30,AB395," ")</f>
        <v xml:space="preserve"> </v>
      </c>
    </row>
    <row r="396" spans="1:30" s="87" customFormat="1">
      <c r="A396" s="83"/>
      <c r="B396" s="83">
        <v>10</v>
      </c>
      <c r="C396" s="83" t="s">
        <v>17</v>
      </c>
      <c r="D396" s="84"/>
      <c r="E396" s="84">
        <v>635000</v>
      </c>
      <c r="F396" s="88">
        <f>Q396</f>
        <v>680000</v>
      </c>
      <c r="G396" s="89">
        <v>40133</v>
      </c>
      <c r="H396" s="89">
        <v>40205</v>
      </c>
      <c r="I396" s="89">
        <v>40205</v>
      </c>
      <c r="J396" s="83" t="s">
        <v>473</v>
      </c>
      <c r="K396" s="83" t="s">
        <v>479</v>
      </c>
      <c r="L396" s="83" t="s">
        <v>470</v>
      </c>
      <c r="M396" s="83">
        <v>4</v>
      </c>
      <c r="N396" s="83">
        <v>1111</v>
      </c>
      <c r="O396" s="83"/>
      <c r="P396" s="83" t="s">
        <v>475</v>
      </c>
      <c r="Q396" s="84">
        <v>680000</v>
      </c>
      <c r="R396" s="83"/>
      <c r="S396" s="83"/>
      <c r="T396" s="81">
        <f>IF(F396&lt;&gt;0,E396/F396," ")</f>
        <v>0.93382352941176472</v>
      </c>
      <c r="U396" s="81" t="str">
        <f>IF(D396&lt;&gt;0,E396/D396," ")</f>
        <v xml:space="preserve"> </v>
      </c>
      <c r="V396" s="82">
        <f>I396-G396</f>
        <v>72</v>
      </c>
      <c r="W396" s="83"/>
      <c r="X396" s="84">
        <f>198*N396</f>
        <v>219978</v>
      </c>
      <c r="Y396" s="84">
        <f>E396-X396</f>
        <v>415022</v>
      </c>
      <c r="Z396" s="84"/>
      <c r="AA396" s="85">
        <f>IF(F396&gt;450000,T396," ")</f>
        <v>0.93382352941176472</v>
      </c>
      <c r="AB396" s="85" t="str">
        <f>IF($F396&lt;449999,$T396," ")</f>
        <v xml:space="preserve"> </v>
      </c>
      <c r="AC396" s="86" t="str">
        <f>IF(AA396&gt;'20 Walford'!$B$30,AA396," ")</f>
        <v xml:space="preserve"> </v>
      </c>
      <c r="AD396" s="86" t="str">
        <f>IF(AB396&lt;='20 Walford'!$B$30,AB396," ")</f>
        <v xml:space="preserve"> </v>
      </c>
    </row>
    <row r="397" spans="1:30" s="87" customFormat="1">
      <c r="A397" s="83"/>
      <c r="B397" s="83">
        <v>17</v>
      </c>
      <c r="C397" s="83" t="s">
        <v>225</v>
      </c>
      <c r="D397" s="84">
        <v>260000</v>
      </c>
      <c r="E397" s="84">
        <v>276000</v>
      </c>
      <c r="F397" s="88">
        <f>Q397</f>
        <v>0</v>
      </c>
      <c r="G397" s="89">
        <v>40140</v>
      </c>
      <c r="H397" s="89">
        <v>40323</v>
      </c>
      <c r="I397" s="89">
        <v>40330</v>
      </c>
      <c r="J397" s="83" t="s">
        <v>473</v>
      </c>
      <c r="K397" s="83" t="s">
        <v>469</v>
      </c>
      <c r="L397" s="83" t="s">
        <v>470</v>
      </c>
      <c r="M397" s="83">
        <v>3</v>
      </c>
      <c r="N397" s="83">
        <v>649</v>
      </c>
      <c r="O397" s="83"/>
      <c r="P397" s="83" t="s">
        <v>475</v>
      </c>
      <c r="Q397" s="84">
        <v>0</v>
      </c>
      <c r="R397" s="83">
        <v>2008</v>
      </c>
      <c r="S397" s="83">
        <v>7</v>
      </c>
      <c r="T397" s="81" t="str">
        <f>IF(F397&lt;&gt;0,E397/F397," ")</f>
        <v xml:space="preserve"> </v>
      </c>
      <c r="U397" s="81">
        <f>IF(D397&lt;&gt;0,E397/D397," ")</f>
        <v>1.0615384615384615</v>
      </c>
      <c r="V397" s="82">
        <f>I397-G397</f>
        <v>190</v>
      </c>
      <c r="W397" s="83"/>
      <c r="X397" s="84">
        <f>198*N397</f>
        <v>128502</v>
      </c>
      <c r="Y397" s="84">
        <f>E397-X397</f>
        <v>147498</v>
      </c>
      <c r="Z397" s="84"/>
      <c r="AA397" s="85" t="str">
        <f>IF(F397&gt;450000,T397," ")</f>
        <v xml:space="preserve"> </v>
      </c>
      <c r="AB397" s="85" t="str">
        <f>IF($F397&lt;449999,$T397," ")</f>
        <v xml:space="preserve"> </v>
      </c>
      <c r="AC397" s="86" t="str">
        <f>IF(AA397&gt;'20 Walford'!$B$30,AA397," ")</f>
        <v xml:space="preserve"> </v>
      </c>
      <c r="AD397" s="86" t="str">
        <f>IF(AB397&lt;='20 Walford'!$B$30,AB397," ")</f>
        <v xml:space="preserve"> </v>
      </c>
    </row>
    <row r="398" spans="1:30" s="87" customFormat="1">
      <c r="A398" s="83"/>
      <c r="B398" s="83">
        <v>3</v>
      </c>
      <c r="C398" s="83" t="s">
        <v>226</v>
      </c>
      <c r="D398" s="84">
        <v>309000</v>
      </c>
      <c r="E398" s="84">
        <v>305000</v>
      </c>
      <c r="F398" s="88">
        <f>Q398</f>
        <v>339000</v>
      </c>
      <c r="G398" s="89">
        <v>40165</v>
      </c>
      <c r="H398" s="89">
        <v>40218</v>
      </c>
      <c r="I398" s="89">
        <v>40227</v>
      </c>
      <c r="J398" s="83" t="s">
        <v>473</v>
      </c>
      <c r="K398" s="83" t="s">
        <v>469</v>
      </c>
      <c r="L398" s="83" t="s">
        <v>470</v>
      </c>
      <c r="M398" s="83">
        <v>5</v>
      </c>
      <c r="N398" s="83"/>
      <c r="O398" s="83">
        <v>200</v>
      </c>
      <c r="P398" s="83" t="s">
        <v>475</v>
      </c>
      <c r="Q398" s="84">
        <v>339000</v>
      </c>
      <c r="R398" s="83">
        <v>2008</v>
      </c>
      <c r="S398" s="83">
        <v>7</v>
      </c>
      <c r="T398" s="81">
        <f>IF(F398&lt;&gt;0,E398/F398," ")</f>
        <v>0.89970501474926257</v>
      </c>
      <c r="U398" s="81">
        <f>IF(D398&lt;&gt;0,E398/D398," ")</f>
        <v>0.98705501618122982</v>
      </c>
      <c r="V398" s="82">
        <f>I398-G398</f>
        <v>62</v>
      </c>
      <c r="W398" s="83"/>
      <c r="X398" s="84">
        <f>198*N398</f>
        <v>0</v>
      </c>
      <c r="Y398" s="84">
        <f>E398-X398</f>
        <v>305000</v>
      </c>
      <c r="Z398" s="84">
        <f>Y398/O398</f>
        <v>1525</v>
      </c>
      <c r="AA398" s="85" t="str">
        <f>IF(F398&gt;450000,T398," ")</f>
        <v xml:space="preserve"> </v>
      </c>
      <c r="AB398" s="85">
        <f>IF($F398&lt;449999,$T398," ")</f>
        <v>0.89970501474926257</v>
      </c>
      <c r="AC398" s="86" t="str">
        <f>IF(AA398&gt;'20 Walford'!$B$30,AA398," ")</f>
        <v xml:space="preserve"> </v>
      </c>
      <c r="AD398" s="86">
        <f>IF(AB398&lt;='20 Walford'!$B$30,AB398," ")</f>
        <v>0.89970501474926257</v>
      </c>
    </row>
    <row r="399" spans="1:30" s="83" customFormat="1">
      <c r="B399" s="83">
        <v>8</v>
      </c>
      <c r="C399" s="83" t="s">
        <v>223</v>
      </c>
      <c r="D399" s="84">
        <v>315000</v>
      </c>
      <c r="E399" s="84">
        <v>300000</v>
      </c>
      <c r="F399" s="88">
        <f>Q399</f>
        <v>325000</v>
      </c>
      <c r="G399" s="89">
        <v>40186</v>
      </c>
      <c r="H399" s="89">
        <v>40402</v>
      </c>
      <c r="I399" s="89">
        <v>40417</v>
      </c>
      <c r="J399" s="83" t="s">
        <v>473</v>
      </c>
      <c r="K399" s="83" t="s">
        <v>469</v>
      </c>
      <c r="L399" s="83" t="s">
        <v>470</v>
      </c>
      <c r="M399" s="83">
        <v>2</v>
      </c>
      <c r="N399" s="83">
        <v>809</v>
      </c>
      <c r="O399" s="83">
        <v>93</v>
      </c>
      <c r="Q399" s="84">
        <v>325000</v>
      </c>
      <c r="R399" s="83">
        <v>2008</v>
      </c>
      <c r="S399" s="83">
        <v>7</v>
      </c>
      <c r="T399" s="81">
        <f>IF(F399&lt;&gt;0,E399/F399," ")</f>
        <v>0.92307692307692313</v>
      </c>
      <c r="U399" s="81">
        <f>IF(D399&lt;&gt;0,E399/D399," ")</f>
        <v>0.95238095238095233</v>
      </c>
      <c r="V399" s="82">
        <f>I399-G399</f>
        <v>231</v>
      </c>
      <c r="X399" s="84">
        <f>198*N399</f>
        <v>160182</v>
      </c>
      <c r="Y399" s="84">
        <f>E399-X399</f>
        <v>139818</v>
      </c>
      <c r="Z399" s="84">
        <f>Y399/O399</f>
        <v>1503.4193548387098</v>
      </c>
      <c r="AA399" s="85" t="str">
        <f>IF(F399&gt;450000,T399," ")</f>
        <v xml:space="preserve"> </v>
      </c>
      <c r="AB399" s="85">
        <f>IF($F399&lt;449999,$T399," ")</f>
        <v>0.92307692307692313</v>
      </c>
      <c r="AC399" s="86" t="str">
        <f>IF(AA399&gt;'20 Walford'!$B$30,AA399," ")</f>
        <v xml:space="preserve"> </v>
      </c>
      <c r="AD399" s="86">
        <f>IF(AB399&lt;='20 Walford'!$B$30,AB399," ")</f>
        <v>0.92307692307692313</v>
      </c>
    </row>
    <row r="400" spans="1:30" s="83" customFormat="1">
      <c r="B400" s="83" t="s">
        <v>480</v>
      </c>
      <c r="C400" s="83" t="s">
        <v>481</v>
      </c>
      <c r="D400" s="84">
        <v>215000</v>
      </c>
      <c r="E400" s="84">
        <v>215000</v>
      </c>
      <c r="F400" s="88">
        <f>Q400</f>
        <v>223000</v>
      </c>
      <c r="G400" s="89">
        <v>40190</v>
      </c>
      <c r="H400" s="89">
        <v>40225</v>
      </c>
      <c r="I400" s="89">
        <v>40225</v>
      </c>
      <c r="J400" s="83" t="s">
        <v>473</v>
      </c>
      <c r="K400" s="83" t="s">
        <v>469</v>
      </c>
      <c r="L400" s="83" t="s">
        <v>470</v>
      </c>
      <c r="M400" s="83">
        <v>2</v>
      </c>
      <c r="N400" s="83">
        <v>413</v>
      </c>
      <c r="P400" s="83" t="s">
        <v>475</v>
      </c>
      <c r="Q400" s="84">
        <v>223000</v>
      </c>
      <c r="T400" s="81">
        <f>IF(F400&lt;&gt;0,E400/F400," ")</f>
        <v>0.9641255605381166</v>
      </c>
      <c r="U400" s="81">
        <f>IF(D400&lt;&gt;0,E400/D400," ")</f>
        <v>1</v>
      </c>
      <c r="V400" s="82">
        <f>I400-G400</f>
        <v>35</v>
      </c>
      <c r="X400" s="84">
        <f>198*N400</f>
        <v>81774</v>
      </c>
      <c r="Y400" s="84">
        <f>E400-X400</f>
        <v>133226</v>
      </c>
      <c r="Z400" s="84"/>
      <c r="AA400" s="85" t="str">
        <f>IF(F400&gt;450000,T400," ")</f>
        <v xml:space="preserve"> </v>
      </c>
      <c r="AB400" s="85">
        <f>IF($F400&lt;449999,$T400," ")</f>
        <v>0.9641255605381166</v>
      </c>
      <c r="AC400" s="86" t="str">
        <f>IF(AA400&gt;'20 Walford'!$B$30,AA400," ")</f>
        <v xml:space="preserve"> </v>
      </c>
      <c r="AD400" s="86">
        <f>IF(AB400&lt;='20 Walford'!$B$30,AB400," ")</f>
        <v>0.9641255605381166</v>
      </c>
    </row>
    <row r="401" spans="1:30" s="87" customFormat="1">
      <c r="A401" s="90"/>
      <c r="B401" s="90">
        <v>7</v>
      </c>
      <c r="C401" s="90" t="s">
        <v>252</v>
      </c>
      <c r="D401" s="91">
        <v>479000</v>
      </c>
      <c r="E401" s="91">
        <v>466000</v>
      </c>
      <c r="F401" s="92">
        <f>Q401</f>
        <v>440000</v>
      </c>
      <c r="G401" s="93">
        <v>40190</v>
      </c>
      <c r="H401" s="93">
        <v>40215</v>
      </c>
      <c r="I401" s="93">
        <v>40267</v>
      </c>
      <c r="J401" s="90" t="s">
        <v>473</v>
      </c>
      <c r="K401" s="90"/>
      <c r="L401" s="90" t="s">
        <v>470</v>
      </c>
      <c r="M401" s="90">
        <v>3</v>
      </c>
      <c r="N401" s="90">
        <v>720</v>
      </c>
      <c r="O401" s="90">
        <v>0</v>
      </c>
      <c r="P401" s="90"/>
      <c r="Q401" s="91">
        <v>440000</v>
      </c>
      <c r="R401" s="90">
        <v>2008</v>
      </c>
      <c r="S401" s="90">
        <v>1</v>
      </c>
      <c r="T401" s="94">
        <f>IF(F401&lt;&gt;0,E401/F401," ")</f>
        <v>1.0590909090909091</v>
      </c>
      <c r="U401" s="94">
        <f>IF(D401&lt;&gt;0,E401/D401," ")</f>
        <v>0.97286012526096033</v>
      </c>
      <c r="V401" s="95">
        <f>I401-G401</f>
        <v>77</v>
      </c>
      <c r="W401" s="90"/>
      <c r="X401" s="91">
        <f>198*N401</f>
        <v>142560</v>
      </c>
      <c r="Y401" s="91">
        <f>E401-X401</f>
        <v>323440</v>
      </c>
      <c r="Z401" s="91"/>
      <c r="AA401" s="85" t="str">
        <f>IF(F401&gt;450000,T401," ")</f>
        <v xml:space="preserve"> </v>
      </c>
      <c r="AB401" s="85">
        <f>IF($F401&lt;449999,$T401," ")</f>
        <v>1.0590909090909091</v>
      </c>
      <c r="AC401" s="86" t="str">
        <f>IF(AA401&gt;'20 Walford'!$B$30,AA401," ")</f>
        <v xml:space="preserve"> </v>
      </c>
      <c r="AD401" s="86" t="str">
        <f>IF(AB401&lt;='20 Walford'!$B$30,AB401," ")</f>
        <v xml:space="preserve"> </v>
      </c>
    </row>
    <row r="402" spans="1:30" s="83" customFormat="1">
      <c r="B402" s="83">
        <v>35</v>
      </c>
      <c r="C402" s="83" t="s">
        <v>458</v>
      </c>
      <c r="D402" s="84">
        <v>599000</v>
      </c>
      <c r="E402" s="84">
        <v>550000</v>
      </c>
      <c r="F402" s="88">
        <f>Q402</f>
        <v>595000</v>
      </c>
      <c r="G402" s="89">
        <v>40191</v>
      </c>
      <c r="H402" s="89">
        <v>40468</v>
      </c>
      <c r="I402" s="89">
        <v>40485</v>
      </c>
      <c r="J402" s="83" t="s">
        <v>473</v>
      </c>
      <c r="K402" s="83" t="s">
        <v>469</v>
      </c>
      <c r="L402" s="83" t="s">
        <v>470</v>
      </c>
      <c r="M402" s="83">
        <v>4</v>
      </c>
      <c r="N402" s="83">
        <v>719</v>
      </c>
      <c r="P402" s="83" t="s">
        <v>475</v>
      </c>
      <c r="Q402" s="84">
        <v>595000</v>
      </c>
      <c r="T402" s="81">
        <f>IF(F402&lt;&gt;0,E402/F402," ")</f>
        <v>0.92436974789915971</v>
      </c>
      <c r="U402" s="81">
        <f>IF(D402&lt;&gt;0,E402/D402," ")</f>
        <v>0.91819699499165275</v>
      </c>
      <c r="V402" s="82">
        <f>I402-G402</f>
        <v>294</v>
      </c>
      <c r="X402" s="84">
        <f>198*N402</f>
        <v>142362</v>
      </c>
      <c r="Y402" s="84">
        <f>E402-X402</f>
        <v>407638</v>
      </c>
      <c r="Z402" s="84"/>
      <c r="AA402" s="85">
        <f>IF(F402&gt;450000,T402," ")</f>
        <v>0.92436974789915971</v>
      </c>
      <c r="AB402" s="85" t="str">
        <f>IF($F402&lt;449999,$T402," ")</f>
        <v xml:space="preserve"> </v>
      </c>
      <c r="AC402" s="86" t="str">
        <f>IF(AA402&gt;'20 Walford'!$B$30,AA402," ")</f>
        <v xml:space="preserve"> </v>
      </c>
      <c r="AD402" s="86" t="str">
        <f>IF(AB402&lt;='20 Walford'!$B$30,AB402," ")</f>
        <v xml:space="preserve"> </v>
      </c>
    </row>
    <row r="403" spans="1:30" s="87" customFormat="1">
      <c r="A403" s="83"/>
      <c r="B403" s="83" t="s">
        <v>416</v>
      </c>
      <c r="C403" s="83" t="s">
        <v>231</v>
      </c>
      <c r="D403" s="84">
        <v>345000</v>
      </c>
      <c r="E403" s="84">
        <v>340000</v>
      </c>
      <c r="F403" s="88">
        <f>Q403</f>
        <v>346000</v>
      </c>
      <c r="G403" s="89">
        <v>40193</v>
      </c>
      <c r="H403" s="89">
        <v>40241</v>
      </c>
      <c r="I403" s="89">
        <v>40248</v>
      </c>
      <c r="J403" s="83" t="s">
        <v>473</v>
      </c>
      <c r="K403" s="83" t="s">
        <v>479</v>
      </c>
      <c r="L403" s="83" t="s">
        <v>470</v>
      </c>
      <c r="M403" s="83">
        <v>3</v>
      </c>
      <c r="N403" s="83">
        <v>503</v>
      </c>
      <c r="O403" s="83">
        <v>150</v>
      </c>
      <c r="P403" s="83"/>
      <c r="Q403" s="84">
        <v>346000</v>
      </c>
      <c r="R403" s="83">
        <v>2008</v>
      </c>
      <c r="S403" s="83">
        <v>7</v>
      </c>
      <c r="T403" s="81">
        <f>IF(F403&lt;&gt;0,E403/F403," ")</f>
        <v>0.98265895953757221</v>
      </c>
      <c r="U403" s="81">
        <f>IF(D403&lt;&gt;0,E403/D403," ")</f>
        <v>0.98550724637681164</v>
      </c>
      <c r="V403" s="82">
        <f>I403-G403</f>
        <v>55</v>
      </c>
      <c r="W403" s="83"/>
      <c r="X403" s="84">
        <f>198*N403</f>
        <v>99594</v>
      </c>
      <c r="Y403" s="84">
        <f>E403-X403</f>
        <v>240406</v>
      </c>
      <c r="Z403" s="84">
        <f>Y403/O403</f>
        <v>1602.7066666666667</v>
      </c>
      <c r="AA403" s="85" t="str">
        <f>IF(F403&gt;450000,T403," ")</f>
        <v xml:space="preserve"> </v>
      </c>
      <c r="AB403" s="85">
        <f>IF($F403&lt;449999,$T403," ")</f>
        <v>0.98265895953757221</v>
      </c>
      <c r="AC403" s="86" t="str">
        <f>IF(AA403&gt;'20 Walford'!$B$30,AA403," ")</f>
        <v xml:space="preserve"> </v>
      </c>
      <c r="AD403" s="86">
        <f>IF(AB403&lt;='20 Walford'!$B$30,AB403," ")</f>
        <v>0.98265895953757221</v>
      </c>
    </row>
    <row r="404" spans="1:30" s="83" customFormat="1">
      <c r="B404" s="83">
        <v>28</v>
      </c>
      <c r="C404" s="83" t="s">
        <v>225</v>
      </c>
      <c r="D404" s="84">
        <v>539000</v>
      </c>
      <c r="E404" s="84">
        <v>470250</v>
      </c>
      <c r="F404" s="88">
        <f>Q404</f>
        <v>0</v>
      </c>
      <c r="G404" s="89">
        <v>40197</v>
      </c>
      <c r="H404" s="89">
        <v>40199</v>
      </c>
      <c r="I404" s="89">
        <v>40214</v>
      </c>
      <c r="J404" s="83" t="s">
        <v>473</v>
      </c>
      <c r="L404" s="83" t="s">
        <v>470</v>
      </c>
      <c r="M404" s="83">
        <v>4</v>
      </c>
      <c r="N404" s="83">
        <v>603</v>
      </c>
      <c r="Q404" s="84"/>
      <c r="T404" s="81" t="str">
        <f>IF(F404&lt;&gt;0,E404/F404," ")</f>
        <v xml:space="preserve"> </v>
      </c>
      <c r="U404" s="81">
        <f>IF(D404&lt;&gt;0,E404/D404," ")</f>
        <v>0.87244897959183676</v>
      </c>
      <c r="V404" s="82">
        <f>I404-G404</f>
        <v>17</v>
      </c>
      <c r="X404" s="84">
        <f>198*N404</f>
        <v>119394</v>
      </c>
      <c r="Y404" s="84">
        <f>E404-X404</f>
        <v>350856</v>
      </c>
      <c r="Z404" s="84"/>
      <c r="AA404" s="85" t="str">
        <f>IF(F404&gt;450000,T404," ")</f>
        <v xml:space="preserve"> </v>
      </c>
      <c r="AB404" s="85" t="str">
        <f>IF($F404&lt;449999,$T404," ")</f>
        <v xml:space="preserve"> </v>
      </c>
      <c r="AC404" s="86" t="str">
        <f>IF(AA404&gt;'20 Walford'!$B$30,AA404," ")</f>
        <v xml:space="preserve"> </v>
      </c>
      <c r="AD404" s="86" t="str">
        <f>IF(AB404&lt;='20 Walford'!$B$30,AB404," ")</f>
        <v xml:space="preserve"> </v>
      </c>
    </row>
    <row r="405" spans="1:30" s="87" customFormat="1">
      <c r="A405" s="83"/>
      <c r="B405" s="83">
        <v>92</v>
      </c>
      <c r="C405" s="83" t="s">
        <v>486</v>
      </c>
      <c r="D405" s="84">
        <v>373000</v>
      </c>
      <c r="E405" s="84">
        <v>373000</v>
      </c>
      <c r="F405" s="88">
        <f>Q405</f>
        <v>456000</v>
      </c>
      <c r="G405" s="89">
        <v>40204</v>
      </c>
      <c r="H405" s="89">
        <v>40234</v>
      </c>
      <c r="I405" s="89">
        <v>40235</v>
      </c>
      <c r="J405" s="83" t="s">
        <v>473</v>
      </c>
      <c r="K405" s="83" t="s">
        <v>469</v>
      </c>
      <c r="L405" s="83" t="s">
        <v>470</v>
      </c>
      <c r="M405" s="83">
        <v>3</v>
      </c>
      <c r="N405" s="83">
        <v>2332</v>
      </c>
      <c r="O405" s="83"/>
      <c r="P405" s="83" t="s">
        <v>475</v>
      </c>
      <c r="Q405" s="84">
        <v>456000</v>
      </c>
      <c r="R405" s="83">
        <v>2008</v>
      </c>
      <c r="S405" s="83">
        <v>7</v>
      </c>
      <c r="T405" s="81">
        <f>IF(F405&lt;&gt;0,E405/F405," ")</f>
        <v>0.81798245614035092</v>
      </c>
      <c r="U405" s="81">
        <f>IF(D405&lt;&gt;0,E405/D405," ")</f>
        <v>1</v>
      </c>
      <c r="V405" s="82">
        <f>I405-G405</f>
        <v>31</v>
      </c>
      <c r="W405" s="83"/>
      <c r="X405" s="84">
        <f>198*N405</f>
        <v>461736</v>
      </c>
      <c r="Y405" s="84">
        <f>E405-X405</f>
        <v>-88736</v>
      </c>
      <c r="Z405" s="84"/>
      <c r="AA405" s="85">
        <f>IF(F405&gt;450000,T405," ")</f>
        <v>0.81798245614035092</v>
      </c>
      <c r="AB405" s="85" t="str">
        <f>IF($F405&lt;449999,$T405," ")</f>
        <v xml:space="preserve"> </v>
      </c>
      <c r="AC405" s="86" t="str">
        <f>IF(AA405&gt;'20 Walford'!$B$30,AA405," ")</f>
        <v xml:space="preserve"> </v>
      </c>
      <c r="AD405" s="86" t="str">
        <f>IF(AB405&lt;='20 Walford'!$B$30,AB405," ")</f>
        <v xml:space="preserve"> </v>
      </c>
    </row>
    <row r="406" spans="1:30" s="87" customFormat="1">
      <c r="A406" s="83"/>
      <c r="B406" s="83">
        <v>8</v>
      </c>
      <c r="C406" s="83" t="s">
        <v>229</v>
      </c>
      <c r="D406" s="84">
        <v>355000</v>
      </c>
      <c r="E406" s="84">
        <v>330000</v>
      </c>
      <c r="F406" s="88">
        <f>Q406</f>
        <v>0</v>
      </c>
      <c r="G406" s="89">
        <v>40205</v>
      </c>
      <c r="H406" s="89">
        <v>40311</v>
      </c>
      <c r="I406" s="89">
        <v>40325</v>
      </c>
      <c r="J406" s="83" t="s">
        <v>473</v>
      </c>
      <c r="K406" s="83"/>
      <c r="L406" s="83" t="s">
        <v>470</v>
      </c>
      <c r="M406" s="83">
        <v>3</v>
      </c>
      <c r="N406" s="83">
        <v>817</v>
      </c>
      <c r="O406" s="83">
        <v>220</v>
      </c>
      <c r="P406" s="83"/>
      <c r="Q406" s="84"/>
      <c r="R406" s="83"/>
      <c r="S406" s="83"/>
      <c r="T406" s="81" t="str">
        <f>IF(F406&lt;&gt;0,E406/F406," ")</f>
        <v xml:space="preserve"> </v>
      </c>
      <c r="U406" s="81">
        <f>IF(D406&lt;&gt;0,E406/D406," ")</f>
        <v>0.92957746478873238</v>
      </c>
      <c r="V406" s="82">
        <f>I406-G406</f>
        <v>120</v>
      </c>
      <c r="W406" s="83"/>
      <c r="X406" s="84">
        <f>198*N406</f>
        <v>161766</v>
      </c>
      <c r="Y406" s="84">
        <f>E406-X406</f>
        <v>168234</v>
      </c>
      <c r="Z406" s="84"/>
      <c r="AA406" s="85" t="str">
        <f>IF(F406&gt;450000,T406," ")</f>
        <v xml:space="preserve"> </v>
      </c>
      <c r="AB406" s="85" t="str">
        <f>IF($F406&lt;449999,$T406," ")</f>
        <v xml:space="preserve"> </v>
      </c>
      <c r="AC406" s="86" t="str">
        <f>IF(AA406&gt;'20 Walford'!$B$30,AA406," ")</f>
        <v xml:space="preserve"> </v>
      </c>
      <c r="AD406" s="86" t="str">
        <f>IF(AB406&lt;='20 Walford'!$B$30,AB406," ")</f>
        <v xml:space="preserve"> </v>
      </c>
    </row>
    <row r="407" spans="1:30" s="87" customFormat="1">
      <c r="A407" s="83"/>
      <c r="B407" s="83">
        <v>33</v>
      </c>
      <c r="C407" s="83" t="s">
        <v>483</v>
      </c>
      <c r="D407" s="84">
        <v>217000</v>
      </c>
      <c r="E407" s="84">
        <v>205000</v>
      </c>
      <c r="F407" s="88">
        <f>Q407</f>
        <v>211000</v>
      </c>
      <c r="G407" s="89">
        <v>40218</v>
      </c>
      <c r="H407" s="89">
        <v>40578</v>
      </c>
      <c r="I407" s="89">
        <v>40582</v>
      </c>
      <c r="J407" s="83" t="s">
        <v>473</v>
      </c>
      <c r="K407" s="83" t="s">
        <v>469</v>
      </c>
      <c r="L407" s="83" t="s">
        <v>470</v>
      </c>
      <c r="M407" s="83">
        <v>1</v>
      </c>
      <c r="N407" s="83">
        <v>415</v>
      </c>
      <c r="O407" s="83"/>
      <c r="P407" s="83" t="s">
        <v>475</v>
      </c>
      <c r="Q407" s="84">
        <v>211000</v>
      </c>
      <c r="R407" s="83">
        <v>2008</v>
      </c>
      <c r="S407" s="83">
        <v>7</v>
      </c>
      <c r="T407" s="81">
        <f>IF(F407&lt;&gt;0,E407/F407," ")</f>
        <v>0.97156398104265407</v>
      </c>
      <c r="U407" s="81">
        <f>IF(D407&lt;&gt;0,E407/D407," ")</f>
        <v>0.9447004608294931</v>
      </c>
      <c r="V407" s="82">
        <f>I407-G407</f>
        <v>364</v>
      </c>
      <c r="W407" s="83"/>
      <c r="X407" s="84">
        <f>198*N407</f>
        <v>82170</v>
      </c>
      <c r="Y407" s="84">
        <f>E407-X407</f>
        <v>122830</v>
      </c>
      <c r="Z407" s="84"/>
      <c r="AA407" s="85" t="str">
        <f>IF(F407&gt;450000,T407," ")</f>
        <v xml:space="preserve"> </v>
      </c>
      <c r="AB407" s="85">
        <f>IF($F407&lt;449999,$T407," ")</f>
        <v>0.97156398104265407</v>
      </c>
      <c r="AC407" s="86" t="str">
        <f>IF(AA407&gt;'20 Walford'!$B$30,AA407," ")</f>
        <v xml:space="preserve"> </v>
      </c>
      <c r="AD407" s="86">
        <f>IF(AB407&lt;='20 Walford'!$B$30,AB407," ")</f>
        <v>0.97156398104265407</v>
      </c>
    </row>
    <row r="408" spans="1:30" s="83" customFormat="1">
      <c r="B408" s="83">
        <v>2</v>
      </c>
      <c r="C408" s="83" t="s">
        <v>19</v>
      </c>
      <c r="D408" s="84">
        <v>429000</v>
      </c>
      <c r="E408" s="84">
        <v>412000</v>
      </c>
      <c r="F408" s="88">
        <f>Q408</f>
        <v>365000</v>
      </c>
      <c r="G408" s="89">
        <v>40231</v>
      </c>
      <c r="H408" s="89">
        <v>40403</v>
      </c>
      <c r="I408" s="89">
        <v>40417</v>
      </c>
      <c r="J408" s="83" t="s">
        <v>473</v>
      </c>
      <c r="K408" s="83" t="s">
        <v>469</v>
      </c>
      <c r="L408" s="83" t="s">
        <v>470</v>
      </c>
      <c r="M408" s="83">
        <v>4</v>
      </c>
      <c r="N408" s="83">
        <v>645</v>
      </c>
      <c r="P408" s="83" t="s">
        <v>475</v>
      </c>
      <c r="Q408" s="84">
        <v>365000</v>
      </c>
      <c r="T408" s="81">
        <f>IF(F408&lt;&gt;0,E408/F408," ")</f>
        <v>1.1287671232876713</v>
      </c>
      <c r="U408" s="81">
        <f>IF(D408&lt;&gt;0,E408/D408," ")</f>
        <v>0.96037296037296038</v>
      </c>
      <c r="V408" s="82">
        <f>I408-G408</f>
        <v>186</v>
      </c>
      <c r="X408" s="84">
        <f>198*N408</f>
        <v>127710</v>
      </c>
      <c r="Y408" s="84">
        <f>E408-X408</f>
        <v>284290</v>
      </c>
      <c r="Z408" s="84"/>
      <c r="AA408" s="85" t="str">
        <f>IF(F408&gt;450000,T408," ")</f>
        <v xml:space="preserve"> </v>
      </c>
      <c r="AB408" s="85">
        <f>IF($F408&lt;449999,$T408," ")</f>
        <v>1.1287671232876713</v>
      </c>
      <c r="AC408" s="86" t="str">
        <f>IF(AA408&gt;'20 Walford'!$B$30,AA408," ")</f>
        <v xml:space="preserve"> </v>
      </c>
      <c r="AD408" s="86" t="str">
        <f>IF(AB408&lt;='20 Walford'!$B$30,AB408," ")</f>
        <v xml:space="preserve"> </v>
      </c>
    </row>
    <row r="409" spans="1:30" s="83" customFormat="1">
      <c r="B409" s="83" t="s">
        <v>41</v>
      </c>
      <c r="C409" s="83" t="s">
        <v>236</v>
      </c>
      <c r="D409" s="84">
        <v>146000</v>
      </c>
      <c r="E409" s="84">
        <v>135000</v>
      </c>
      <c r="F409" s="88">
        <f>Q409</f>
        <v>155000</v>
      </c>
      <c r="G409" s="89">
        <v>40247</v>
      </c>
      <c r="H409" s="89">
        <v>40291</v>
      </c>
      <c r="I409" s="89">
        <v>40312</v>
      </c>
      <c r="J409" s="83" t="s">
        <v>115</v>
      </c>
      <c r="K409" s="83" t="s">
        <v>469</v>
      </c>
      <c r="L409" s="83" t="s">
        <v>470</v>
      </c>
      <c r="N409" s="83">
        <v>551</v>
      </c>
      <c r="P409" s="83" t="s">
        <v>475</v>
      </c>
      <c r="Q409" s="84">
        <v>155000</v>
      </c>
      <c r="T409" s="81">
        <f>IF(F409&lt;&gt;0,E409/F409," ")</f>
        <v>0.87096774193548387</v>
      </c>
      <c r="U409" s="81">
        <f>IF(D409&lt;&gt;0,E409/D409," ")</f>
        <v>0.92465753424657537</v>
      </c>
      <c r="V409" s="82">
        <f>I409-G409</f>
        <v>65</v>
      </c>
      <c r="X409" s="84">
        <f>198*N409</f>
        <v>109098</v>
      </c>
      <c r="Y409" s="84">
        <f>E409-X409</f>
        <v>25902</v>
      </c>
      <c r="Z409" s="84"/>
      <c r="AA409" s="85" t="str">
        <f>IF(F409&gt;450000,T409," ")</f>
        <v xml:space="preserve"> </v>
      </c>
      <c r="AB409" s="85">
        <f>IF($F409&lt;449999,$T409," ")</f>
        <v>0.87096774193548387</v>
      </c>
      <c r="AC409" s="86" t="str">
        <f>IF(AA409&gt;'20 Walford'!$B$30,AA409," ")</f>
        <v xml:space="preserve"> </v>
      </c>
      <c r="AD409" s="86">
        <f>IF(AB409&lt;='20 Walford'!$B$30,AB409," ")</f>
        <v>0.87096774193548387</v>
      </c>
    </row>
    <row r="410" spans="1:30" s="83" customFormat="1">
      <c r="B410" s="83">
        <v>32</v>
      </c>
      <c r="C410" s="83" t="s">
        <v>250</v>
      </c>
      <c r="D410" s="84"/>
      <c r="E410" s="84">
        <v>434000</v>
      </c>
      <c r="F410" s="88">
        <f>Q410</f>
        <v>430000</v>
      </c>
      <c r="G410" s="89">
        <v>40252</v>
      </c>
      <c r="H410" s="89">
        <v>40360</v>
      </c>
      <c r="I410" s="89">
        <v>40381</v>
      </c>
      <c r="J410" s="83" t="s">
        <v>473</v>
      </c>
      <c r="K410" s="83" t="s">
        <v>469</v>
      </c>
      <c r="L410" s="83" t="s">
        <v>470</v>
      </c>
      <c r="M410" s="83">
        <v>4</v>
      </c>
      <c r="N410" s="83">
        <v>869</v>
      </c>
      <c r="O410" s="83">
        <v>0</v>
      </c>
      <c r="P410" s="83" t="s">
        <v>475</v>
      </c>
      <c r="Q410" s="84">
        <v>430000</v>
      </c>
      <c r="R410" s="83">
        <v>2008</v>
      </c>
      <c r="S410" s="83">
        <v>1</v>
      </c>
      <c r="T410" s="81">
        <f>IF(F410&lt;&gt;0,E410/F410," ")</f>
        <v>1.0093023255813953</v>
      </c>
      <c r="U410" s="81" t="str">
        <f>IF(D410&lt;&gt;0,E410/D410," ")</f>
        <v xml:space="preserve"> </v>
      </c>
      <c r="V410" s="82">
        <f>I410-G410</f>
        <v>129</v>
      </c>
      <c r="X410" s="84">
        <f>198*N410</f>
        <v>172062</v>
      </c>
      <c r="Y410" s="84">
        <f>E410-X410</f>
        <v>261938</v>
      </c>
      <c r="Z410" s="84"/>
      <c r="AA410" s="85" t="str">
        <f>IF(F410&gt;450000,T410," ")</f>
        <v xml:space="preserve"> </v>
      </c>
      <c r="AB410" s="85">
        <f>IF($F410&lt;449999,$T410," ")</f>
        <v>1.0093023255813953</v>
      </c>
      <c r="AC410" s="86" t="str">
        <f>IF(AA410&gt;'20 Walford'!$B$30,AA410," ")</f>
        <v xml:space="preserve"> </v>
      </c>
      <c r="AD410" s="86">
        <f>IF(AB410&lt;='20 Walford'!$B$30,AB410," ")</f>
        <v>1.0093023255813953</v>
      </c>
    </row>
    <row r="411" spans="1:30" s="87" customFormat="1">
      <c r="A411" s="83"/>
      <c r="B411" s="83" t="s">
        <v>412</v>
      </c>
      <c r="C411" s="83" t="s">
        <v>32</v>
      </c>
      <c r="D411" s="84">
        <v>605000</v>
      </c>
      <c r="E411" s="84">
        <v>605000</v>
      </c>
      <c r="F411" s="88">
        <f>Q411</f>
        <v>520000</v>
      </c>
      <c r="G411" s="89">
        <v>40256</v>
      </c>
      <c r="H411" s="89">
        <v>40560</v>
      </c>
      <c r="I411" s="89">
        <v>40563</v>
      </c>
      <c r="J411" s="83" t="s">
        <v>473</v>
      </c>
      <c r="K411" s="83" t="s">
        <v>469</v>
      </c>
      <c r="L411" s="83" t="s">
        <v>470</v>
      </c>
      <c r="M411" s="83">
        <v>4</v>
      </c>
      <c r="N411" s="83">
        <v>800</v>
      </c>
      <c r="O411" s="83"/>
      <c r="P411" s="83" t="s">
        <v>475</v>
      </c>
      <c r="Q411" s="84">
        <v>520000</v>
      </c>
      <c r="R411" s="83">
        <v>2008</v>
      </c>
      <c r="S411" s="83">
        <v>7</v>
      </c>
      <c r="T411" s="81">
        <f>IF(F411&lt;&gt;0,E411/F411," ")</f>
        <v>1.1634615384615385</v>
      </c>
      <c r="U411" s="81">
        <f>IF(D411&lt;&gt;0,E411/D411," ")</f>
        <v>1</v>
      </c>
      <c r="V411" s="82">
        <f>I411-G411</f>
        <v>307</v>
      </c>
      <c r="W411" s="83"/>
      <c r="X411" s="84">
        <f>198*N411</f>
        <v>158400</v>
      </c>
      <c r="Y411" s="84">
        <f>E411-X411</f>
        <v>446600</v>
      </c>
      <c r="Z411" s="84"/>
      <c r="AA411" s="85">
        <f>IF(F411&gt;450000,T411," ")</f>
        <v>1.1634615384615385</v>
      </c>
      <c r="AB411" s="85" t="str">
        <f>IF($F411&lt;449999,$T411," ")</f>
        <v xml:space="preserve"> </v>
      </c>
      <c r="AC411" s="86">
        <f>IF(AA411&gt;'20 Walford'!$B$30,AA411," ")</f>
        <v>1.1634615384615385</v>
      </c>
      <c r="AD411" s="86" t="str">
        <f>IF(AB411&lt;='20 Walford'!$B$30,AB411," ")</f>
        <v xml:space="preserve"> </v>
      </c>
    </row>
    <row r="412" spans="1:30" s="87" customFormat="1">
      <c r="A412" s="83"/>
      <c r="B412" s="83">
        <v>15</v>
      </c>
      <c r="C412" s="83" t="s">
        <v>113</v>
      </c>
      <c r="D412" s="84">
        <v>510000</v>
      </c>
      <c r="E412" s="84">
        <v>510000</v>
      </c>
      <c r="F412" s="88">
        <f>Q412</f>
        <v>540000</v>
      </c>
      <c r="G412" s="89">
        <v>40283</v>
      </c>
      <c r="H412" s="89">
        <v>40621</v>
      </c>
      <c r="I412" s="89">
        <v>40632</v>
      </c>
      <c r="J412" s="83" t="s">
        <v>473</v>
      </c>
      <c r="K412" s="83" t="s">
        <v>469</v>
      </c>
      <c r="L412" s="83" t="s">
        <v>470</v>
      </c>
      <c r="M412" s="83">
        <v>4</v>
      </c>
      <c r="N412" s="83">
        <v>560</v>
      </c>
      <c r="O412" s="83"/>
      <c r="P412" s="83" t="s">
        <v>475</v>
      </c>
      <c r="Q412" s="84">
        <v>540000</v>
      </c>
      <c r="R412" s="83">
        <v>2008</v>
      </c>
      <c r="S412" s="83">
        <v>7</v>
      </c>
      <c r="T412" s="81">
        <f>IF(F412&lt;&gt;0,E412/F412," ")</f>
        <v>0.94444444444444442</v>
      </c>
      <c r="U412" s="81">
        <f>IF(D412&lt;&gt;0,E412/D412," ")</f>
        <v>1</v>
      </c>
      <c r="V412" s="82">
        <f>I412-G412</f>
        <v>349</v>
      </c>
      <c r="W412" s="83"/>
      <c r="X412" s="84">
        <f>198*N412</f>
        <v>110880</v>
      </c>
      <c r="Y412" s="84">
        <f>E412-X412</f>
        <v>399120</v>
      </c>
      <c r="Z412" s="84"/>
      <c r="AA412" s="85">
        <f>IF(F412&gt;450000,T412," ")</f>
        <v>0.94444444444444442</v>
      </c>
      <c r="AB412" s="85" t="str">
        <f>IF($F412&lt;449999,$T412," ")</f>
        <v xml:space="preserve"> </v>
      </c>
      <c r="AC412" s="86" t="str">
        <f>IF(AA412&gt;'20 Walford'!$B$30,AA412," ")</f>
        <v xml:space="preserve"> </v>
      </c>
      <c r="AD412" s="86" t="str">
        <f>IF(AB412&lt;='20 Walford'!$B$30,AB412," ")</f>
        <v xml:space="preserve"> </v>
      </c>
    </row>
    <row r="413" spans="1:30" s="87" customFormat="1">
      <c r="A413" s="83"/>
      <c r="B413" s="83" t="s">
        <v>6</v>
      </c>
      <c r="C413" s="83" t="s">
        <v>481</v>
      </c>
      <c r="D413" s="84">
        <v>329000</v>
      </c>
      <c r="E413" s="84">
        <v>290000</v>
      </c>
      <c r="F413" s="88">
        <f>Q413</f>
        <v>291000</v>
      </c>
      <c r="G413" s="89">
        <v>40301</v>
      </c>
      <c r="H413" s="89">
        <v>40465</v>
      </c>
      <c r="I413" s="89">
        <v>40473</v>
      </c>
      <c r="J413" s="83" t="s">
        <v>473</v>
      </c>
      <c r="K413" s="83" t="s">
        <v>479</v>
      </c>
      <c r="L413" s="83" t="s">
        <v>470</v>
      </c>
      <c r="M413" s="83">
        <v>3</v>
      </c>
      <c r="N413" s="83">
        <v>789</v>
      </c>
      <c r="O413" s="83"/>
      <c r="P413" s="83" t="s">
        <v>475</v>
      </c>
      <c r="Q413" s="84">
        <v>291000</v>
      </c>
      <c r="R413" s="83">
        <v>2008</v>
      </c>
      <c r="S413" s="83">
        <v>9</v>
      </c>
      <c r="T413" s="81">
        <f>IF(F413&lt;&gt;0,E413/F413," ")</f>
        <v>0.99656357388316152</v>
      </c>
      <c r="U413" s="81">
        <f>IF(D413&lt;&gt;0,E413/D413," ")</f>
        <v>0.8814589665653495</v>
      </c>
      <c r="V413" s="82">
        <f>I413-G413</f>
        <v>172</v>
      </c>
      <c r="W413" s="83"/>
      <c r="X413" s="84">
        <f>198*N413</f>
        <v>156222</v>
      </c>
      <c r="Y413" s="84">
        <f>E413-X413</f>
        <v>133778</v>
      </c>
      <c r="Z413" s="84"/>
      <c r="AA413" s="85" t="str">
        <f>IF(F413&gt;450000,T413," ")</f>
        <v xml:space="preserve"> </v>
      </c>
      <c r="AB413" s="85">
        <f>IF($F413&lt;449999,$T413," ")</f>
        <v>0.99656357388316152</v>
      </c>
      <c r="AC413" s="86" t="str">
        <f>IF(AA413&gt;'20 Walford'!$B$30,AA413," ")</f>
        <v xml:space="preserve"> </v>
      </c>
      <c r="AD413" s="86">
        <f>IF(AB413&lt;='20 Walford'!$B$30,AB413," ")</f>
        <v>0.99656357388316152</v>
      </c>
    </row>
    <row r="414" spans="1:30" s="87" customFormat="1">
      <c r="A414" s="83"/>
      <c r="B414" s="83">
        <v>7</v>
      </c>
      <c r="C414" s="83" t="s">
        <v>236</v>
      </c>
      <c r="D414" s="84">
        <v>289000</v>
      </c>
      <c r="E414" s="84">
        <v>260000</v>
      </c>
      <c r="F414" s="88">
        <f>Q414</f>
        <v>0</v>
      </c>
      <c r="G414" s="89">
        <v>40305</v>
      </c>
      <c r="H414" s="89">
        <v>40359</v>
      </c>
      <c r="I414" s="89">
        <v>40360</v>
      </c>
      <c r="J414" s="83" t="s">
        <v>473</v>
      </c>
      <c r="K414" s="83" t="s">
        <v>469</v>
      </c>
      <c r="L414" s="83" t="s">
        <v>470</v>
      </c>
      <c r="M414" s="83">
        <v>3</v>
      </c>
      <c r="N414" s="83">
        <v>560</v>
      </c>
      <c r="O414" s="83">
        <v>120</v>
      </c>
      <c r="P414" s="83"/>
      <c r="Q414" s="84"/>
      <c r="R414" s="83"/>
      <c r="S414" s="83"/>
      <c r="T414" s="81" t="str">
        <f>IF(F414&lt;&gt;0,E414/F414," ")</f>
        <v xml:space="preserve"> </v>
      </c>
      <c r="U414" s="81">
        <f>IF(D414&lt;&gt;0,E414/D414," ")</f>
        <v>0.89965397923875434</v>
      </c>
      <c r="V414" s="82">
        <f>I414-G414</f>
        <v>55</v>
      </c>
      <c r="W414" s="83"/>
      <c r="X414" s="84">
        <f>198*N414</f>
        <v>110880</v>
      </c>
      <c r="Y414" s="84">
        <f>E414-X414</f>
        <v>149120</v>
      </c>
      <c r="Z414" s="84">
        <f>Y414/O414</f>
        <v>1242.6666666666667</v>
      </c>
      <c r="AA414" s="85" t="str">
        <f>IF(F414&gt;450000,T414," ")</f>
        <v xml:space="preserve"> </v>
      </c>
      <c r="AB414" s="85" t="str">
        <f>IF($F414&lt;449999,$T414," ")</f>
        <v xml:space="preserve"> </v>
      </c>
      <c r="AC414" s="86" t="str">
        <f>IF(AA414&gt;'20 Walford'!$B$30,AA414," ")</f>
        <v xml:space="preserve"> </v>
      </c>
      <c r="AD414" s="86" t="str">
        <f>IF(AB414&lt;='20 Walford'!$B$30,AB414," ")</f>
        <v xml:space="preserve"> </v>
      </c>
    </row>
    <row r="415" spans="1:30" s="87" customFormat="1">
      <c r="A415" s="83"/>
      <c r="B415" s="83" t="s">
        <v>234</v>
      </c>
      <c r="C415" s="83" t="s">
        <v>489</v>
      </c>
      <c r="D415" s="84">
        <v>317000</v>
      </c>
      <c r="E415" s="84">
        <v>297000</v>
      </c>
      <c r="F415" s="88">
        <f>Q415</f>
        <v>295000</v>
      </c>
      <c r="G415" s="89">
        <v>40305</v>
      </c>
      <c r="H415" s="89">
        <v>40323</v>
      </c>
      <c r="I415" s="89">
        <v>40326</v>
      </c>
      <c r="J415" s="83" t="s">
        <v>473</v>
      </c>
      <c r="K415" s="83" t="s">
        <v>469</v>
      </c>
      <c r="L415" s="83" t="s">
        <v>470</v>
      </c>
      <c r="M415" s="83">
        <v>3</v>
      </c>
      <c r="N415" s="83">
        <v>469</v>
      </c>
      <c r="O415" s="83">
        <v>120</v>
      </c>
      <c r="P415" s="83"/>
      <c r="Q415" s="84">
        <v>295000</v>
      </c>
      <c r="R415" s="83">
        <v>2008</v>
      </c>
      <c r="S415" s="83">
        <v>7</v>
      </c>
      <c r="T415" s="81">
        <f>IF(F415&lt;&gt;0,E415/F415," ")</f>
        <v>1.006779661016949</v>
      </c>
      <c r="U415" s="81">
        <f>IF(D415&lt;&gt;0,E415/D415," ")</f>
        <v>0.93690851735015768</v>
      </c>
      <c r="V415" s="82">
        <f>I415-G415</f>
        <v>21</v>
      </c>
      <c r="W415" s="83"/>
      <c r="X415" s="84">
        <f>198*N415</f>
        <v>92862</v>
      </c>
      <c r="Y415" s="84">
        <f>E415-X415</f>
        <v>204138</v>
      </c>
      <c r="Z415" s="84">
        <f>Y415/O415</f>
        <v>1701.15</v>
      </c>
      <c r="AA415" s="85" t="str">
        <f>IF(F415&gt;450000,T415," ")</f>
        <v xml:space="preserve"> </v>
      </c>
      <c r="AB415" s="85">
        <f>IF($F415&lt;449999,$T415," ")</f>
        <v>1.006779661016949</v>
      </c>
      <c r="AC415" s="86" t="str">
        <f>IF(AA415&gt;'20 Walford'!$B$30,AA415," ")</f>
        <v xml:space="preserve"> </v>
      </c>
      <c r="AD415" s="86">
        <f>IF(AB415&lt;='20 Walford'!$B$30,AB415," ")</f>
        <v>1.006779661016949</v>
      </c>
    </row>
    <row r="416" spans="1:30" s="83" customFormat="1">
      <c r="B416" s="83">
        <v>21</v>
      </c>
      <c r="C416" s="83" t="s">
        <v>113</v>
      </c>
      <c r="D416" s="84"/>
      <c r="E416" s="84">
        <v>650000</v>
      </c>
      <c r="F416" s="88">
        <f>Q416</f>
        <v>725000</v>
      </c>
      <c r="G416" s="89">
        <v>40308</v>
      </c>
      <c r="H416" s="89">
        <v>40340</v>
      </c>
      <c r="I416" s="89">
        <v>40340</v>
      </c>
      <c r="J416" s="83" t="s">
        <v>473</v>
      </c>
      <c r="K416" s="83" t="s">
        <v>469</v>
      </c>
      <c r="L416" s="83" t="s">
        <v>474</v>
      </c>
      <c r="M416" s="83">
        <v>5</v>
      </c>
      <c r="N416" s="83">
        <v>720</v>
      </c>
      <c r="O416" s="83">
        <v>363</v>
      </c>
      <c r="Q416" s="84">
        <v>725000</v>
      </c>
      <c r="R416" s="83">
        <v>2008</v>
      </c>
      <c r="S416" s="83">
        <v>7</v>
      </c>
      <c r="T416" s="81">
        <f>IF(F416&lt;&gt;0,E416/F416," ")</f>
        <v>0.89655172413793105</v>
      </c>
      <c r="U416" s="81" t="str">
        <f>IF(D416&lt;&gt;0,E416/D416," ")</f>
        <v xml:space="preserve"> </v>
      </c>
      <c r="V416" s="82">
        <f>I416-G416</f>
        <v>32</v>
      </c>
      <c r="X416" s="84">
        <f>198*N416</f>
        <v>142560</v>
      </c>
      <c r="Y416" s="84">
        <f>E416-X416</f>
        <v>507440</v>
      </c>
      <c r="Z416" s="84">
        <f>Y416/O416</f>
        <v>1397.9063360881544</v>
      </c>
      <c r="AA416" s="85">
        <f>IF(F416&gt;450000,T416," ")</f>
        <v>0.89655172413793105</v>
      </c>
      <c r="AB416" s="85" t="str">
        <f>IF($F416&lt;449999,$T416," ")</f>
        <v xml:space="preserve"> </v>
      </c>
      <c r="AC416" s="86" t="str">
        <f>IF(AA416&gt;'20 Walford'!$B$30,AA416," ")</f>
        <v xml:space="preserve"> </v>
      </c>
      <c r="AD416" s="86" t="str">
        <f>IF(AB416&lt;='20 Walford'!$B$30,AB416," ")</f>
        <v xml:space="preserve"> </v>
      </c>
    </row>
    <row r="417" spans="1:30" s="87" customFormat="1">
      <c r="A417" s="83"/>
      <c r="B417" s="83">
        <v>17</v>
      </c>
      <c r="C417" s="83" t="s">
        <v>244</v>
      </c>
      <c r="D417" s="84">
        <v>329000</v>
      </c>
      <c r="E417" s="84">
        <v>285000</v>
      </c>
      <c r="F417" s="88">
        <f>Q417</f>
        <v>0</v>
      </c>
      <c r="G417" s="89">
        <v>40310</v>
      </c>
      <c r="H417" s="89">
        <v>40338</v>
      </c>
      <c r="I417" s="89">
        <v>40359</v>
      </c>
      <c r="J417" s="83" t="s">
        <v>473</v>
      </c>
      <c r="K417" s="83" t="s">
        <v>469</v>
      </c>
      <c r="L417" s="83" t="s">
        <v>470</v>
      </c>
      <c r="M417" s="83">
        <v>3</v>
      </c>
      <c r="N417" s="83">
        <v>809</v>
      </c>
      <c r="O417" s="83">
        <v>160</v>
      </c>
      <c r="P417" s="83"/>
      <c r="Q417" s="84"/>
      <c r="R417" s="83"/>
      <c r="S417" s="83"/>
      <c r="T417" s="81" t="str">
        <f>IF(F417&lt;&gt;0,E417/F417," ")</f>
        <v xml:space="preserve"> </v>
      </c>
      <c r="U417" s="81">
        <f>IF(D417&lt;&gt;0,E417/D417," ")</f>
        <v>0.86626139817629177</v>
      </c>
      <c r="V417" s="82">
        <f>I417-G417</f>
        <v>49</v>
      </c>
      <c r="W417" s="83"/>
      <c r="X417" s="84">
        <f>198*N417</f>
        <v>160182</v>
      </c>
      <c r="Y417" s="84">
        <f>E417-X417</f>
        <v>124818</v>
      </c>
      <c r="Z417" s="84">
        <f>Y417/O417</f>
        <v>780.11249999999995</v>
      </c>
      <c r="AA417" s="85" t="str">
        <f>IF(F417&gt;450000,T417," ")</f>
        <v xml:space="preserve"> </v>
      </c>
      <c r="AB417" s="85" t="str">
        <f>IF($F417&lt;449999,$T417," ")</f>
        <v xml:space="preserve"> </v>
      </c>
      <c r="AC417" s="86" t="str">
        <f>IF(AA417&gt;'20 Walford'!$B$30,AA417," ")</f>
        <v xml:space="preserve"> </v>
      </c>
      <c r="AD417" s="86" t="str">
        <f>IF(AB417&lt;='20 Walford'!$B$30,AB417," ")</f>
        <v xml:space="preserve"> </v>
      </c>
    </row>
    <row r="418" spans="1:30" s="87" customFormat="1">
      <c r="A418" s="83"/>
      <c r="B418" s="83">
        <v>5</v>
      </c>
      <c r="C418" s="83" t="s">
        <v>226</v>
      </c>
      <c r="D418" s="84">
        <v>496000</v>
      </c>
      <c r="E418" s="84">
        <v>460000</v>
      </c>
      <c r="F418" s="88">
        <f>Q418</f>
        <v>0</v>
      </c>
      <c r="G418" s="89">
        <v>40323</v>
      </c>
      <c r="H418" s="89">
        <v>40500</v>
      </c>
      <c r="I418" s="89">
        <v>40504</v>
      </c>
      <c r="J418" s="83" t="s">
        <v>473</v>
      </c>
      <c r="K418" s="83"/>
      <c r="L418" s="83" t="s">
        <v>470</v>
      </c>
      <c r="M418" s="83">
        <v>5</v>
      </c>
      <c r="N418" s="83">
        <v>1348</v>
      </c>
      <c r="O418" s="83"/>
      <c r="P418" s="83" t="s">
        <v>475</v>
      </c>
      <c r="Q418" s="84"/>
      <c r="R418" s="83">
        <v>2008</v>
      </c>
      <c r="S418" s="83">
        <v>7</v>
      </c>
      <c r="T418" s="81" t="str">
        <f>IF(F418&lt;&gt;0,E418/F418," ")</f>
        <v xml:space="preserve"> </v>
      </c>
      <c r="U418" s="81">
        <f>IF(D418&lt;&gt;0,E418/D418," ")</f>
        <v>0.92741935483870963</v>
      </c>
      <c r="V418" s="82">
        <f>I418-G418</f>
        <v>181</v>
      </c>
      <c r="W418" s="83"/>
      <c r="X418" s="84">
        <f>198*N418</f>
        <v>266904</v>
      </c>
      <c r="Y418" s="84">
        <f>E418-X418</f>
        <v>193096</v>
      </c>
      <c r="Z418" s="84"/>
      <c r="AA418" s="85" t="str">
        <f>IF(F418&gt;450000,T418," ")</f>
        <v xml:space="preserve"> </v>
      </c>
      <c r="AB418" s="85" t="str">
        <f>IF($F418&lt;449999,$T418," ")</f>
        <v xml:space="preserve"> </v>
      </c>
      <c r="AC418" s="86" t="str">
        <f>IF(AA418&gt;'20 Walford'!$B$30,AA418," ")</f>
        <v xml:space="preserve"> </v>
      </c>
      <c r="AD418" s="86" t="str">
        <f>IF(AB418&lt;='20 Walford'!$B$30,AB418," ")</f>
        <v xml:space="preserve"> </v>
      </c>
    </row>
    <row r="419" spans="1:30" s="87" customFormat="1">
      <c r="A419" s="83"/>
      <c r="B419" s="83">
        <v>14</v>
      </c>
      <c r="C419" s="83" t="s">
        <v>9</v>
      </c>
      <c r="D419" s="84">
        <v>510000</v>
      </c>
      <c r="E419" s="84">
        <v>510000</v>
      </c>
      <c r="F419" s="88">
        <f>Q419</f>
        <v>0</v>
      </c>
      <c r="G419" s="89">
        <v>40330</v>
      </c>
      <c r="H419" s="89">
        <v>40336</v>
      </c>
      <c r="I419" s="89">
        <v>40357</v>
      </c>
      <c r="J419" s="83" t="s">
        <v>473</v>
      </c>
      <c r="K419" s="83" t="s">
        <v>469</v>
      </c>
      <c r="L419" s="83" t="s">
        <v>470</v>
      </c>
      <c r="M419" s="83">
        <v>3</v>
      </c>
      <c r="N419" s="83">
        <v>896</v>
      </c>
      <c r="O419" s="83"/>
      <c r="P419" s="83" t="s">
        <v>475</v>
      </c>
      <c r="Q419" s="84"/>
      <c r="R419" s="83"/>
      <c r="S419" s="83"/>
      <c r="T419" s="81" t="str">
        <f>IF(F419&lt;&gt;0,E419/F419," ")</f>
        <v xml:space="preserve"> </v>
      </c>
      <c r="U419" s="81">
        <f>IF(D419&lt;&gt;0,E419/D419," ")</f>
        <v>1</v>
      </c>
      <c r="V419" s="82">
        <f>I419-G419</f>
        <v>27</v>
      </c>
      <c r="W419" s="83"/>
      <c r="X419" s="84">
        <f>198*N419</f>
        <v>177408</v>
      </c>
      <c r="Y419" s="84">
        <f>E419-X419</f>
        <v>332592</v>
      </c>
      <c r="Z419" s="84"/>
      <c r="AA419" s="85" t="str">
        <f>IF(F419&gt;450000,T419," ")</f>
        <v xml:space="preserve"> </v>
      </c>
      <c r="AB419" s="85" t="str">
        <f>IF($F419&lt;449999,$T419," ")</f>
        <v xml:space="preserve"> </v>
      </c>
      <c r="AC419" s="86" t="str">
        <f>IF(AA419&gt;'20 Walford'!$B$30,AA419," ")</f>
        <v xml:space="preserve"> </v>
      </c>
      <c r="AD419" s="86" t="str">
        <f>IF(AB419&lt;='20 Walford'!$B$30,AB419," ")</f>
        <v xml:space="preserve"> </v>
      </c>
    </row>
    <row r="420" spans="1:30" s="83" customFormat="1">
      <c r="B420" s="83">
        <v>17</v>
      </c>
      <c r="C420" s="83" t="s">
        <v>7</v>
      </c>
      <c r="D420" s="84">
        <v>469000</v>
      </c>
      <c r="E420" s="84">
        <v>440000</v>
      </c>
      <c r="F420" s="88">
        <f>Q420</f>
        <v>0</v>
      </c>
      <c r="G420" s="89">
        <v>40332</v>
      </c>
      <c r="H420" s="89">
        <v>40392</v>
      </c>
      <c r="I420" s="89">
        <v>40401</v>
      </c>
      <c r="J420" s="83" t="s">
        <v>473</v>
      </c>
      <c r="K420" s="83" t="s">
        <v>469</v>
      </c>
      <c r="L420" s="83" t="s">
        <v>470</v>
      </c>
      <c r="M420" s="83">
        <v>4</v>
      </c>
      <c r="N420" s="83">
        <v>985</v>
      </c>
      <c r="P420" s="83" t="s">
        <v>475</v>
      </c>
      <c r="Q420" s="84"/>
      <c r="T420" s="81" t="str">
        <f>IF(F420&lt;&gt;0,E420/F420," ")</f>
        <v xml:space="preserve"> </v>
      </c>
      <c r="U420" s="81">
        <f>IF(D420&lt;&gt;0,E420/D420," ")</f>
        <v>0.93816631130063965</v>
      </c>
      <c r="V420" s="82">
        <f>I420-G420</f>
        <v>69</v>
      </c>
      <c r="X420" s="84">
        <f>198*N420</f>
        <v>195030</v>
      </c>
      <c r="Y420" s="84">
        <f>E420-X420</f>
        <v>244970</v>
      </c>
      <c r="Z420" s="84"/>
      <c r="AA420" s="85" t="str">
        <f>IF(F420&gt;450000,T420," ")</f>
        <v xml:space="preserve"> </v>
      </c>
      <c r="AB420" s="85" t="str">
        <f>IF($F420&lt;449999,$T420," ")</f>
        <v xml:space="preserve"> </v>
      </c>
      <c r="AC420" s="86" t="str">
        <f>IF(AA420&gt;'20 Walford'!$B$30,AA420," ")</f>
        <v xml:space="preserve"> </v>
      </c>
      <c r="AD420" s="86" t="str">
        <f>IF(AB420&lt;='20 Walford'!$B$30,AB420," ")</f>
        <v xml:space="preserve"> </v>
      </c>
    </row>
    <row r="421" spans="1:30" s="87" customFormat="1">
      <c r="A421" s="83"/>
      <c r="B421" s="83" t="s">
        <v>12</v>
      </c>
      <c r="C421" s="83" t="s">
        <v>481</v>
      </c>
      <c r="D421" s="84"/>
      <c r="E421" s="84">
        <v>335000</v>
      </c>
      <c r="F421" s="88">
        <f>Q421</f>
        <v>360000</v>
      </c>
      <c r="G421" s="89">
        <v>40332</v>
      </c>
      <c r="H421" s="89">
        <v>40464</v>
      </c>
      <c r="I421" s="89">
        <v>40464</v>
      </c>
      <c r="J421" s="83" t="s">
        <v>473</v>
      </c>
      <c r="K421" s="83" t="s">
        <v>469</v>
      </c>
      <c r="L421" s="83" t="s">
        <v>470</v>
      </c>
      <c r="M421" s="83">
        <v>3</v>
      </c>
      <c r="N421" s="83">
        <v>516</v>
      </c>
      <c r="O421" s="83">
        <v>184</v>
      </c>
      <c r="P421" s="83" t="s">
        <v>475</v>
      </c>
      <c r="Q421" s="84">
        <v>360000</v>
      </c>
      <c r="R421" s="83"/>
      <c r="S421" s="83"/>
      <c r="T421" s="81">
        <f>IF(F421&lt;&gt;0,E421/F421," ")</f>
        <v>0.93055555555555558</v>
      </c>
      <c r="U421" s="81" t="str">
        <f>IF(D421&lt;&gt;0,E421/D421," ")</f>
        <v xml:space="preserve"> </v>
      </c>
      <c r="V421" s="82">
        <f>I421-G421</f>
        <v>132</v>
      </c>
      <c r="W421" s="83"/>
      <c r="X421" s="84">
        <f>198*N421</f>
        <v>102168</v>
      </c>
      <c r="Y421" s="84">
        <f>E421-X421</f>
        <v>232832</v>
      </c>
      <c r="Z421" s="84">
        <f>Y421/O421</f>
        <v>1265.391304347826</v>
      </c>
      <c r="AA421" s="85" t="str">
        <f>IF(F421&gt;450000,T421," ")</f>
        <v xml:space="preserve"> </v>
      </c>
      <c r="AB421" s="85">
        <f>IF($F421&lt;449999,$T421," ")</f>
        <v>0.93055555555555558</v>
      </c>
      <c r="AC421" s="86" t="str">
        <f>IF(AA421&gt;'20 Walford'!$B$30,AA421," ")</f>
        <v xml:space="preserve"> </v>
      </c>
      <c r="AD421" s="86">
        <f>IF(AB421&lt;='20 Walford'!$B$30,AB421," ")</f>
        <v>0.93055555555555558</v>
      </c>
    </row>
    <row r="422" spans="1:30" s="87" customFormat="1">
      <c r="A422" s="83"/>
      <c r="B422" s="83">
        <v>142</v>
      </c>
      <c r="C422" s="83" t="s">
        <v>231</v>
      </c>
      <c r="D422" s="84">
        <v>205000</v>
      </c>
      <c r="E422" s="84">
        <v>194000</v>
      </c>
      <c r="F422" s="88">
        <f>Q422</f>
        <v>250000</v>
      </c>
      <c r="G422" s="89">
        <v>40332</v>
      </c>
      <c r="H422" s="89">
        <v>40429</v>
      </c>
      <c r="I422" s="89">
        <v>40430</v>
      </c>
      <c r="J422" s="83" t="s">
        <v>115</v>
      </c>
      <c r="K422" s="83" t="s">
        <v>469</v>
      </c>
      <c r="L422" s="83" t="s">
        <v>470</v>
      </c>
      <c r="M422" s="83"/>
      <c r="N422" s="83">
        <v>819</v>
      </c>
      <c r="O422" s="83"/>
      <c r="P422" s="83" t="s">
        <v>475</v>
      </c>
      <c r="Q422" s="84">
        <v>250000</v>
      </c>
      <c r="R422" s="83"/>
      <c r="S422" s="83"/>
      <c r="T422" s="81">
        <f>IF(F422&lt;&gt;0,E422/F422," ")</f>
        <v>0.77600000000000002</v>
      </c>
      <c r="U422" s="81">
        <f>IF(D422&lt;&gt;0,E422/D422," ")</f>
        <v>0.9463414634146341</v>
      </c>
      <c r="V422" s="82">
        <f>I422-G422</f>
        <v>98</v>
      </c>
      <c r="W422" s="83"/>
      <c r="X422" s="84">
        <f>198*N422</f>
        <v>162162</v>
      </c>
      <c r="Y422" s="84">
        <f>E422-X422</f>
        <v>31838</v>
      </c>
      <c r="Z422" s="84"/>
      <c r="AA422" s="85" t="str">
        <f>IF(F422&gt;450000,T422," ")</f>
        <v xml:space="preserve"> </v>
      </c>
      <c r="AB422" s="85">
        <f>IF($F422&lt;449999,$T422," ")</f>
        <v>0.77600000000000002</v>
      </c>
      <c r="AC422" s="86" t="str">
        <f>IF(AA422&gt;'20 Walford'!$B$30,AA422," ")</f>
        <v xml:space="preserve"> </v>
      </c>
      <c r="AD422" s="86">
        <f>IF(AB422&lt;='20 Walford'!$B$30,AB422," ")</f>
        <v>0.77600000000000002</v>
      </c>
    </row>
    <row r="423" spans="1:30" s="87" customFormat="1">
      <c r="A423" s="83"/>
      <c r="B423" s="83">
        <v>31</v>
      </c>
      <c r="C423" s="83" t="s">
        <v>241</v>
      </c>
      <c r="D423" s="84"/>
      <c r="E423" s="84">
        <v>342694</v>
      </c>
      <c r="F423" s="88">
        <f>Q423</f>
        <v>345000</v>
      </c>
      <c r="G423" s="89">
        <v>40332</v>
      </c>
      <c r="H423" s="89">
        <v>40357</v>
      </c>
      <c r="I423" s="89">
        <v>40364</v>
      </c>
      <c r="J423" s="83" t="s">
        <v>473</v>
      </c>
      <c r="K423" s="83" t="s">
        <v>469</v>
      </c>
      <c r="L423" s="83" t="s">
        <v>470</v>
      </c>
      <c r="M423" s="83">
        <v>4</v>
      </c>
      <c r="N423" s="83">
        <v>716</v>
      </c>
      <c r="O423" s="83">
        <v>217</v>
      </c>
      <c r="P423" s="83" t="s">
        <v>475</v>
      </c>
      <c r="Q423" s="84">
        <v>345000</v>
      </c>
      <c r="R423" s="83">
        <v>2008</v>
      </c>
      <c r="S423" s="83">
        <v>1</v>
      </c>
      <c r="T423" s="81">
        <f>IF(F423&lt;&gt;0,E423/F423," ")</f>
        <v>0.99331594202898554</v>
      </c>
      <c r="U423" s="81" t="str">
        <f>IF(D423&lt;&gt;0,E423/D423," ")</f>
        <v xml:space="preserve"> </v>
      </c>
      <c r="V423" s="82">
        <f>I423-G423</f>
        <v>32</v>
      </c>
      <c r="W423" s="83"/>
      <c r="X423" s="84">
        <f>198*N423</f>
        <v>141768</v>
      </c>
      <c r="Y423" s="84">
        <f>E423-X423</f>
        <v>200926</v>
      </c>
      <c r="Z423" s="84">
        <f>Y423/O423</f>
        <v>925.92626728110599</v>
      </c>
      <c r="AA423" s="85" t="str">
        <f>IF(F423&gt;450000,T423," ")</f>
        <v xml:space="preserve"> </v>
      </c>
      <c r="AB423" s="85">
        <f>IF($F423&lt;449999,$T423," ")</f>
        <v>0.99331594202898554</v>
      </c>
      <c r="AC423" s="86" t="str">
        <f>IF(AA423&gt;'20 Walford'!$B$30,AA423," ")</f>
        <v xml:space="preserve"> </v>
      </c>
      <c r="AD423" s="86">
        <f>IF(AB423&lt;='20 Walford'!$B$30,AB423," ")</f>
        <v>0.99331594202898554</v>
      </c>
    </row>
    <row r="424" spans="1:30" s="87" customFormat="1">
      <c r="A424" s="83"/>
      <c r="B424" s="83">
        <v>15</v>
      </c>
      <c r="C424" s="83" t="s">
        <v>32</v>
      </c>
      <c r="D424" s="84">
        <v>320000</v>
      </c>
      <c r="E424" s="84">
        <v>305000</v>
      </c>
      <c r="F424" s="88">
        <f>Q424</f>
        <v>0</v>
      </c>
      <c r="G424" s="89">
        <v>40340</v>
      </c>
      <c r="H424" s="89">
        <v>40408</v>
      </c>
      <c r="I424" s="89">
        <v>40424</v>
      </c>
      <c r="J424" s="83" t="s">
        <v>473</v>
      </c>
      <c r="K424" s="83" t="s">
        <v>479</v>
      </c>
      <c r="L424" s="83" t="s">
        <v>470</v>
      </c>
      <c r="M424" s="83">
        <v>3</v>
      </c>
      <c r="N424" s="83"/>
      <c r="O424" s="83">
        <v>130</v>
      </c>
      <c r="P424" s="83"/>
      <c r="Q424" s="84"/>
      <c r="R424" s="83"/>
      <c r="S424" s="83"/>
      <c r="T424" s="81" t="str">
        <f>IF(F424&lt;&gt;0,E424/F424," ")</f>
        <v xml:space="preserve"> </v>
      </c>
      <c r="U424" s="81">
        <f>IF(D424&lt;&gt;0,E424/D424," ")</f>
        <v>0.953125</v>
      </c>
      <c r="V424" s="82">
        <f>I424-G424</f>
        <v>84</v>
      </c>
      <c r="W424" s="83"/>
      <c r="X424" s="84">
        <f>198*N424</f>
        <v>0</v>
      </c>
      <c r="Y424" s="84">
        <f>E424-X424</f>
        <v>305000</v>
      </c>
      <c r="Z424" s="84">
        <f>Y424/O424</f>
        <v>2346.1538461538462</v>
      </c>
      <c r="AA424" s="85" t="str">
        <f>IF(F424&gt;450000,T424," ")</f>
        <v xml:space="preserve"> </v>
      </c>
      <c r="AB424" s="85" t="str">
        <f>IF($F424&lt;449999,$T424," ")</f>
        <v xml:space="preserve"> </v>
      </c>
      <c r="AC424" s="86" t="str">
        <f>IF(AA424&gt;'20 Walford'!$B$30,AA424," ")</f>
        <v xml:space="preserve"> </v>
      </c>
      <c r="AD424" s="86" t="str">
        <f>IF(AB424&lt;='20 Walford'!$B$30,AB424," ")</f>
        <v xml:space="preserve"> </v>
      </c>
    </row>
    <row r="425" spans="1:30" s="87" customFormat="1">
      <c r="A425" s="83"/>
      <c r="B425" s="83">
        <v>128</v>
      </c>
      <c r="C425" s="83" t="s">
        <v>486</v>
      </c>
      <c r="D425" s="84">
        <v>349000</v>
      </c>
      <c r="E425" s="84">
        <v>304000</v>
      </c>
      <c r="F425" s="88">
        <f>Q425</f>
        <v>0</v>
      </c>
      <c r="G425" s="89">
        <v>40353</v>
      </c>
      <c r="H425" s="89">
        <v>40431</v>
      </c>
      <c r="I425" s="89">
        <v>40459</v>
      </c>
      <c r="J425" s="83" t="s">
        <v>473</v>
      </c>
      <c r="K425" s="83" t="s">
        <v>469</v>
      </c>
      <c r="L425" s="83" t="s">
        <v>470</v>
      </c>
      <c r="M425" s="83">
        <v>3</v>
      </c>
      <c r="N425" s="83">
        <v>865</v>
      </c>
      <c r="O425" s="83"/>
      <c r="P425" s="83" t="s">
        <v>475</v>
      </c>
      <c r="Q425" s="84"/>
      <c r="R425" s="83">
        <v>2008</v>
      </c>
      <c r="S425" s="83">
        <v>7</v>
      </c>
      <c r="T425" s="81" t="str">
        <f>IF(F425&lt;&gt;0,E425/F425," ")</f>
        <v xml:space="preserve"> </v>
      </c>
      <c r="U425" s="81">
        <f>IF(D425&lt;&gt;0,E425/D425," ")</f>
        <v>0.87106017191977081</v>
      </c>
      <c r="V425" s="82">
        <f>I425-G425</f>
        <v>106</v>
      </c>
      <c r="W425" s="83"/>
      <c r="X425" s="84">
        <f>198*N425</f>
        <v>171270</v>
      </c>
      <c r="Y425" s="84">
        <f>E425-X425</f>
        <v>132730</v>
      </c>
      <c r="Z425" s="84"/>
      <c r="AA425" s="85" t="str">
        <f>IF(F425&gt;450000,T425," ")</f>
        <v xml:space="preserve"> </v>
      </c>
      <c r="AB425" s="85" t="str">
        <f>IF($F425&lt;449999,$T425," ")</f>
        <v xml:space="preserve"> </v>
      </c>
      <c r="AC425" s="86" t="str">
        <f>IF(AA425&gt;'20 Walford'!$B$30,AA425," ")</f>
        <v xml:space="preserve"> </v>
      </c>
      <c r="AD425" s="86" t="str">
        <f>IF(AB425&lt;='20 Walford'!$B$30,AB425," ")</f>
        <v xml:space="preserve"> </v>
      </c>
    </row>
    <row r="426" spans="1:30" s="87" customFormat="1">
      <c r="A426" s="83"/>
      <c r="B426" s="83">
        <v>25</v>
      </c>
      <c r="C426" s="83" t="s">
        <v>481</v>
      </c>
      <c r="D426" s="84"/>
      <c r="E426" s="84">
        <v>355000</v>
      </c>
      <c r="F426" s="88">
        <f>Q426</f>
        <v>409000</v>
      </c>
      <c r="G426" s="89">
        <v>40360</v>
      </c>
      <c r="H426" s="89">
        <v>40372</v>
      </c>
      <c r="I426" s="89">
        <v>40372</v>
      </c>
      <c r="J426" s="83" t="s">
        <v>473</v>
      </c>
      <c r="K426" s="83" t="s">
        <v>469</v>
      </c>
      <c r="L426" s="83" t="s">
        <v>474</v>
      </c>
      <c r="M426" s="83">
        <v>3</v>
      </c>
      <c r="N426" s="83">
        <v>1168</v>
      </c>
      <c r="O426" s="83">
        <v>220</v>
      </c>
      <c r="P426" s="83"/>
      <c r="Q426" s="84">
        <v>409000</v>
      </c>
      <c r="R426" s="83">
        <v>2008</v>
      </c>
      <c r="S426" s="83">
        <v>7</v>
      </c>
      <c r="T426" s="81">
        <f>IF(F426&lt;&gt;0,E426/F426," ")</f>
        <v>0.86797066014669921</v>
      </c>
      <c r="U426" s="81" t="str">
        <f>IF(D426&lt;&gt;0,E426/D426," ")</f>
        <v xml:space="preserve"> </v>
      </c>
      <c r="V426" s="82">
        <f>I426-G426</f>
        <v>12</v>
      </c>
      <c r="W426" s="83"/>
      <c r="X426" s="84">
        <f>198*N426</f>
        <v>231264</v>
      </c>
      <c r="Y426" s="84">
        <f>E426-X426</f>
        <v>123736</v>
      </c>
      <c r="Z426" s="84">
        <f>Y426/O426</f>
        <v>562.43636363636358</v>
      </c>
      <c r="AA426" s="85" t="str">
        <f>IF(F426&gt;450000,T426," ")</f>
        <v xml:space="preserve"> </v>
      </c>
      <c r="AB426" s="85">
        <f>IF($F426&lt;449999,$T426," ")</f>
        <v>0.86797066014669921</v>
      </c>
      <c r="AC426" s="86" t="str">
        <f>IF(AA426&gt;'20 Walford'!$B$30,AA426," ")</f>
        <v xml:space="preserve"> </v>
      </c>
      <c r="AD426" s="86">
        <f>IF(AB426&lt;='20 Walford'!$B$30,AB426," ")</f>
        <v>0.86797066014669921</v>
      </c>
    </row>
    <row r="427" spans="1:30" s="87" customFormat="1">
      <c r="A427" s="83"/>
      <c r="B427" s="83">
        <v>82</v>
      </c>
      <c r="C427" s="83" t="s">
        <v>487</v>
      </c>
      <c r="D427" s="84">
        <v>617500</v>
      </c>
      <c r="E427" s="84">
        <v>617500</v>
      </c>
      <c r="F427" s="88">
        <f>Q427</f>
        <v>0</v>
      </c>
      <c r="G427" s="89">
        <v>40367</v>
      </c>
      <c r="H427" s="89">
        <v>40399</v>
      </c>
      <c r="I427" s="89">
        <v>40413</v>
      </c>
      <c r="J427" s="83" t="s">
        <v>473</v>
      </c>
      <c r="K427" s="83" t="s">
        <v>469</v>
      </c>
      <c r="L427" s="83" t="s">
        <v>470</v>
      </c>
      <c r="M427" s="83">
        <v>4</v>
      </c>
      <c r="N427" s="83">
        <v>1139</v>
      </c>
      <c r="O427" s="83"/>
      <c r="P427" s="83" t="s">
        <v>475</v>
      </c>
      <c r="Q427" s="84"/>
      <c r="R427" s="83"/>
      <c r="S427" s="83"/>
      <c r="T427" s="81" t="str">
        <f>IF(F427&lt;&gt;0,E427/F427," ")</f>
        <v xml:space="preserve"> </v>
      </c>
      <c r="U427" s="81">
        <f>IF(D427&lt;&gt;0,E427/D427," ")</f>
        <v>1</v>
      </c>
      <c r="V427" s="82">
        <f>I427-G427</f>
        <v>46</v>
      </c>
      <c r="W427" s="83"/>
      <c r="X427" s="84">
        <f>198*N427</f>
        <v>225522</v>
      </c>
      <c r="Y427" s="84">
        <f>E427-X427</f>
        <v>391978</v>
      </c>
      <c r="Z427" s="84"/>
      <c r="AA427" s="85" t="str">
        <f>IF(F427&gt;450000,T427," ")</f>
        <v xml:space="preserve"> </v>
      </c>
      <c r="AB427" s="85" t="str">
        <f>IF($F427&lt;449999,$T427," ")</f>
        <v xml:space="preserve"> </v>
      </c>
      <c r="AC427" s="86" t="str">
        <f>IF(AA427&gt;'20 Walford'!$B$30,AA427," ")</f>
        <v xml:space="preserve"> </v>
      </c>
      <c r="AD427" s="86" t="str">
        <f>IF(AB427&lt;='20 Walford'!$B$30,AB427," ")</f>
        <v xml:space="preserve"> </v>
      </c>
    </row>
    <row r="428" spans="1:30" s="87" customFormat="1">
      <c r="A428" s="83"/>
      <c r="B428" s="83" t="s">
        <v>377</v>
      </c>
      <c r="C428" s="83" t="s">
        <v>231</v>
      </c>
      <c r="D428" s="84"/>
      <c r="E428" s="84">
        <v>265000</v>
      </c>
      <c r="F428" s="88">
        <f>Q428</f>
        <v>0</v>
      </c>
      <c r="G428" s="89">
        <v>40378</v>
      </c>
      <c r="H428" s="89">
        <v>40482</v>
      </c>
      <c r="I428" s="89">
        <v>40494</v>
      </c>
      <c r="J428" s="83" t="s">
        <v>473</v>
      </c>
      <c r="K428" s="83" t="s">
        <v>479</v>
      </c>
      <c r="L428" s="83" t="s">
        <v>470</v>
      </c>
      <c r="M428" s="83">
        <v>3</v>
      </c>
      <c r="N428" s="83"/>
      <c r="O428" s="83"/>
      <c r="P428" s="83" t="s">
        <v>475</v>
      </c>
      <c r="Q428" s="84"/>
      <c r="R428" s="83">
        <v>2008</v>
      </c>
      <c r="S428" s="83"/>
      <c r="T428" s="81" t="str">
        <f>IF(F428&lt;&gt;0,E428/F428," ")</f>
        <v xml:space="preserve"> </v>
      </c>
      <c r="U428" s="81" t="str">
        <f>IF(D428&lt;&gt;0,E428/D428," ")</f>
        <v xml:space="preserve"> </v>
      </c>
      <c r="V428" s="82">
        <f>I428-G428</f>
        <v>116</v>
      </c>
      <c r="W428" s="83"/>
      <c r="X428" s="84">
        <f>198*N428</f>
        <v>0</v>
      </c>
      <c r="Y428" s="84">
        <f>E428-X428</f>
        <v>265000</v>
      </c>
      <c r="Z428" s="84"/>
      <c r="AA428" s="85" t="str">
        <f>IF(F428&gt;450000,T428," ")</f>
        <v xml:space="preserve"> </v>
      </c>
      <c r="AB428" s="85" t="str">
        <f>IF($F428&lt;449999,$T428," ")</f>
        <v xml:space="preserve"> </v>
      </c>
      <c r="AC428" s="86" t="str">
        <f>IF(AA428&gt;'20 Walford'!$B$30,AA428," ")</f>
        <v xml:space="preserve"> </v>
      </c>
      <c r="AD428" s="86" t="str">
        <f>IF(AB428&lt;='20 Walford'!$B$30,AB428," ")</f>
        <v xml:space="preserve"> </v>
      </c>
    </row>
    <row r="429" spans="1:30" s="87" customFormat="1">
      <c r="A429" s="83"/>
      <c r="B429" s="83" t="s">
        <v>482</v>
      </c>
      <c r="C429" s="83" t="s">
        <v>227</v>
      </c>
      <c r="D429" s="84"/>
      <c r="E429" s="84">
        <v>485000</v>
      </c>
      <c r="F429" s="88">
        <f>Q429</f>
        <v>480000</v>
      </c>
      <c r="G429" s="89">
        <v>40386</v>
      </c>
      <c r="H429" s="89">
        <v>40492</v>
      </c>
      <c r="I429" s="89">
        <v>40492</v>
      </c>
      <c r="J429" s="83" t="s">
        <v>473</v>
      </c>
      <c r="K429" s="83" t="s">
        <v>469</v>
      </c>
      <c r="L429" s="83" t="s">
        <v>470</v>
      </c>
      <c r="M429" s="83">
        <v>3</v>
      </c>
      <c r="N429" s="83">
        <v>620</v>
      </c>
      <c r="O429" s="83">
        <v>200</v>
      </c>
      <c r="P429" s="83" t="s">
        <v>475</v>
      </c>
      <c r="Q429" s="84">
        <v>480000</v>
      </c>
      <c r="R429" s="83"/>
      <c r="S429" s="83"/>
      <c r="T429" s="81">
        <f>IF(F429&lt;&gt;0,E429/F429," ")</f>
        <v>1.0104166666666667</v>
      </c>
      <c r="U429" s="81" t="str">
        <f>IF(D429&lt;&gt;0,E429/D429," ")</f>
        <v xml:space="preserve"> </v>
      </c>
      <c r="V429" s="82">
        <f>I429-G429</f>
        <v>106</v>
      </c>
      <c r="W429" s="83"/>
      <c r="X429" s="84">
        <f>198*N429</f>
        <v>122760</v>
      </c>
      <c r="Y429" s="84">
        <f>E429-X429</f>
        <v>362240</v>
      </c>
      <c r="Z429" s="84">
        <f>Y429/O429</f>
        <v>1811.2</v>
      </c>
      <c r="AA429" s="85">
        <f>IF(F429&gt;450000,T429," ")</f>
        <v>1.0104166666666667</v>
      </c>
      <c r="AB429" s="85" t="str">
        <f>IF($F429&lt;449999,$T429," ")</f>
        <v xml:space="preserve"> </v>
      </c>
      <c r="AC429" s="86" t="str">
        <f>IF(AA429&gt;'20 Walford'!$B$30,AA429," ")</f>
        <v xml:space="preserve"> </v>
      </c>
      <c r="AD429" s="86" t="str">
        <f>IF(AB429&lt;='20 Walford'!$B$30,AB429," ")</f>
        <v xml:space="preserve"> </v>
      </c>
    </row>
    <row r="430" spans="1:30" s="87" customFormat="1">
      <c r="A430" s="83"/>
      <c r="B430" s="83">
        <v>120</v>
      </c>
      <c r="C430" s="83" t="s">
        <v>231</v>
      </c>
      <c r="D430" s="84">
        <v>360000</v>
      </c>
      <c r="E430" s="84">
        <v>360000</v>
      </c>
      <c r="F430" s="88">
        <f>Q430</f>
        <v>346000</v>
      </c>
      <c r="G430" s="89">
        <v>40392</v>
      </c>
      <c r="H430" s="89">
        <v>40393</v>
      </c>
      <c r="I430" s="89">
        <v>40406</v>
      </c>
      <c r="J430" s="83" t="s">
        <v>473</v>
      </c>
      <c r="K430" s="83" t="s">
        <v>469</v>
      </c>
      <c r="L430" s="83" t="s">
        <v>470</v>
      </c>
      <c r="M430" s="83">
        <v>3</v>
      </c>
      <c r="N430" s="83">
        <v>1011</v>
      </c>
      <c r="O430" s="83">
        <v>190</v>
      </c>
      <c r="P430" s="83" t="s">
        <v>475</v>
      </c>
      <c r="Q430" s="84">
        <v>346000</v>
      </c>
      <c r="R430" s="83">
        <v>2008</v>
      </c>
      <c r="S430" s="83">
        <v>7</v>
      </c>
      <c r="T430" s="81">
        <f>IF(F430&lt;&gt;0,E430/F430," ")</f>
        <v>1.0404624277456647</v>
      </c>
      <c r="U430" s="81">
        <f>IF(D430&lt;&gt;0,E430/D430," ")</f>
        <v>1</v>
      </c>
      <c r="V430" s="82">
        <f>I430-G430</f>
        <v>14</v>
      </c>
      <c r="W430" s="83"/>
      <c r="X430" s="84">
        <f>198*N430</f>
        <v>200178</v>
      </c>
      <c r="Y430" s="84">
        <f>E430-X430</f>
        <v>159822</v>
      </c>
      <c r="Z430" s="84">
        <f>Y430/O430</f>
        <v>841.16842105263163</v>
      </c>
      <c r="AA430" s="85" t="str">
        <f>IF(F430&gt;450000,T430," ")</f>
        <v xml:space="preserve"> </v>
      </c>
      <c r="AB430" s="85">
        <f>IF($F430&lt;449999,$T430," ")</f>
        <v>1.0404624277456647</v>
      </c>
      <c r="AC430" s="86" t="str">
        <f>IF(AA430&gt;'20 Walford'!$B$30,AA430," ")</f>
        <v xml:space="preserve"> </v>
      </c>
      <c r="AD430" s="86" t="str">
        <f>IF(AB430&lt;='20 Walford'!$B$30,AB430," ")</f>
        <v xml:space="preserve"> </v>
      </c>
    </row>
    <row r="431" spans="1:30" s="87" customFormat="1">
      <c r="A431" s="83"/>
      <c r="B431" s="83">
        <v>43</v>
      </c>
      <c r="C431" s="83" t="s">
        <v>489</v>
      </c>
      <c r="D431" s="84">
        <v>315000</v>
      </c>
      <c r="E431" s="84">
        <v>290000</v>
      </c>
      <c r="F431" s="88">
        <f>Q431</f>
        <v>237000</v>
      </c>
      <c r="G431" s="89">
        <v>40394</v>
      </c>
      <c r="H431" s="89">
        <v>40436</v>
      </c>
      <c r="I431" s="89">
        <v>40442</v>
      </c>
      <c r="J431" s="83" t="s">
        <v>473</v>
      </c>
      <c r="K431" s="83" t="s">
        <v>469</v>
      </c>
      <c r="L431" s="83" t="s">
        <v>470</v>
      </c>
      <c r="M431" s="83">
        <v>3</v>
      </c>
      <c r="N431" s="83">
        <v>520</v>
      </c>
      <c r="O431" s="83">
        <v>154</v>
      </c>
      <c r="P431" s="83" t="s">
        <v>475</v>
      </c>
      <c r="Q431" s="84">
        <v>237000</v>
      </c>
      <c r="R431" s="83">
        <v>2008</v>
      </c>
      <c r="S431" s="83"/>
      <c r="T431" s="81">
        <f>IF(F431&lt;&gt;0,E431/F431," ")</f>
        <v>1.2236286919831223</v>
      </c>
      <c r="U431" s="81">
        <f>IF(D431&lt;&gt;0,E431/D431," ")</f>
        <v>0.92063492063492058</v>
      </c>
      <c r="V431" s="82">
        <f>I431-G431</f>
        <v>48</v>
      </c>
      <c r="W431" s="83"/>
      <c r="X431" s="84">
        <f>198*N431</f>
        <v>102960</v>
      </c>
      <c r="Y431" s="84">
        <f>E431-X431</f>
        <v>187040</v>
      </c>
      <c r="Z431" s="84">
        <f>Y431/O431</f>
        <v>1214.5454545454545</v>
      </c>
      <c r="AA431" s="85" t="str">
        <f>IF(F431&gt;450000,T431," ")</f>
        <v xml:space="preserve"> </v>
      </c>
      <c r="AB431" s="85">
        <f>IF($F431&lt;449999,$T431," ")</f>
        <v>1.2236286919831223</v>
      </c>
      <c r="AC431" s="86" t="str">
        <f>IF(AA431&gt;'20 Walford'!$B$30,AA431," ")</f>
        <v xml:space="preserve"> </v>
      </c>
      <c r="AD431" s="86" t="str">
        <f>IF(AB431&lt;='20 Walford'!$B$30,AB431," ")</f>
        <v xml:space="preserve"> </v>
      </c>
    </row>
    <row r="432" spans="1:30" s="87" customFormat="1">
      <c r="A432" s="83"/>
      <c r="B432" s="83">
        <v>12</v>
      </c>
      <c r="C432" s="83" t="s">
        <v>14</v>
      </c>
      <c r="D432" s="84">
        <v>405000</v>
      </c>
      <c r="E432" s="84">
        <v>405000</v>
      </c>
      <c r="F432" s="88">
        <f>Q432</f>
        <v>480000</v>
      </c>
      <c r="G432" s="89">
        <v>40415</v>
      </c>
      <c r="H432" s="89">
        <v>40443</v>
      </c>
      <c r="I432" s="89">
        <v>40444</v>
      </c>
      <c r="J432" s="83" t="s">
        <v>473</v>
      </c>
      <c r="K432" s="83" t="s">
        <v>469</v>
      </c>
      <c r="L432" s="83" t="s">
        <v>470</v>
      </c>
      <c r="M432" s="83">
        <v>3</v>
      </c>
      <c r="N432" s="83">
        <v>904</v>
      </c>
      <c r="O432" s="83"/>
      <c r="P432" s="83" t="s">
        <v>475</v>
      </c>
      <c r="Q432" s="84">
        <v>480000</v>
      </c>
      <c r="R432" s="83">
        <v>2008</v>
      </c>
      <c r="S432" s="83">
        <v>7</v>
      </c>
      <c r="T432" s="81">
        <f>IF(F432&lt;&gt;0,E432/F432," ")</f>
        <v>0.84375</v>
      </c>
      <c r="U432" s="81">
        <f>IF(D432&lt;&gt;0,E432/D432," ")</f>
        <v>1</v>
      </c>
      <c r="V432" s="82">
        <f>I432-G432</f>
        <v>29</v>
      </c>
      <c r="W432" s="83"/>
      <c r="X432" s="84">
        <f>198*N432</f>
        <v>178992</v>
      </c>
      <c r="Y432" s="84">
        <f>E432-X432</f>
        <v>226008</v>
      </c>
      <c r="Z432" s="84"/>
      <c r="AA432" s="85">
        <f>IF(F432&gt;450000,T432," ")</f>
        <v>0.84375</v>
      </c>
      <c r="AB432" s="85" t="str">
        <f>IF($F432&lt;449999,$T432," ")</f>
        <v xml:space="preserve"> </v>
      </c>
      <c r="AC432" s="86" t="str">
        <f>IF(AA432&gt;'20 Walford'!$B$30,AA432," ")</f>
        <v xml:space="preserve"> </v>
      </c>
      <c r="AD432" s="86" t="str">
        <f>IF(AB432&lt;='20 Walford'!$B$30,AB432," ")</f>
        <v xml:space="preserve"> </v>
      </c>
    </row>
    <row r="433" spans="1:30" s="87" customFormat="1">
      <c r="A433" s="83"/>
      <c r="B433" s="83">
        <v>8</v>
      </c>
      <c r="C433" s="83" t="s">
        <v>251</v>
      </c>
      <c r="D433" s="84">
        <v>329000</v>
      </c>
      <c r="E433" s="84">
        <v>295000</v>
      </c>
      <c r="F433" s="88">
        <f>Q433</f>
        <v>0</v>
      </c>
      <c r="G433" s="89">
        <v>40422</v>
      </c>
      <c r="H433" s="89">
        <v>40465</v>
      </c>
      <c r="I433" s="89">
        <v>40473</v>
      </c>
      <c r="J433" s="83" t="s">
        <v>473</v>
      </c>
      <c r="K433" s="83"/>
      <c r="L433" s="83" t="s">
        <v>470</v>
      </c>
      <c r="M433" s="83">
        <v>3</v>
      </c>
      <c r="N433" s="83">
        <v>630</v>
      </c>
      <c r="O433" s="83"/>
      <c r="P433" s="83" t="s">
        <v>475</v>
      </c>
      <c r="Q433" s="84"/>
      <c r="R433" s="83">
        <v>2008</v>
      </c>
      <c r="S433" s="83">
        <v>7</v>
      </c>
      <c r="T433" s="81" t="str">
        <f>IF(F433&lt;&gt;0,E433/F433," ")</f>
        <v xml:space="preserve"> </v>
      </c>
      <c r="U433" s="81">
        <f>IF(D433&lt;&gt;0,E433/D433," ")</f>
        <v>0.89665653495440734</v>
      </c>
      <c r="V433" s="82">
        <f>I433-G433</f>
        <v>51</v>
      </c>
      <c r="W433" s="83"/>
      <c r="X433" s="84">
        <f>198*N433</f>
        <v>124740</v>
      </c>
      <c r="Y433" s="84">
        <f>E433-X433</f>
        <v>170260</v>
      </c>
      <c r="Z433" s="84"/>
      <c r="AA433" s="85" t="str">
        <f>IF(F433&gt;450000,T433," ")</f>
        <v xml:space="preserve"> </v>
      </c>
      <c r="AB433" s="85" t="str">
        <f>IF($F433&lt;449999,$T433," ")</f>
        <v xml:space="preserve"> </v>
      </c>
      <c r="AC433" s="86" t="str">
        <f>IF(AA433&gt;'20 Walford'!$B$30,AA433," ")</f>
        <v xml:space="preserve"> </v>
      </c>
      <c r="AD433" s="86" t="str">
        <f>IF(AB433&lt;='20 Walford'!$B$30,AB433," ")</f>
        <v xml:space="preserve"> </v>
      </c>
    </row>
    <row r="434" spans="1:30" s="83" customFormat="1">
      <c r="B434" s="83" t="s">
        <v>40</v>
      </c>
      <c r="C434" s="83" t="s">
        <v>17</v>
      </c>
      <c r="D434" s="84">
        <v>389000</v>
      </c>
      <c r="E434" s="84">
        <v>365000</v>
      </c>
      <c r="F434" s="88">
        <f>Q434</f>
        <v>355000</v>
      </c>
      <c r="G434" s="89">
        <v>40428</v>
      </c>
      <c r="H434" s="89">
        <v>40491</v>
      </c>
      <c r="I434" s="89">
        <v>40500</v>
      </c>
      <c r="J434" s="83" t="s">
        <v>473</v>
      </c>
      <c r="K434" s="83" t="s">
        <v>469</v>
      </c>
      <c r="L434" s="83" t="s">
        <v>470</v>
      </c>
      <c r="M434" s="83">
        <v>4</v>
      </c>
      <c r="N434" s="83">
        <v>399</v>
      </c>
      <c r="P434" s="83" t="s">
        <v>475</v>
      </c>
      <c r="Q434" s="84">
        <v>355000</v>
      </c>
      <c r="R434" s="83">
        <v>2008</v>
      </c>
      <c r="S434" s="83">
        <v>7</v>
      </c>
      <c r="T434" s="81">
        <f>IF(F434&lt;&gt;0,E434/F434," ")</f>
        <v>1.028169014084507</v>
      </c>
      <c r="U434" s="81">
        <f>IF(D434&lt;&gt;0,E434/D434," ")</f>
        <v>0.93830334190231357</v>
      </c>
      <c r="V434" s="82">
        <f>I434-G434</f>
        <v>72</v>
      </c>
      <c r="X434" s="84">
        <f>198*N434</f>
        <v>79002</v>
      </c>
      <c r="Y434" s="84">
        <f>E434-X434</f>
        <v>285998</v>
      </c>
      <c r="Z434" s="84"/>
      <c r="AA434" s="85" t="str">
        <f>IF(F434&gt;450000,T434," ")</f>
        <v xml:space="preserve"> </v>
      </c>
      <c r="AB434" s="85">
        <f>IF($F434&lt;449999,$T434," ")</f>
        <v>1.028169014084507</v>
      </c>
      <c r="AC434" s="86" t="str">
        <f>IF(AA434&gt;'20 Walford'!$B$30,AA434," ")</f>
        <v xml:space="preserve"> </v>
      </c>
      <c r="AD434" s="86" t="str">
        <f>IF(AB434&lt;='20 Walford'!$B$30,AB434," ")</f>
        <v xml:space="preserve"> </v>
      </c>
    </row>
    <row r="435" spans="1:30" s="87" customFormat="1">
      <c r="A435" s="83"/>
      <c r="B435" s="83">
        <v>36</v>
      </c>
      <c r="C435" s="83" t="s">
        <v>225</v>
      </c>
      <c r="D435" s="84">
        <v>429000</v>
      </c>
      <c r="E435" s="84">
        <v>390000</v>
      </c>
      <c r="F435" s="88">
        <f>Q435</f>
        <v>400000</v>
      </c>
      <c r="G435" s="89">
        <v>40431</v>
      </c>
      <c r="H435" s="89">
        <v>40556</v>
      </c>
      <c r="I435" s="89">
        <v>40556</v>
      </c>
      <c r="J435" s="83" t="s">
        <v>473</v>
      </c>
      <c r="K435" s="83" t="s">
        <v>469</v>
      </c>
      <c r="L435" s="83" t="s">
        <v>470</v>
      </c>
      <c r="M435" s="83">
        <v>4</v>
      </c>
      <c r="N435" s="83">
        <v>730</v>
      </c>
      <c r="O435" s="83"/>
      <c r="P435" s="83" t="s">
        <v>475</v>
      </c>
      <c r="Q435" s="84">
        <v>400000</v>
      </c>
      <c r="R435" s="83">
        <v>2008</v>
      </c>
      <c r="S435" s="83">
        <v>7</v>
      </c>
      <c r="T435" s="81">
        <f>IF(F435&lt;&gt;0,E435/F435," ")</f>
        <v>0.97499999999999998</v>
      </c>
      <c r="U435" s="81">
        <f>IF(D435&lt;&gt;0,E435/D435," ")</f>
        <v>0.90909090909090906</v>
      </c>
      <c r="V435" s="82">
        <f>I435-G435</f>
        <v>125</v>
      </c>
      <c r="W435" s="83"/>
      <c r="X435" s="84">
        <f>198*N435</f>
        <v>144540</v>
      </c>
      <c r="Y435" s="84">
        <f>E435-X435</f>
        <v>245460</v>
      </c>
      <c r="Z435" s="84"/>
      <c r="AA435" s="85" t="str">
        <f>IF(F435&gt;450000,T435," ")</f>
        <v xml:space="preserve"> </v>
      </c>
      <c r="AB435" s="85">
        <f>IF($F435&lt;449999,$T435," ")</f>
        <v>0.97499999999999998</v>
      </c>
      <c r="AC435" s="86" t="str">
        <f>IF(AA435&gt;'20 Walford'!$B$30,AA435," ")</f>
        <v xml:space="preserve"> </v>
      </c>
      <c r="AD435" s="86">
        <f>IF(AB435&lt;='20 Walford'!$B$30,AB435," ")</f>
        <v>0.97499999999999998</v>
      </c>
    </row>
    <row r="436" spans="1:30" s="87" customFormat="1">
      <c r="A436" s="83"/>
      <c r="B436" s="83">
        <v>9</v>
      </c>
      <c r="C436" s="83" t="s">
        <v>223</v>
      </c>
      <c r="D436" s="84">
        <v>269000</v>
      </c>
      <c r="E436" s="84">
        <v>260000</v>
      </c>
      <c r="F436" s="88">
        <f>Q436</f>
        <v>285000</v>
      </c>
      <c r="G436" s="89">
        <v>40455</v>
      </c>
      <c r="H436" s="89">
        <v>40575</v>
      </c>
      <c r="I436" s="89">
        <v>40589</v>
      </c>
      <c r="J436" s="83" t="s">
        <v>473</v>
      </c>
      <c r="K436" s="83" t="s">
        <v>469</v>
      </c>
      <c r="L436" s="83" t="s">
        <v>470</v>
      </c>
      <c r="M436" s="83">
        <v>3</v>
      </c>
      <c r="N436" s="83"/>
      <c r="O436" s="83"/>
      <c r="P436" s="83" t="s">
        <v>475</v>
      </c>
      <c r="Q436" s="84">
        <v>285000</v>
      </c>
      <c r="R436" s="83"/>
      <c r="S436" s="83"/>
      <c r="T436" s="81">
        <f>IF(F436&lt;&gt;0,E436/F436," ")</f>
        <v>0.91228070175438591</v>
      </c>
      <c r="U436" s="81">
        <f>IF(D436&lt;&gt;0,E436/D436," ")</f>
        <v>0.96654275092936803</v>
      </c>
      <c r="V436" s="82">
        <f>I436-G436</f>
        <v>134</v>
      </c>
      <c r="W436" s="83"/>
      <c r="X436" s="84">
        <f>198*N436</f>
        <v>0</v>
      </c>
      <c r="Y436" s="84">
        <f>E436-X436</f>
        <v>260000</v>
      </c>
      <c r="Z436" s="84"/>
      <c r="AA436" s="85" t="str">
        <f>IF(F436&gt;450000,T436," ")</f>
        <v xml:space="preserve"> </v>
      </c>
      <c r="AB436" s="85">
        <f>IF($F436&lt;449999,$T436," ")</f>
        <v>0.91228070175438591</v>
      </c>
      <c r="AC436" s="86" t="str">
        <f>IF(AA436&gt;'20 Walford'!$B$30,AA436," ")</f>
        <v xml:space="preserve"> </v>
      </c>
      <c r="AD436" s="86">
        <f>IF(AB436&lt;='20 Walford'!$B$30,AB436," ")</f>
        <v>0.91228070175438591</v>
      </c>
    </row>
    <row r="437" spans="1:30" s="87" customFormat="1">
      <c r="A437" s="83"/>
      <c r="B437" s="83">
        <v>7</v>
      </c>
      <c r="C437" s="83" t="s">
        <v>18</v>
      </c>
      <c r="D437" s="84">
        <v>485000</v>
      </c>
      <c r="E437" s="84">
        <v>475000</v>
      </c>
      <c r="F437" s="88">
        <f>Q437</f>
        <v>469000</v>
      </c>
      <c r="G437" s="89">
        <v>40455</v>
      </c>
      <c r="H437" s="89">
        <v>40464</v>
      </c>
      <c r="I437" s="89">
        <v>40486</v>
      </c>
      <c r="J437" s="83" t="s">
        <v>473</v>
      </c>
      <c r="K437" s="83" t="s">
        <v>469</v>
      </c>
      <c r="L437" s="83" t="s">
        <v>470</v>
      </c>
      <c r="M437" s="83">
        <v>5</v>
      </c>
      <c r="N437" s="83">
        <v>1113</v>
      </c>
      <c r="O437" s="83"/>
      <c r="P437" s="83" t="s">
        <v>475</v>
      </c>
      <c r="Q437" s="84">
        <v>469000</v>
      </c>
      <c r="R437" s="83">
        <v>2008</v>
      </c>
      <c r="S437" s="83">
        <v>7</v>
      </c>
      <c r="T437" s="81">
        <f>IF(F437&lt;&gt;0,E437/F437," ")</f>
        <v>1.0127931769722816</v>
      </c>
      <c r="U437" s="81">
        <f>IF(D437&lt;&gt;0,E437/D437," ")</f>
        <v>0.97938144329896903</v>
      </c>
      <c r="V437" s="82">
        <f>I437-G437</f>
        <v>31</v>
      </c>
      <c r="W437" s="83"/>
      <c r="X437" s="84">
        <f>198*N437</f>
        <v>220374</v>
      </c>
      <c r="Y437" s="84">
        <f>E437-X437</f>
        <v>254626</v>
      </c>
      <c r="Z437" s="84"/>
      <c r="AA437" s="85">
        <f>IF(F437&gt;450000,T437," ")</f>
        <v>1.0127931769722816</v>
      </c>
      <c r="AB437" s="85" t="str">
        <f>IF($F437&lt;449999,$T437," ")</f>
        <v xml:space="preserve"> </v>
      </c>
      <c r="AC437" s="86" t="str">
        <f>IF(AA437&gt;'20 Walford'!$B$30,AA437," ")</f>
        <v xml:space="preserve"> </v>
      </c>
      <c r="AD437" s="86" t="str">
        <f>IF(AB437&lt;='20 Walford'!$B$30,AB437," ")</f>
        <v xml:space="preserve"> </v>
      </c>
    </row>
    <row r="438" spans="1:30" s="83" customFormat="1">
      <c r="B438" s="83" t="s">
        <v>413</v>
      </c>
      <c r="C438" s="83" t="s">
        <v>455</v>
      </c>
      <c r="D438" s="84">
        <v>380000</v>
      </c>
      <c r="E438" s="84">
        <v>365000</v>
      </c>
      <c r="F438" s="88">
        <f>Q438</f>
        <v>500000</v>
      </c>
      <c r="G438" s="89">
        <v>40478</v>
      </c>
      <c r="H438" s="89">
        <v>40525</v>
      </c>
      <c r="I438" s="89">
        <v>40525</v>
      </c>
      <c r="J438" s="83" t="s">
        <v>473</v>
      </c>
      <c r="K438" s="83" t="s">
        <v>469</v>
      </c>
      <c r="L438" s="83" t="s">
        <v>470</v>
      </c>
      <c r="M438" s="83">
        <v>4</v>
      </c>
      <c r="N438" s="83">
        <v>526</v>
      </c>
      <c r="P438" s="83" t="s">
        <v>475</v>
      </c>
      <c r="Q438" s="84">
        <v>500000</v>
      </c>
      <c r="R438" s="83">
        <v>2008</v>
      </c>
      <c r="S438" s="83">
        <v>7</v>
      </c>
      <c r="T438" s="81">
        <f>IF(F438&lt;&gt;0,E438/F438," ")</f>
        <v>0.73</v>
      </c>
      <c r="U438" s="81">
        <f>IF(D438&lt;&gt;0,E438/D438," ")</f>
        <v>0.96052631578947367</v>
      </c>
      <c r="V438" s="82">
        <f>I438-G438</f>
        <v>47</v>
      </c>
      <c r="X438" s="84">
        <f>198*N438</f>
        <v>104148</v>
      </c>
      <c r="Y438" s="84">
        <f>E438-X438</f>
        <v>260852</v>
      </c>
      <c r="Z438" s="84"/>
      <c r="AA438" s="85">
        <f>IF(F438&gt;450000,T438," ")</f>
        <v>0.73</v>
      </c>
      <c r="AB438" s="85" t="str">
        <f>IF($F438&lt;449999,$T438," ")</f>
        <v xml:space="preserve"> </v>
      </c>
      <c r="AC438" s="86" t="str">
        <f>IF(AA438&gt;'20 Walford'!$B$30,AA438," ")</f>
        <v xml:space="preserve"> </v>
      </c>
      <c r="AD438" s="86" t="str">
        <f>IF(AB438&lt;='20 Walford'!$B$30,AB438," ")</f>
        <v xml:space="preserve"> </v>
      </c>
    </row>
    <row r="439" spans="1:30" s="87" customFormat="1">
      <c r="A439" s="83"/>
      <c r="B439" s="83">
        <v>92</v>
      </c>
      <c r="C439" s="83" t="s">
        <v>487</v>
      </c>
      <c r="D439" s="84">
        <v>478000</v>
      </c>
      <c r="E439" s="84">
        <v>465000</v>
      </c>
      <c r="F439" s="88">
        <f>Q439</f>
        <v>0</v>
      </c>
      <c r="G439" s="89">
        <v>40490</v>
      </c>
      <c r="H439" s="89">
        <v>40599</v>
      </c>
      <c r="I439" s="89">
        <v>40599</v>
      </c>
      <c r="J439" s="83" t="s">
        <v>473</v>
      </c>
      <c r="K439" s="83" t="s">
        <v>469</v>
      </c>
      <c r="L439" s="83" t="s">
        <v>470</v>
      </c>
      <c r="M439" s="83">
        <v>4</v>
      </c>
      <c r="N439" s="83">
        <v>611</v>
      </c>
      <c r="O439" s="83">
        <v>195</v>
      </c>
      <c r="P439" s="83"/>
      <c r="Q439" s="84"/>
      <c r="R439" s="83"/>
      <c r="S439" s="83"/>
      <c r="T439" s="81" t="str">
        <f>IF(F439&lt;&gt;0,E439/F439," ")</f>
        <v xml:space="preserve"> </v>
      </c>
      <c r="U439" s="81">
        <f>IF(D439&lt;&gt;0,E439/D439," ")</f>
        <v>0.97280334728033468</v>
      </c>
      <c r="V439" s="82">
        <f>I439-G439</f>
        <v>109</v>
      </c>
      <c r="W439" s="83"/>
      <c r="X439" s="84">
        <f>198*N439</f>
        <v>120978</v>
      </c>
      <c r="Y439" s="84">
        <f>E439-X439</f>
        <v>344022</v>
      </c>
      <c r="Z439" s="84">
        <f>Y439/O439</f>
        <v>1764.2153846153847</v>
      </c>
      <c r="AA439" s="85" t="str">
        <f>IF(F439&gt;450000,T439," ")</f>
        <v xml:space="preserve"> </v>
      </c>
      <c r="AB439" s="85" t="str">
        <f>IF($F439&lt;449999,$T439," ")</f>
        <v xml:space="preserve"> </v>
      </c>
      <c r="AC439" s="86" t="str">
        <f>IF(AA439&gt;'20 Walford'!$B$30,AA439," ")</f>
        <v xml:space="preserve"> </v>
      </c>
      <c r="AD439" s="86" t="str">
        <f>IF(AB439&lt;='20 Walford'!$B$30,AB439," ")</f>
        <v xml:space="preserve"> </v>
      </c>
    </row>
    <row r="440" spans="1:30" s="87" customFormat="1">
      <c r="A440" s="83"/>
      <c r="B440" s="83">
        <v>12</v>
      </c>
      <c r="C440" s="83" t="s">
        <v>7</v>
      </c>
      <c r="D440" s="84"/>
      <c r="E440" s="84">
        <v>385000</v>
      </c>
      <c r="F440" s="88">
        <f>Q440</f>
        <v>0</v>
      </c>
      <c r="G440" s="89">
        <v>40491</v>
      </c>
      <c r="H440" s="89">
        <v>40521</v>
      </c>
      <c r="I440" s="89">
        <v>40521</v>
      </c>
      <c r="J440" s="83" t="s">
        <v>473</v>
      </c>
      <c r="K440" s="83"/>
      <c r="L440" s="83" t="s">
        <v>474</v>
      </c>
      <c r="M440" s="83">
        <v>3</v>
      </c>
      <c r="N440" s="83">
        <v>1794</v>
      </c>
      <c r="O440" s="83">
        <v>200</v>
      </c>
      <c r="P440" s="83"/>
      <c r="Q440" s="84"/>
      <c r="R440" s="83"/>
      <c r="S440" s="83"/>
      <c r="T440" s="81" t="str">
        <f>IF(F440&lt;&gt;0,E440/F440," ")</f>
        <v xml:space="preserve"> </v>
      </c>
      <c r="U440" s="81" t="str">
        <f>IF(D440&lt;&gt;0,E440/D440," ")</f>
        <v xml:space="preserve"> </v>
      </c>
      <c r="V440" s="82">
        <f>I440-G440</f>
        <v>30</v>
      </c>
      <c r="W440" s="83"/>
      <c r="X440" s="84">
        <f>198*N440</f>
        <v>355212</v>
      </c>
      <c r="Y440" s="84">
        <f>E440-X440</f>
        <v>29788</v>
      </c>
      <c r="Z440" s="84"/>
      <c r="AA440" s="85" t="str">
        <f>IF(F440&gt;450000,T440," ")</f>
        <v xml:space="preserve"> </v>
      </c>
      <c r="AB440" s="85" t="str">
        <f>IF($F440&lt;449999,$T440," ")</f>
        <v xml:space="preserve"> </v>
      </c>
      <c r="AC440" s="86" t="str">
        <f>IF(AA440&gt;'20 Walford'!$B$30,AA440," ")</f>
        <v xml:space="preserve"> </v>
      </c>
      <c r="AD440" s="86" t="str">
        <f>IF(AB440&lt;='20 Walford'!$B$30,AB440," ")</f>
        <v xml:space="preserve"> </v>
      </c>
    </row>
    <row r="441" spans="1:30" s="87" customFormat="1">
      <c r="A441" s="83"/>
      <c r="B441" s="83" t="s">
        <v>612</v>
      </c>
      <c r="C441" s="83" t="s">
        <v>227</v>
      </c>
      <c r="D441" s="84">
        <v>210000</v>
      </c>
      <c r="E441" s="84">
        <v>192000</v>
      </c>
      <c r="F441" s="88">
        <f>Q441</f>
        <v>0</v>
      </c>
      <c r="G441" s="89">
        <v>40500</v>
      </c>
      <c r="H441" s="89">
        <v>40651</v>
      </c>
      <c r="I441" s="89">
        <v>40661</v>
      </c>
      <c r="J441" s="83" t="s">
        <v>473</v>
      </c>
      <c r="K441" s="83" t="s">
        <v>479</v>
      </c>
      <c r="L441" s="83" t="s">
        <v>470</v>
      </c>
      <c r="M441" s="83">
        <v>2</v>
      </c>
      <c r="N441" s="83"/>
      <c r="O441" s="83">
        <v>70</v>
      </c>
      <c r="P441" s="83"/>
      <c r="Q441" s="84"/>
      <c r="R441" s="83"/>
      <c r="S441" s="83"/>
      <c r="T441" s="81" t="str">
        <f>IF(F441&lt;&gt;0,E441/F441," ")</f>
        <v xml:space="preserve"> </v>
      </c>
      <c r="U441" s="81">
        <f>IF(D441&lt;&gt;0,E441/D441," ")</f>
        <v>0.91428571428571426</v>
      </c>
      <c r="V441" s="82">
        <f>I441-G441</f>
        <v>161</v>
      </c>
      <c r="W441" s="83"/>
      <c r="X441" s="84">
        <f>198*N441</f>
        <v>0</v>
      </c>
      <c r="Y441" s="84">
        <f>E441-X441</f>
        <v>192000</v>
      </c>
      <c r="Z441" s="84">
        <f>Y441/O441</f>
        <v>2742.8571428571427</v>
      </c>
      <c r="AA441" s="85" t="str">
        <f>IF(F441&gt;450000,T441," ")</f>
        <v xml:space="preserve"> </v>
      </c>
      <c r="AB441" s="85" t="str">
        <f>IF($F441&lt;449999,$T441," ")</f>
        <v xml:space="preserve"> </v>
      </c>
      <c r="AC441" s="86" t="str">
        <f>IF(AA441&gt;'20 Walford'!$B$30,AA441," ")</f>
        <v xml:space="preserve"> </v>
      </c>
      <c r="AD441" s="86" t="str">
        <f>IF(AB441&lt;='20 Walford'!$B$30,AB441," ")</f>
        <v xml:space="preserve"> </v>
      </c>
    </row>
    <row r="442" spans="1:30" s="83" customFormat="1">
      <c r="B442" s="83" t="s">
        <v>587</v>
      </c>
      <c r="C442" s="83" t="s">
        <v>9</v>
      </c>
      <c r="D442" s="84">
        <v>339000</v>
      </c>
      <c r="E442" s="84">
        <v>305000</v>
      </c>
      <c r="F442" s="88">
        <f>Q442</f>
        <v>324000</v>
      </c>
      <c r="G442" s="89">
        <v>40522</v>
      </c>
      <c r="H442" s="89">
        <v>40544</v>
      </c>
      <c r="I442" s="89">
        <v>40564</v>
      </c>
      <c r="J442" s="83" t="s">
        <v>473</v>
      </c>
      <c r="K442" s="83" t="s">
        <v>479</v>
      </c>
      <c r="L442" s="83" t="s">
        <v>470</v>
      </c>
      <c r="M442" s="83">
        <v>3</v>
      </c>
      <c r="P442" s="83" t="s">
        <v>475</v>
      </c>
      <c r="Q442" s="84">
        <v>324000</v>
      </c>
      <c r="T442" s="81">
        <f>IF(F442&lt;&gt;0,E442/F442," ")</f>
        <v>0.94135802469135799</v>
      </c>
      <c r="U442" s="81">
        <f>IF(D442&lt;&gt;0,E442/D442," ")</f>
        <v>0.89970501474926257</v>
      </c>
      <c r="V442" s="82">
        <f>I442-G442</f>
        <v>42</v>
      </c>
      <c r="X442" s="84">
        <f>198*N442</f>
        <v>0</v>
      </c>
      <c r="Y442" s="84">
        <f>E442-X442</f>
        <v>305000</v>
      </c>
      <c r="Z442" s="84"/>
      <c r="AA442" s="85" t="str">
        <f>IF(F442&gt;450000,T442," ")</f>
        <v xml:space="preserve"> </v>
      </c>
      <c r="AB442" s="85">
        <f>IF($F442&lt;449999,$T442," ")</f>
        <v>0.94135802469135799</v>
      </c>
      <c r="AC442" s="86" t="str">
        <f>IF(AA442&gt;'20 Walford'!$B$30,AA442," ")</f>
        <v xml:space="preserve"> </v>
      </c>
      <c r="AD442" s="86">
        <f>IF(AB442&lt;='20 Walford'!$B$30,AB442," ")</f>
        <v>0.94135802469135799</v>
      </c>
    </row>
    <row r="443" spans="1:30" s="83" customFormat="1">
      <c r="B443" s="83" t="s">
        <v>37</v>
      </c>
      <c r="C443" s="83" t="s">
        <v>226</v>
      </c>
      <c r="D443" s="84">
        <v>355000</v>
      </c>
      <c r="E443" s="84">
        <v>330000</v>
      </c>
      <c r="F443" s="88">
        <f>Q443</f>
        <v>334000</v>
      </c>
      <c r="G443" s="89">
        <v>40532</v>
      </c>
      <c r="H443" s="89">
        <v>40581</v>
      </c>
      <c r="I443" s="89">
        <v>40616</v>
      </c>
      <c r="J443" s="83" t="s">
        <v>473</v>
      </c>
      <c r="K443" s="83" t="s">
        <v>469</v>
      </c>
      <c r="L443" s="83" t="s">
        <v>470</v>
      </c>
      <c r="M443" s="83">
        <v>4</v>
      </c>
      <c r="P443" s="83" t="s">
        <v>475</v>
      </c>
      <c r="Q443" s="84">
        <v>334000</v>
      </c>
      <c r="R443" s="83">
        <v>2008</v>
      </c>
      <c r="S443" s="83">
        <v>7</v>
      </c>
      <c r="T443" s="81">
        <f>IF(F443&lt;&gt;0,E443/F443," ")</f>
        <v>0.9880239520958084</v>
      </c>
      <c r="U443" s="81">
        <f>IF(D443&lt;&gt;0,E443/D443," ")</f>
        <v>0.92957746478873238</v>
      </c>
      <c r="V443" s="82">
        <f>I443-G443</f>
        <v>84</v>
      </c>
      <c r="X443" s="84">
        <f>198*N443</f>
        <v>0</v>
      </c>
      <c r="Y443" s="84">
        <f>E443-X443</f>
        <v>330000</v>
      </c>
      <c r="Z443" s="84"/>
      <c r="AA443" s="85" t="str">
        <f>IF(F443&gt;450000,T443," ")</f>
        <v xml:space="preserve"> </v>
      </c>
      <c r="AB443" s="85">
        <f>IF($F443&lt;449999,$T443," ")</f>
        <v>0.9880239520958084</v>
      </c>
      <c r="AC443" s="86" t="str">
        <f>IF(AA443&gt;'20 Walford'!$B$30,AA443," ")</f>
        <v xml:space="preserve"> </v>
      </c>
      <c r="AD443" s="86">
        <f>IF(AB443&lt;='20 Walford'!$B$30,AB443," ")</f>
        <v>0.9880239520958084</v>
      </c>
    </row>
    <row r="444" spans="1:30" s="83" customFormat="1">
      <c r="B444" s="83">
        <v>15</v>
      </c>
      <c r="C444" s="83" t="s">
        <v>9</v>
      </c>
      <c r="D444" s="84">
        <v>439000</v>
      </c>
      <c r="E444" s="84">
        <v>425000</v>
      </c>
      <c r="F444" s="88">
        <f>Q444</f>
        <v>405000</v>
      </c>
      <c r="G444" s="89">
        <v>40550</v>
      </c>
      <c r="H444" s="89">
        <v>40560</v>
      </c>
      <c r="I444" s="89">
        <v>40568</v>
      </c>
      <c r="J444" s="83" t="s">
        <v>473</v>
      </c>
      <c r="K444" s="83" t="s">
        <v>469</v>
      </c>
      <c r="L444" s="83" t="s">
        <v>470</v>
      </c>
      <c r="M444" s="83">
        <v>4</v>
      </c>
      <c r="N444" s="83">
        <v>942</v>
      </c>
      <c r="P444" s="83" t="s">
        <v>475</v>
      </c>
      <c r="Q444" s="84">
        <v>405000</v>
      </c>
      <c r="T444" s="81">
        <f>IF(F444&lt;&gt;0,E444/F444," ")</f>
        <v>1.0493827160493827</v>
      </c>
      <c r="U444" s="81">
        <f>IF(D444&lt;&gt;0,E444/D444," ")</f>
        <v>0.96810933940774491</v>
      </c>
      <c r="V444" s="82">
        <f>I444-G444</f>
        <v>18</v>
      </c>
      <c r="X444" s="84">
        <f>198*N444</f>
        <v>186516</v>
      </c>
      <c r="Y444" s="84">
        <f>E444-X444</f>
        <v>238484</v>
      </c>
      <c r="Z444" s="84"/>
      <c r="AA444" s="85" t="str">
        <f>IF(F444&gt;450000,T444," ")</f>
        <v xml:space="preserve"> </v>
      </c>
      <c r="AB444" s="85">
        <f>IF($F444&lt;449999,$T444," ")</f>
        <v>1.0493827160493827</v>
      </c>
      <c r="AC444" s="86" t="str">
        <f>IF(AA444&gt;'20 Walford'!$B$30,AA444," ")</f>
        <v xml:space="preserve"> </v>
      </c>
      <c r="AD444" s="86" t="str">
        <f>IF(AB444&lt;='20 Walford'!$B$30,AB444," ")</f>
        <v xml:space="preserve"> </v>
      </c>
    </row>
    <row r="445" spans="1:30" s="87" customFormat="1">
      <c r="A445" s="83"/>
      <c r="B445" s="83" t="s">
        <v>408</v>
      </c>
      <c r="C445" s="83" t="s">
        <v>489</v>
      </c>
      <c r="D445" s="84"/>
      <c r="E445" s="84">
        <v>280000</v>
      </c>
      <c r="F445" s="88">
        <f>Q445</f>
        <v>330000</v>
      </c>
      <c r="G445" s="89">
        <v>40554</v>
      </c>
      <c r="H445" s="89">
        <v>40631</v>
      </c>
      <c r="I445" s="89">
        <v>40641</v>
      </c>
      <c r="J445" s="83" t="s">
        <v>473</v>
      </c>
      <c r="K445" s="83" t="s">
        <v>479</v>
      </c>
      <c r="L445" s="83" t="s">
        <v>470</v>
      </c>
      <c r="M445" s="83">
        <v>3</v>
      </c>
      <c r="N445" s="83">
        <v>0</v>
      </c>
      <c r="O445" s="83">
        <v>0</v>
      </c>
      <c r="P445" s="83" t="s">
        <v>475</v>
      </c>
      <c r="Q445" s="84">
        <v>330000</v>
      </c>
      <c r="R445" s="83">
        <v>2008</v>
      </c>
      <c r="S445" s="83">
        <v>1</v>
      </c>
      <c r="T445" s="81">
        <f>IF(F445&lt;&gt;0,E445/F445," ")</f>
        <v>0.84848484848484851</v>
      </c>
      <c r="U445" s="81" t="str">
        <f>IF(D445&lt;&gt;0,E445/D445," ")</f>
        <v xml:space="preserve"> </v>
      </c>
      <c r="V445" s="82">
        <f>I445-G445</f>
        <v>87</v>
      </c>
      <c r="W445" s="83"/>
      <c r="X445" s="84">
        <f>198*N445</f>
        <v>0</v>
      </c>
      <c r="Y445" s="84">
        <f>E445-X445</f>
        <v>280000</v>
      </c>
      <c r="Z445" s="84"/>
      <c r="AA445" s="85" t="str">
        <f>IF(F445&gt;450000,T445," ")</f>
        <v xml:space="preserve"> </v>
      </c>
      <c r="AB445" s="85">
        <f>IF($F445&lt;449999,$T445," ")</f>
        <v>0.84848484848484851</v>
      </c>
      <c r="AC445" s="86" t="str">
        <f>IF(AA445&gt;'20 Walford'!$B$30,AA445," ")</f>
        <v xml:space="preserve"> </v>
      </c>
      <c r="AD445" s="86">
        <f>IF(AB445&lt;='20 Walford'!$B$30,AB445," ")</f>
        <v>0.84848484848484851</v>
      </c>
    </row>
    <row r="446" spans="1:30" s="87" customFormat="1">
      <c r="A446" s="83"/>
      <c r="B446" s="83" t="s">
        <v>39</v>
      </c>
      <c r="C446" s="83" t="s">
        <v>487</v>
      </c>
      <c r="D446" s="84">
        <v>429000</v>
      </c>
      <c r="E446" s="84">
        <v>412000</v>
      </c>
      <c r="F446" s="88">
        <f>Q446</f>
        <v>420000</v>
      </c>
      <c r="G446" s="89">
        <v>40556</v>
      </c>
      <c r="H446" s="89">
        <v>40626</v>
      </c>
      <c r="I446" s="89">
        <v>40648</v>
      </c>
      <c r="J446" s="83" t="s">
        <v>473</v>
      </c>
      <c r="K446" s="83" t="s">
        <v>469</v>
      </c>
      <c r="L446" s="83" t="s">
        <v>470</v>
      </c>
      <c r="M446" s="83">
        <v>3</v>
      </c>
      <c r="N446" s="83">
        <v>482</v>
      </c>
      <c r="O446" s="83"/>
      <c r="P446" s="83" t="s">
        <v>475</v>
      </c>
      <c r="Q446" s="84">
        <v>420000</v>
      </c>
      <c r="R446" s="83"/>
      <c r="S446" s="83"/>
      <c r="T446" s="81">
        <f>IF(F446&lt;&gt;0,E446/F446," ")</f>
        <v>0.98095238095238091</v>
      </c>
      <c r="U446" s="81">
        <f>IF(D446&lt;&gt;0,E446/D446," ")</f>
        <v>0.96037296037296038</v>
      </c>
      <c r="V446" s="82">
        <f>I446-G446</f>
        <v>92</v>
      </c>
      <c r="W446" s="83"/>
      <c r="X446" s="84">
        <f>198*N446</f>
        <v>95436</v>
      </c>
      <c r="Y446" s="84">
        <f>E446-X446</f>
        <v>316564</v>
      </c>
      <c r="Z446" s="84"/>
      <c r="AA446" s="85" t="str">
        <f>IF(F446&gt;450000,T446," ")</f>
        <v xml:space="preserve"> </v>
      </c>
      <c r="AB446" s="85">
        <f>IF($F446&lt;449999,$T446," ")</f>
        <v>0.98095238095238091</v>
      </c>
      <c r="AC446" s="86" t="str">
        <f>IF(AA446&gt;'20 Walford'!$B$30,AA446," ")</f>
        <v xml:space="preserve"> </v>
      </c>
      <c r="AD446" s="86">
        <f>IF(AB446&lt;='20 Walford'!$B$30,AB446," ")</f>
        <v>0.98095238095238091</v>
      </c>
    </row>
    <row r="447" spans="1:30" s="87" customFormat="1">
      <c r="A447" s="83"/>
      <c r="B447" s="83">
        <v>24</v>
      </c>
      <c r="C447" s="83" t="s">
        <v>113</v>
      </c>
      <c r="D447" s="84"/>
      <c r="E447" s="84">
        <v>445000</v>
      </c>
      <c r="F447" s="88">
        <f>Q447</f>
        <v>475000</v>
      </c>
      <c r="G447" s="89">
        <v>40576</v>
      </c>
      <c r="H447" s="89">
        <v>40707</v>
      </c>
      <c r="I447" s="89">
        <v>40715</v>
      </c>
      <c r="J447" s="83" t="s">
        <v>473</v>
      </c>
      <c r="K447" s="83" t="s">
        <v>469</v>
      </c>
      <c r="L447" s="83" t="s">
        <v>470</v>
      </c>
      <c r="M447" s="83">
        <v>4</v>
      </c>
      <c r="N447" s="83">
        <v>653</v>
      </c>
      <c r="O447" s="83">
        <v>213</v>
      </c>
      <c r="P447" s="83" t="s">
        <v>475</v>
      </c>
      <c r="Q447" s="84">
        <v>475000</v>
      </c>
      <c r="R447" s="83">
        <v>2008</v>
      </c>
      <c r="S447" s="83">
        <v>1</v>
      </c>
      <c r="T447" s="81">
        <f>IF(F447&lt;&gt;0,E447/F447," ")</f>
        <v>0.93684210526315792</v>
      </c>
      <c r="U447" s="81" t="str">
        <f>IF(D447&lt;&gt;0,E447/D447," ")</f>
        <v xml:space="preserve"> </v>
      </c>
      <c r="V447" s="82">
        <f>I447-G447</f>
        <v>139</v>
      </c>
      <c r="W447" s="83"/>
      <c r="X447" s="84">
        <f>198*N447</f>
        <v>129294</v>
      </c>
      <c r="Y447" s="84">
        <f>E447-X447</f>
        <v>315706</v>
      </c>
      <c r="Z447" s="84">
        <f>Y447/O447</f>
        <v>1482.18779342723</v>
      </c>
      <c r="AA447" s="85">
        <f>IF(F447&gt;450000,T447," ")</f>
        <v>0.93684210526315792</v>
      </c>
      <c r="AB447" s="85" t="str">
        <f>IF($F447&lt;449999,$T447," ")</f>
        <v xml:space="preserve"> </v>
      </c>
      <c r="AC447" s="86" t="str">
        <f>IF(AA447&gt;'20 Walford'!$B$30,AA447," ")</f>
        <v xml:space="preserve"> </v>
      </c>
      <c r="AD447" s="86" t="str">
        <f>IF(AB447&lt;='20 Walford'!$B$30,AB447," ")</f>
        <v xml:space="preserve"> </v>
      </c>
    </row>
    <row r="448" spans="1:30" s="83" customFormat="1">
      <c r="B448" s="83">
        <v>18</v>
      </c>
      <c r="C448" s="83" t="s">
        <v>481</v>
      </c>
      <c r="D448" s="84"/>
      <c r="E448" s="84">
        <v>265000</v>
      </c>
      <c r="F448" s="88">
        <f>Q448</f>
        <v>0</v>
      </c>
      <c r="G448" s="89">
        <v>40578</v>
      </c>
      <c r="H448" s="89">
        <v>40612</v>
      </c>
      <c r="I448" s="89">
        <v>40612</v>
      </c>
      <c r="J448" s="83" t="s">
        <v>473</v>
      </c>
      <c r="L448" s="83" t="s">
        <v>474</v>
      </c>
      <c r="M448" s="83">
        <v>3</v>
      </c>
      <c r="N448" s="83">
        <v>706</v>
      </c>
      <c r="O448" s="83">
        <v>119</v>
      </c>
      <c r="Q448" s="84"/>
      <c r="T448" s="81" t="str">
        <f>IF(F448&lt;&gt;0,E448/F448," ")</f>
        <v xml:space="preserve"> </v>
      </c>
      <c r="U448" s="81" t="str">
        <f>IF(D448&lt;&gt;0,E448/D448," ")</f>
        <v xml:space="preserve"> </v>
      </c>
      <c r="V448" s="82">
        <f>I448-G448</f>
        <v>34</v>
      </c>
      <c r="X448" s="84">
        <f>198*N448</f>
        <v>139788</v>
      </c>
      <c r="Y448" s="84">
        <f>E448-X448</f>
        <v>125212</v>
      </c>
      <c r="Z448" s="84">
        <f>Y448/O448</f>
        <v>1052.2016806722688</v>
      </c>
      <c r="AA448" s="85" t="str">
        <f>IF(F448&gt;450000,T448," ")</f>
        <v xml:space="preserve"> </v>
      </c>
      <c r="AB448" s="85" t="str">
        <f>IF($F448&lt;449999,$T448," ")</f>
        <v xml:space="preserve"> </v>
      </c>
      <c r="AC448" s="86" t="str">
        <f>IF(AA448&gt;'20 Walford'!$B$30,AA448," ")</f>
        <v xml:space="preserve"> </v>
      </c>
      <c r="AD448" s="86" t="str">
        <f>IF(AB448&lt;='20 Walford'!$B$30,AB448," ")</f>
        <v xml:space="preserve"> </v>
      </c>
    </row>
    <row r="449" spans="1:30" s="87" customFormat="1">
      <c r="A449" s="83"/>
      <c r="B449" s="83" t="s">
        <v>198</v>
      </c>
      <c r="C449" s="83" t="s">
        <v>32</v>
      </c>
      <c r="D449" s="84">
        <v>300000</v>
      </c>
      <c r="E449" s="84">
        <v>300000</v>
      </c>
      <c r="F449" s="88">
        <f>Q449</f>
        <v>325000</v>
      </c>
      <c r="G449" s="89">
        <v>40595</v>
      </c>
      <c r="H449" s="89">
        <v>40691</v>
      </c>
      <c r="I449" s="89">
        <v>40694</v>
      </c>
      <c r="J449" s="83" t="s">
        <v>473</v>
      </c>
      <c r="K449" s="83" t="s">
        <v>469</v>
      </c>
      <c r="L449" s="83" t="s">
        <v>470</v>
      </c>
      <c r="M449" s="83">
        <v>3</v>
      </c>
      <c r="N449" s="83">
        <v>461</v>
      </c>
      <c r="O449" s="83"/>
      <c r="P449" s="83" t="s">
        <v>475</v>
      </c>
      <c r="Q449" s="84">
        <v>325000</v>
      </c>
      <c r="R449" s="83">
        <v>2008</v>
      </c>
      <c r="S449" s="83">
        <v>7</v>
      </c>
      <c r="T449" s="81">
        <f>IF(F449&lt;&gt;0,E449/F449," ")</f>
        <v>0.92307692307692313</v>
      </c>
      <c r="U449" s="81">
        <f>IF(D449&lt;&gt;0,E449/D449," ")</f>
        <v>1</v>
      </c>
      <c r="V449" s="82">
        <f>I449-G449</f>
        <v>99</v>
      </c>
      <c r="W449" s="83"/>
      <c r="X449" s="84">
        <f>198*N449</f>
        <v>91278</v>
      </c>
      <c r="Y449" s="84">
        <f>E449-X449</f>
        <v>208722</v>
      </c>
      <c r="Z449" s="84"/>
      <c r="AA449" s="85" t="str">
        <f>IF(F449&gt;450000,T449," ")</f>
        <v xml:space="preserve"> </v>
      </c>
      <c r="AB449" s="85">
        <f>IF($F449&lt;449999,$T449," ")</f>
        <v>0.92307692307692313</v>
      </c>
      <c r="AC449" s="86" t="str">
        <f>IF(AA449&gt;'20 Walford'!$B$30,AA449," ")</f>
        <v xml:space="preserve"> </v>
      </c>
      <c r="AD449" s="86">
        <f>IF(AB449&lt;='20 Walford'!$B$30,AB449," ")</f>
        <v>0.92307692307692313</v>
      </c>
    </row>
    <row r="450" spans="1:30" s="87" customFormat="1">
      <c r="A450" s="83"/>
      <c r="B450" s="83">
        <v>119</v>
      </c>
      <c r="C450" s="83" t="s">
        <v>487</v>
      </c>
      <c r="D450" s="84">
        <v>539000</v>
      </c>
      <c r="E450" s="84">
        <v>539000</v>
      </c>
      <c r="F450" s="88">
        <f>Q450</f>
        <v>0</v>
      </c>
      <c r="G450" s="89">
        <v>40596</v>
      </c>
      <c r="H450" s="89">
        <v>40617</v>
      </c>
      <c r="I450" s="89">
        <v>40676</v>
      </c>
      <c r="J450" s="83" t="s">
        <v>473</v>
      </c>
      <c r="K450" s="83" t="s">
        <v>469</v>
      </c>
      <c r="L450" s="83" t="s">
        <v>470</v>
      </c>
      <c r="M450" s="83">
        <v>4</v>
      </c>
      <c r="N450" s="83">
        <v>660</v>
      </c>
      <c r="O450" s="83"/>
      <c r="P450" s="83" t="s">
        <v>475</v>
      </c>
      <c r="Q450" s="84"/>
      <c r="R450" s="83">
        <v>2008</v>
      </c>
      <c r="S450" s="83">
        <v>7</v>
      </c>
      <c r="T450" s="81" t="str">
        <f>IF(F450&lt;&gt;0,E450/F450," ")</f>
        <v xml:space="preserve"> </v>
      </c>
      <c r="U450" s="81">
        <f>IF(D450&lt;&gt;0,E450/D450," ")</f>
        <v>1</v>
      </c>
      <c r="V450" s="82">
        <f>I450-G450</f>
        <v>80</v>
      </c>
      <c r="W450" s="83"/>
      <c r="X450" s="84">
        <f>198*N450</f>
        <v>130680</v>
      </c>
      <c r="Y450" s="84">
        <f>E450-X450</f>
        <v>408320</v>
      </c>
      <c r="Z450" s="84"/>
      <c r="AA450" s="85" t="str">
        <f>IF(F450&gt;450000,T450," ")</f>
        <v xml:space="preserve"> </v>
      </c>
      <c r="AB450" s="85" t="str">
        <f>IF($F450&lt;449999,$T450," ")</f>
        <v xml:space="preserve"> </v>
      </c>
      <c r="AC450" s="86" t="str">
        <f>IF(AA450&gt;'20 Walford'!$B$30,AA450," ")</f>
        <v xml:space="preserve"> </v>
      </c>
      <c r="AD450" s="86" t="str">
        <f>IF(AB450&lt;='20 Walford'!$B$30,AB450," ")</f>
        <v xml:space="preserve"> </v>
      </c>
    </row>
    <row r="451" spans="1:30" s="96" customFormat="1">
      <c r="A451" s="90"/>
      <c r="B451" s="90">
        <v>14</v>
      </c>
      <c r="C451" s="90" t="s">
        <v>250</v>
      </c>
      <c r="D451" s="91"/>
      <c r="E451" s="91">
        <v>464000</v>
      </c>
      <c r="F451" s="92">
        <f>Q451</f>
        <v>410000</v>
      </c>
      <c r="G451" s="93">
        <v>40597</v>
      </c>
      <c r="H451" s="93">
        <v>40633</v>
      </c>
      <c r="I451" s="93">
        <v>40633</v>
      </c>
      <c r="J451" s="90" t="s">
        <v>473</v>
      </c>
      <c r="K451" s="90" t="s">
        <v>469</v>
      </c>
      <c r="L451" s="90" t="s">
        <v>474</v>
      </c>
      <c r="M451" s="90">
        <v>4</v>
      </c>
      <c r="N451" s="90">
        <v>960</v>
      </c>
      <c r="O451" s="90">
        <v>210</v>
      </c>
      <c r="P451" s="90" t="s">
        <v>475</v>
      </c>
      <c r="Q451" s="91">
        <v>410000</v>
      </c>
      <c r="R451" s="90"/>
      <c r="S451" s="90"/>
      <c r="T451" s="94">
        <f>IF(F451&lt;&gt;0,E451/F451," ")</f>
        <v>1.1317073170731706</v>
      </c>
      <c r="U451" s="94" t="str">
        <f>IF(D451&lt;&gt;0,E451/D451," ")</f>
        <v xml:space="preserve"> </v>
      </c>
      <c r="V451" s="95">
        <f>I451-G451</f>
        <v>36</v>
      </c>
      <c r="W451" s="90"/>
      <c r="X451" s="91">
        <f>198*N451</f>
        <v>190080</v>
      </c>
      <c r="Y451" s="91">
        <f>E451-X451</f>
        <v>273920</v>
      </c>
      <c r="Z451" s="91">
        <f>Y451/O451</f>
        <v>1304.3809523809523</v>
      </c>
      <c r="AA451" s="85" t="str">
        <f>IF(F451&gt;450000,T451," ")</f>
        <v xml:space="preserve"> </v>
      </c>
      <c r="AB451" s="85">
        <f>IF($F451&lt;449999,$T451," ")</f>
        <v>1.1317073170731706</v>
      </c>
      <c r="AC451" s="86" t="str">
        <f>IF(AA451&gt;'20 Walford'!$B$30,AA451," ")</f>
        <v xml:space="preserve"> </v>
      </c>
      <c r="AD451" s="86" t="str">
        <f>IF(AB451&lt;='20 Walford'!$B$30,AB451," ")</f>
        <v xml:space="preserve"> </v>
      </c>
    </row>
    <row r="452" spans="1:30" s="87" customFormat="1">
      <c r="A452" s="83"/>
      <c r="B452" s="83">
        <v>3</v>
      </c>
      <c r="C452" s="83" t="s">
        <v>17</v>
      </c>
      <c r="D452" s="84">
        <v>425000</v>
      </c>
      <c r="E452" s="84">
        <v>400000</v>
      </c>
      <c r="F452" s="88">
        <f>Q452</f>
        <v>405000</v>
      </c>
      <c r="G452" s="89">
        <v>40598</v>
      </c>
      <c r="H452" s="89">
        <v>40674</v>
      </c>
      <c r="I452" s="89">
        <v>40705</v>
      </c>
      <c r="J452" s="83" t="s">
        <v>473</v>
      </c>
      <c r="K452" s="83" t="s">
        <v>469</v>
      </c>
      <c r="L452" s="83" t="s">
        <v>470</v>
      </c>
      <c r="M452" s="83">
        <v>3</v>
      </c>
      <c r="N452" s="83">
        <v>963</v>
      </c>
      <c r="O452" s="83">
        <v>142</v>
      </c>
      <c r="P452" s="83" t="s">
        <v>475</v>
      </c>
      <c r="Q452" s="84">
        <v>405000</v>
      </c>
      <c r="R452" s="83"/>
      <c r="S452" s="83"/>
      <c r="T452" s="81">
        <f>IF(F452&lt;&gt;0,E452/F452," ")</f>
        <v>0.98765432098765427</v>
      </c>
      <c r="U452" s="81">
        <f>IF(D452&lt;&gt;0,E452/D452," ")</f>
        <v>0.94117647058823528</v>
      </c>
      <c r="V452" s="82">
        <f>I452-G452</f>
        <v>107</v>
      </c>
      <c r="W452" s="83"/>
      <c r="X452" s="84">
        <f>198*N452</f>
        <v>190674</v>
      </c>
      <c r="Y452" s="84">
        <f>E452-X452</f>
        <v>209326</v>
      </c>
      <c r="Z452" s="84">
        <f>Y452/O452</f>
        <v>1474.1267605633802</v>
      </c>
      <c r="AA452" s="85" t="str">
        <f>IF(F452&gt;450000,T452," ")</f>
        <v xml:space="preserve"> </v>
      </c>
      <c r="AB452" s="85">
        <f>IF($F452&lt;449999,$T452," ")</f>
        <v>0.98765432098765427</v>
      </c>
      <c r="AC452" s="86" t="str">
        <f>IF(AA452&gt;'20 Walford'!$B$30,AA452," ")</f>
        <v xml:space="preserve"> </v>
      </c>
      <c r="AD452" s="86">
        <f>IF(AB452&lt;='20 Walford'!$B$30,AB452," ")</f>
        <v>0.98765432098765427</v>
      </c>
    </row>
    <row r="453" spans="1:30" s="83" customFormat="1">
      <c r="B453" s="83">
        <v>43</v>
      </c>
      <c r="C453" s="83" t="s">
        <v>241</v>
      </c>
      <c r="D453" s="84">
        <v>520000</v>
      </c>
      <c r="E453" s="84">
        <v>520000</v>
      </c>
      <c r="F453" s="88">
        <f>Q453</f>
        <v>0</v>
      </c>
      <c r="G453" s="89">
        <v>40599</v>
      </c>
      <c r="H453" s="89">
        <v>40626</v>
      </c>
      <c r="I453" s="89">
        <v>40627</v>
      </c>
      <c r="J453" s="83" t="s">
        <v>473</v>
      </c>
      <c r="K453" s="83" t="s">
        <v>469</v>
      </c>
      <c r="L453" s="83" t="s">
        <v>470</v>
      </c>
      <c r="M453" s="83">
        <v>4</v>
      </c>
      <c r="N453" s="83">
        <v>868</v>
      </c>
      <c r="P453" s="83" t="s">
        <v>475</v>
      </c>
      <c r="Q453" s="84"/>
      <c r="T453" s="81" t="str">
        <f>IF(F453&lt;&gt;0,E453/F453," ")</f>
        <v xml:space="preserve"> </v>
      </c>
      <c r="U453" s="81">
        <f>IF(D453&lt;&gt;0,E453/D453," ")</f>
        <v>1</v>
      </c>
      <c r="V453" s="82">
        <f>I453-G453</f>
        <v>28</v>
      </c>
      <c r="X453" s="84">
        <f>198*N453</f>
        <v>171864</v>
      </c>
      <c r="Y453" s="84">
        <f>E453-X453</f>
        <v>348136</v>
      </c>
      <c r="Z453" s="84"/>
      <c r="AA453" s="85" t="str">
        <f>IF(F453&gt;450000,T453," ")</f>
        <v xml:space="preserve"> </v>
      </c>
      <c r="AB453" s="85" t="str">
        <f>IF($F453&lt;449999,$T453," ")</f>
        <v xml:space="preserve"> </v>
      </c>
      <c r="AC453" s="86" t="str">
        <f>IF(AA453&gt;'20 Walford'!$B$30,AA453," ")</f>
        <v xml:space="preserve"> </v>
      </c>
      <c r="AD453" s="86" t="str">
        <f>IF(AB453&lt;='20 Walford'!$B$30,AB453," ")</f>
        <v xml:space="preserve"> </v>
      </c>
    </row>
    <row r="454" spans="1:30" s="87" customFormat="1">
      <c r="A454" s="83"/>
      <c r="B454" s="83">
        <v>40</v>
      </c>
      <c r="C454" s="83" t="s">
        <v>227</v>
      </c>
      <c r="D454" s="84">
        <v>550000</v>
      </c>
      <c r="E454" s="84">
        <v>550000</v>
      </c>
      <c r="F454" s="88">
        <f>Q454</f>
        <v>531000</v>
      </c>
      <c r="G454" s="89">
        <v>40606</v>
      </c>
      <c r="H454" s="89">
        <v>40606</v>
      </c>
      <c r="I454" s="89">
        <v>40625</v>
      </c>
      <c r="J454" s="83" t="s">
        <v>473</v>
      </c>
      <c r="K454" s="83" t="s">
        <v>469</v>
      </c>
      <c r="L454" s="83" t="s">
        <v>470</v>
      </c>
      <c r="M454" s="83">
        <v>4</v>
      </c>
      <c r="N454" s="83">
        <v>1517</v>
      </c>
      <c r="O454" s="83"/>
      <c r="P454" s="83" t="s">
        <v>475</v>
      </c>
      <c r="Q454" s="84">
        <v>531000</v>
      </c>
      <c r="R454" s="83"/>
      <c r="S454" s="83"/>
      <c r="T454" s="81">
        <f>IF(F454&lt;&gt;0,E454/F454," ")</f>
        <v>1.0357815442561205</v>
      </c>
      <c r="U454" s="81">
        <f>IF(D454&lt;&gt;0,E454/D454," ")</f>
        <v>1</v>
      </c>
      <c r="V454" s="82">
        <f>I454-G454</f>
        <v>19</v>
      </c>
      <c r="W454" s="83"/>
      <c r="X454" s="84">
        <f>198*N454</f>
        <v>300366</v>
      </c>
      <c r="Y454" s="84">
        <f>E454-X454</f>
        <v>249634</v>
      </c>
      <c r="Z454" s="84"/>
      <c r="AA454" s="85">
        <f>IF(F454&gt;450000,T454," ")</f>
        <v>1.0357815442561205</v>
      </c>
      <c r="AB454" s="85" t="str">
        <f>IF($F454&lt;449999,$T454," ")</f>
        <v xml:space="preserve"> </v>
      </c>
      <c r="AC454" s="86">
        <f>IF(AA454&gt;'20 Walford'!$B$30,AA454," ")</f>
        <v>1.0357815442561205</v>
      </c>
      <c r="AD454" s="86" t="str">
        <f>IF(AB454&lt;='20 Walford'!$B$30,AB454," ")</f>
        <v xml:space="preserve"> </v>
      </c>
    </row>
    <row r="455" spans="1:30" s="87" customFormat="1">
      <c r="A455" s="83"/>
      <c r="B455" s="83" t="s">
        <v>459</v>
      </c>
      <c r="C455" s="83" t="s">
        <v>241</v>
      </c>
      <c r="D455" s="84">
        <v>420000</v>
      </c>
      <c r="E455" s="84">
        <v>420000</v>
      </c>
      <c r="F455" s="88">
        <f>Q455</f>
        <v>0</v>
      </c>
      <c r="G455" s="89">
        <v>40617</v>
      </c>
      <c r="H455" s="89">
        <v>40645</v>
      </c>
      <c r="I455" s="89">
        <v>40675</v>
      </c>
      <c r="J455" s="83" t="s">
        <v>473</v>
      </c>
      <c r="K455" s="83" t="s">
        <v>469</v>
      </c>
      <c r="L455" s="83" t="s">
        <v>470</v>
      </c>
      <c r="M455" s="83">
        <v>4</v>
      </c>
      <c r="N455" s="83">
        <v>656</v>
      </c>
      <c r="O455" s="83"/>
      <c r="P455" s="83" t="s">
        <v>475</v>
      </c>
      <c r="Q455" s="84"/>
      <c r="R455" s="83">
        <v>2008</v>
      </c>
      <c r="S455" s="83">
        <v>7</v>
      </c>
      <c r="T455" s="81" t="str">
        <f>IF(F455&lt;&gt;0,E455/F455," ")</f>
        <v xml:space="preserve"> </v>
      </c>
      <c r="U455" s="81">
        <f>IF(D455&lt;&gt;0,E455/D455," ")</f>
        <v>1</v>
      </c>
      <c r="V455" s="82">
        <f>I455-G455</f>
        <v>58</v>
      </c>
      <c r="W455" s="83"/>
      <c r="X455" s="84">
        <f>198*N455</f>
        <v>129888</v>
      </c>
      <c r="Y455" s="84">
        <f>E455-X455</f>
        <v>290112</v>
      </c>
      <c r="Z455" s="84"/>
      <c r="AA455" s="85" t="str">
        <f>IF(F455&gt;450000,T455," ")</f>
        <v xml:space="preserve"> </v>
      </c>
      <c r="AB455" s="85" t="str">
        <f>IF($F455&lt;449999,$T455," ")</f>
        <v xml:space="preserve"> </v>
      </c>
      <c r="AC455" s="86" t="str">
        <f>IF(AA455&gt;'20 Walford'!$B$30,AA455," ")</f>
        <v xml:space="preserve"> </v>
      </c>
      <c r="AD455" s="86" t="str">
        <f>IF(AB455&lt;='20 Walford'!$B$30,AB455," ")</f>
        <v xml:space="preserve"> </v>
      </c>
    </row>
    <row r="456" spans="1:30" s="87" customFormat="1">
      <c r="A456" s="83"/>
      <c r="B456" s="83" t="s">
        <v>405</v>
      </c>
      <c r="C456" s="83" t="s">
        <v>486</v>
      </c>
      <c r="D456" s="84"/>
      <c r="E456" s="84">
        <v>390000</v>
      </c>
      <c r="F456" s="88">
        <f>Q456</f>
        <v>445000</v>
      </c>
      <c r="G456" s="89">
        <v>40633</v>
      </c>
      <c r="H456" s="89">
        <v>40681</v>
      </c>
      <c r="I456" s="89">
        <v>40694</v>
      </c>
      <c r="J456" s="83" t="s">
        <v>473</v>
      </c>
      <c r="K456" s="83" t="s">
        <v>469</v>
      </c>
      <c r="L456" s="83" t="s">
        <v>470</v>
      </c>
      <c r="M456" s="83">
        <v>4</v>
      </c>
      <c r="N456" s="83">
        <v>780</v>
      </c>
      <c r="O456" s="83">
        <v>238</v>
      </c>
      <c r="P456" s="83" t="s">
        <v>475</v>
      </c>
      <c r="Q456" s="84">
        <v>445000</v>
      </c>
      <c r="R456" s="83">
        <v>2008</v>
      </c>
      <c r="S456" s="83">
        <v>1</v>
      </c>
      <c r="T456" s="81">
        <f>IF(F456&lt;&gt;0,E456/F456," ")</f>
        <v>0.8764044943820225</v>
      </c>
      <c r="U456" s="81" t="str">
        <f>IF(D456&lt;&gt;0,E456/D456," ")</f>
        <v xml:space="preserve"> </v>
      </c>
      <c r="V456" s="82">
        <f>I456-G456</f>
        <v>61</v>
      </c>
      <c r="W456" s="83"/>
      <c r="X456" s="84">
        <f>198*N456</f>
        <v>154440</v>
      </c>
      <c r="Y456" s="84">
        <f>E456-X456</f>
        <v>235560</v>
      </c>
      <c r="Z456" s="84">
        <f>Y456/O456</f>
        <v>989.74789915966392</v>
      </c>
      <c r="AA456" s="85" t="str">
        <f>IF(F456&gt;450000,T456," ")</f>
        <v xml:space="preserve"> </v>
      </c>
      <c r="AB456" s="85">
        <f>IF($F456&lt;449999,$T456," ")</f>
        <v>0.8764044943820225</v>
      </c>
      <c r="AC456" s="86" t="str">
        <f>IF(AA456&gt;'20 Walford'!$B$30,AA456," ")</f>
        <v xml:space="preserve"> </v>
      </c>
      <c r="AD456" s="86">
        <f>IF(AB456&lt;='20 Walford'!$B$30,AB456," ")</f>
        <v>0.8764044943820225</v>
      </c>
    </row>
    <row r="457" spans="1:30" s="96" customFormat="1">
      <c r="A457" s="90"/>
      <c r="B457" s="90" t="s">
        <v>407</v>
      </c>
      <c r="C457" s="90" t="s">
        <v>483</v>
      </c>
      <c r="D457" s="91"/>
      <c r="E457" s="91">
        <v>540000</v>
      </c>
      <c r="F457" s="92">
        <f>Q457</f>
        <v>473000</v>
      </c>
      <c r="G457" s="93">
        <v>40640</v>
      </c>
      <c r="H457" s="93">
        <v>40666</v>
      </c>
      <c r="I457" s="93">
        <v>40666</v>
      </c>
      <c r="J457" s="90" t="s">
        <v>473</v>
      </c>
      <c r="K457" s="90" t="s">
        <v>469</v>
      </c>
      <c r="L457" s="90" t="s">
        <v>474</v>
      </c>
      <c r="M457" s="90">
        <v>4</v>
      </c>
      <c r="N457" s="90">
        <v>698</v>
      </c>
      <c r="O457" s="90">
        <v>239</v>
      </c>
      <c r="P457" s="90" t="s">
        <v>475</v>
      </c>
      <c r="Q457" s="91">
        <v>473000</v>
      </c>
      <c r="R457" s="90">
        <v>2008</v>
      </c>
      <c r="S457" s="90">
        <v>7</v>
      </c>
      <c r="T457" s="94">
        <f>IF(F457&lt;&gt;0,E457/F457," ")</f>
        <v>1.1416490486257929</v>
      </c>
      <c r="U457" s="94" t="str">
        <f>IF(D457&lt;&gt;0,E457/D457," ")</f>
        <v xml:space="preserve"> </v>
      </c>
      <c r="V457" s="95">
        <f>I457-G457</f>
        <v>26</v>
      </c>
      <c r="W457" s="90"/>
      <c r="X457" s="91">
        <f>198*N457</f>
        <v>138204</v>
      </c>
      <c r="Y457" s="91">
        <f>E457-X457</f>
        <v>401796</v>
      </c>
      <c r="Z457" s="91">
        <f>Y457/O457</f>
        <v>1681.1548117154812</v>
      </c>
      <c r="AA457" s="85">
        <f>IF(F457&gt;450000,T457," ")</f>
        <v>1.1416490486257929</v>
      </c>
      <c r="AB457" s="85" t="str">
        <f>IF($F457&lt;449999,$T457," ")</f>
        <v xml:space="preserve"> </v>
      </c>
      <c r="AC457" s="86">
        <f>IF(AA457&gt;'20 Walford'!$B$30,AA457," ")</f>
        <v>1.1416490486257929</v>
      </c>
      <c r="AD457" s="86" t="str">
        <f>IF(AB457&lt;='20 Walford'!$B$30,AB457," ")</f>
        <v xml:space="preserve"> </v>
      </c>
    </row>
    <row r="458" spans="1:30" s="83" customFormat="1">
      <c r="B458" s="83" t="s">
        <v>404</v>
      </c>
      <c r="C458" s="83" t="s">
        <v>481</v>
      </c>
      <c r="D458" s="84">
        <v>385000</v>
      </c>
      <c r="E458" s="84">
        <v>378000</v>
      </c>
      <c r="F458" s="88">
        <f>Q458</f>
        <v>357000</v>
      </c>
      <c r="G458" s="89">
        <v>40653</v>
      </c>
      <c r="H458" s="89">
        <v>40760</v>
      </c>
      <c r="I458" s="89">
        <v>40780</v>
      </c>
      <c r="J458" s="83" t="s">
        <v>473</v>
      </c>
      <c r="K458" s="83" t="s">
        <v>469</v>
      </c>
      <c r="L458" s="83" t="s">
        <v>470</v>
      </c>
      <c r="M458" s="83">
        <v>4</v>
      </c>
      <c r="N458" s="83">
        <v>756</v>
      </c>
      <c r="O458" s="83">
        <v>220</v>
      </c>
      <c r="P458" s="83" t="s">
        <v>475</v>
      </c>
      <c r="Q458" s="84">
        <v>357000</v>
      </c>
      <c r="T458" s="81">
        <f>IF(F458&lt;&gt;0,E458/F458," ")</f>
        <v>1.0588235294117647</v>
      </c>
      <c r="U458" s="81">
        <f>IF(D458&lt;&gt;0,E458/D458," ")</f>
        <v>0.98181818181818181</v>
      </c>
      <c r="V458" s="82">
        <f>I458-G458</f>
        <v>127</v>
      </c>
      <c r="X458" s="84">
        <f>198*N458</f>
        <v>149688</v>
      </c>
      <c r="Y458" s="84">
        <f>E458-X458</f>
        <v>228312</v>
      </c>
      <c r="Z458" s="84">
        <f>Y458/O458</f>
        <v>1037.7818181818182</v>
      </c>
      <c r="AA458" s="85" t="str">
        <f>IF(F458&gt;450000,T458," ")</f>
        <v xml:space="preserve"> </v>
      </c>
      <c r="AB458" s="85">
        <f>IF($F458&lt;449999,$T458," ")</f>
        <v>1.0588235294117647</v>
      </c>
      <c r="AC458" s="86" t="str">
        <f>IF(AA458&gt;'20 Walford'!$B$30,AA458," ")</f>
        <v xml:space="preserve"> </v>
      </c>
      <c r="AD458" s="86" t="str">
        <f>IF(AB458&lt;='20 Walford'!$B$30,AB458," ")</f>
        <v xml:space="preserve"> </v>
      </c>
    </row>
    <row r="459" spans="1:30" s="87" customFormat="1">
      <c r="A459" s="83"/>
      <c r="B459" s="83">
        <v>4</v>
      </c>
      <c r="C459" s="83" t="s">
        <v>224</v>
      </c>
      <c r="D459" s="84">
        <v>319000</v>
      </c>
      <c r="E459" s="84">
        <v>297500</v>
      </c>
      <c r="F459" s="88">
        <f>Q459</f>
        <v>262000</v>
      </c>
      <c r="G459" s="89">
        <v>40659</v>
      </c>
      <c r="H459" s="89">
        <v>40670</v>
      </c>
      <c r="I459" s="89">
        <v>40674</v>
      </c>
      <c r="J459" s="83" t="s">
        <v>473</v>
      </c>
      <c r="K459" s="83" t="s">
        <v>469</v>
      </c>
      <c r="L459" s="83" t="s">
        <v>470</v>
      </c>
      <c r="M459" s="83">
        <v>3</v>
      </c>
      <c r="N459" s="83">
        <v>644</v>
      </c>
      <c r="O459" s="83"/>
      <c r="P459" s="83" t="s">
        <v>475</v>
      </c>
      <c r="Q459" s="84">
        <v>262000</v>
      </c>
      <c r="R459" s="83"/>
      <c r="S459" s="83"/>
      <c r="T459" s="81">
        <f>IF(F459&lt;&gt;0,E459/F459," ")</f>
        <v>1.1354961832061068</v>
      </c>
      <c r="U459" s="81">
        <f>IF(D459&lt;&gt;0,E459/D459," ")</f>
        <v>0.93260188087774298</v>
      </c>
      <c r="V459" s="82">
        <f>I459-G459</f>
        <v>15</v>
      </c>
      <c r="W459" s="83"/>
      <c r="X459" s="84">
        <f>198*N459</f>
        <v>127512</v>
      </c>
      <c r="Y459" s="84">
        <f>E459-X459</f>
        <v>169988</v>
      </c>
      <c r="Z459" s="84"/>
      <c r="AA459" s="85" t="str">
        <f>IF(F459&gt;450000,T459," ")</f>
        <v xml:space="preserve"> </v>
      </c>
      <c r="AB459" s="85">
        <f>IF($F459&lt;449999,$T459," ")</f>
        <v>1.1354961832061068</v>
      </c>
      <c r="AC459" s="86" t="str">
        <f>IF(AA459&gt;'20 Walford'!$B$30,AA459," ")</f>
        <v xml:space="preserve"> </v>
      </c>
      <c r="AD459" s="86" t="str">
        <f>IF(AB459&lt;='20 Walford'!$B$30,AB459," ")</f>
        <v xml:space="preserve"> </v>
      </c>
    </row>
    <row r="460" spans="1:30" s="87" customFormat="1">
      <c r="A460" s="83"/>
      <c r="B460" s="83" t="s">
        <v>309</v>
      </c>
      <c r="C460" s="83" t="s">
        <v>483</v>
      </c>
      <c r="D460" s="84"/>
      <c r="E460" s="84">
        <v>420000</v>
      </c>
      <c r="F460" s="88">
        <f>Q460</f>
        <v>400000</v>
      </c>
      <c r="G460" s="89">
        <v>40660</v>
      </c>
      <c r="H460" s="89">
        <v>40687</v>
      </c>
      <c r="I460" s="89">
        <v>40687</v>
      </c>
      <c r="J460" s="83" t="s">
        <v>473</v>
      </c>
      <c r="K460" s="83" t="s">
        <v>469</v>
      </c>
      <c r="L460" s="83" t="s">
        <v>470</v>
      </c>
      <c r="M460" s="83">
        <v>3</v>
      </c>
      <c r="N460" s="83">
        <v>625</v>
      </c>
      <c r="O460" s="83">
        <v>217</v>
      </c>
      <c r="P460" s="83" t="s">
        <v>475</v>
      </c>
      <c r="Q460" s="84">
        <v>400000</v>
      </c>
      <c r="R460" s="83">
        <v>2008</v>
      </c>
      <c r="S460" s="83">
        <v>1</v>
      </c>
      <c r="T460" s="81">
        <f>IF(F460&lt;&gt;0,E460/F460," ")</f>
        <v>1.05</v>
      </c>
      <c r="U460" s="81" t="str">
        <f>IF(D460&lt;&gt;0,E460/D460," ")</f>
        <v xml:space="preserve"> </v>
      </c>
      <c r="V460" s="82">
        <f>I460-G460</f>
        <v>27</v>
      </c>
      <c r="W460" s="83"/>
      <c r="X460" s="84">
        <f>198*N460</f>
        <v>123750</v>
      </c>
      <c r="Y460" s="84">
        <f>E460-X460</f>
        <v>296250</v>
      </c>
      <c r="Z460" s="84">
        <f>Y460/O460</f>
        <v>1365.2073732718893</v>
      </c>
      <c r="AA460" s="85" t="str">
        <f>IF(F460&gt;450000,T460," ")</f>
        <v xml:space="preserve"> </v>
      </c>
      <c r="AB460" s="85">
        <f>IF($F460&lt;449999,$T460," ")</f>
        <v>1.05</v>
      </c>
      <c r="AC460" s="86" t="str">
        <f>IF(AA460&gt;'20 Walford'!$B$30,AA460," ")</f>
        <v xml:space="preserve"> </v>
      </c>
      <c r="AD460" s="86" t="str">
        <f>IF(AB460&lt;='20 Walford'!$B$30,AB460," ")</f>
        <v xml:space="preserve"> </v>
      </c>
    </row>
    <row r="461" spans="1:30" s="87" customFormat="1">
      <c r="A461" s="83"/>
      <c r="B461" s="83">
        <v>19</v>
      </c>
      <c r="C461" s="83" t="s">
        <v>250</v>
      </c>
      <c r="D461" s="84"/>
      <c r="E461" s="84">
        <v>255700</v>
      </c>
      <c r="F461" s="88">
        <f>Q461</f>
        <v>0</v>
      </c>
      <c r="G461" s="89">
        <v>40661</v>
      </c>
      <c r="H461" s="89">
        <v>40696</v>
      </c>
      <c r="I461" s="89">
        <v>40704</v>
      </c>
      <c r="J461" s="83" t="s">
        <v>473</v>
      </c>
      <c r="K461" s="83"/>
      <c r="L461" s="83" t="s">
        <v>470</v>
      </c>
      <c r="M461" s="83">
        <v>4</v>
      </c>
      <c r="N461" s="83">
        <v>897</v>
      </c>
      <c r="O461" s="83">
        <v>210</v>
      </c>
      <c r="P461" s="83"/>
      <c r="Q461" s="84"/>
      <c r="R461" s="83"/>
      <c r="S461" s="83"/>
      <c r="T461" s="81" t="str">
        <f>IF(F461&lt;&gt;0,E461/F461," ")</f>
        <v xml:space="preserve"> </v>
      </c>
      <c r="U461" s="81" t="str">
        <f>IF(D461&lt;&gt;0,E461/D461," ")</f>
        <v xml:space="preserve"> </v>
      </c>
      <c r="V461" s="82">
        <f>I461-G461</f>
        <v>43</v>
      </c>
      <c r="W461" s="83"/>
      <c r="X461" s="84">
        <f>198*N461</f>
        <v>177606</v>
      </c>
      <c r="Y461" s="84">
        <f>E461-X461</f>
        <v>78094</v>
      </c>
      <c r="Z461" s="84"/>
      <c r="AA461" s="85" t="str">
        <f>IF(F461&gt;450000,T461," ")</f>
        <v xml:space="preserve"> </v>
      </c>
      <c r="AB461" s="85" t="str">
        <f>IF($F461&lt;449999,$T461," ")</f>
        <v xml:space="preserve"> </v>
      </c>
      <c r="AC461" s="86" t="str">
        <f>IF(AA461&gt;'20 Walford'!$B$30,AA461," ")</f>
        <v xml:space="preserve"> </v>
      </c>
      <c r="AD461" s="86" t="str">
        <f>IF(AB461&lt;='20 Walford'!$B$30,AB461," ")</f>
        <v xml:space="preserve"> </v>
      </c>
    </row>
    <row r="462" spans="1:30" s="83" customFormat="1">
      <c r="B462" s="83" t="s">
        <v>406</v>
      </c>
      <c r="C462" s="83" t="s">
        <v>481</v>
      </c>
      <c r="D462" s="84">
        <v>330000</v>
      </c>
      <c r="E462" s="84">
        <v>330000</v>
      </c>
      <c r="F462" s="88">
        <f>Q462</f>
        <v>0</v>
      </c>
      <c r="G462" s="89">
        <v>40666</v>
      </c>
      <c r="H462" s="89">
        <v>40670</v>
      </c>
      <c r="I462" s="89">
        <v>40674</v>
      </c>
      <c r="J462" s="83" t="s">
        <v>473</v>
      </c>
      <c r="K462" s="83" t="s">
        <v>469</v>
      </c>
      <c r="L462" s="83" t="s">
        <v>470</v>
      </c>
      <c r="M462" s="83">
        <v>3</v>
      </c>
      <c r="N462" s="83">
        <v>695</v>
      </c>
      <c r="P462" s="83" t="s">
        <v>475</v>
      </c>
      <c r="Q462" s="84"/>
      <c r="R462" s="83">
        <v>2008</v>
      </c>
      <c r="S462" s="83">
        <v>7</v>
      </c>
      <c r="T462" s="81" t="str">
        <f>IF(F462&lt;&gt;0,E462/F462," ")</f>
        <v xml:space="preserve"> </v>
      </c>
      <c r="U462" s="81">
        <f>IF(D462&lt;&gt;0,E462/D462," ")</f>
        <v>1</v>
      </c>
      <c r="V462" s="82">
        <f>I462-G462</f>
        <v>8</v>
      </c>
      <c r="X462" s="84">
        <f>198*N462</f>
        <v>137610</v>
      </c>
      <c r="Y462" s="84">
        <f>E462-X462</f>
        <v>192390</v>
      </c>
      <c r="Z462" s="84"/>
      <c r="AA462" s="85" t="str">
        <f>IF(F462&gt;450000,T462," ")</f>
        <v xml:space="preserve"> </v>
      </c>
      <c r="AB462" s="85" t="str">
        <f>IF($F462&lt;449999,$T462," ")</f>
        <v xml:space="preserve"> </v>
      </c>
      <c r="AC462" s="86" t="str">
        <f>IF(AA462&gt;'20 Walford'!$B$30,AA462," ")</f>
        <v xml:space="preserve"> </v>
      </c>
      <c r="AD462" s="86" t="str">
        <f>IF(AB462&lt;='20 Walford'!$B$30,AB462," ")</f>
        <v xml:space="preserve"> </v>
      </c>
    </row>
    <row r="463" spans="1:30" s="87" customFormat="1">
      <c r="A463" s="83"/>
      <c r="B463" s="83">
        <v>5</v>
      </c>
      <c r="C463" s="83" t="s">
        <v>241</v>
      </c>
      <c r="D463" s="84"/>
      <c r="E463" s="84">
        <v>330500</v>
      </c>
      <c r="F463" s="88">
        <f>Q463</f>
        <v>375000</v>
      </c>
      <c r="G463" s="89">
        <v>40682</v>
      </c>
      <c r="H463" s="89">
        <v>40723</v>
      </c>
      <c r="I463" s="89">
        <v>40736</v>
      </c>
      <c r="J463" s="83" t="s">
        <v>473</v>
      </c>
      <c r="K463" s="83" t="s">
        <v>469</v>
      </c>
      <c r="L463" s="83" t="s">
        <v>470</v>
      </c>
      <c r="M463" s="83">
        <v>3</v>
      </c>
      <c r="N463" s="83">
        <v>718</v>
      </c>
      <c r="O463" s="83">
        <v>245</v>
      </c>
      <c r="P463" s="83" t="s">
        <v>475</v>
      </c>
      <c r="Q463" s="84">
        <v>375000</v>
      </c>
      <c r="R463" s="83">
        <v>2008</v>
      </c>
      <c r="S463" s="83">
        <v>1</v>
      </c>
      <c r="T463" s="81">
        <f>IF(F463&lt;&gt;0,E463/F463," ")</f>
        <v>0.8813333333333333</v>
      </c>
      <c r="U463" s="81" t="str">
        <f>IF(D463&lt;&gt;0,E463/D463," ")</f>
        <v xml:space="preserve"> </v>
      </c>
      <c r="V463" s="82">
        <f>I463-G463</f>
        <v>54</v>
      </c>
      <c r="W463" s="83"/>
      <c r="X463" s="84">
        <f>198*N463</f>
        <v>142164</v>
      </c>
      <c r="Y463" s="84">
        <f>E463-X463</f>
        <v>188336</v>
      </c>
      <c r="Z463" s="84">
        <f>Y463/O463</f>
        <v>768.71836734693875</v>
      </c>
      <c r="AA463" s="85" t="str">
        <f>IF(F463&gt;450000,T463," ")</f>
        <v xml:space="preserve"> </v>
      </c>
      <c r="AB463" s="85">
        <f>IF($F463&lt;449999,$T463," ")</f>
        <v>0.8813333333333333</v>
      </c>
      <c r="AC463" s="86" t="str">
        <f>IF(AA463&gt;'20 Walford'!$B$30,AA463," ")</f>
        <v xml:space="preserve"> </v>
      </c>
      <c r="AD463" s="86">
        <f>IF(AB463&lt;='20 Walford'!$B$30,AB463," ")</f>
        <v>0.8813333333333333</v>
      </c>
    </row>
    <row r="464" spans="1:30" s="96" customFormat="1">
      <c r="A464" s="90"/>
      <c r="B464" s="90" t="s">
        <v>466</v>
      </c>
      <c r="C464" s="90" t="s">
        <v>32</v>
      </c>
      <c r="D464" s="91"/>
      <c r="E464" s="91">
        <v>575000</v>
      </c>
      <c r="F464" s="92">
        <f>Q464</f>
        <v>485000</v>
      </c>
      <c r="G464" s="93">
        <v>40690</v>
      </c>
      <c r="H464" s="93">
        <v>40714</v>
      </c>
      <c r="I464" s="93">
        <v>40730</v>
      </c>
      <c r="J464" s="90" t="s">
        <v>473</v>
      </c>
      <c r="K464" s="90" t="s">
        <v>469</v>
      </c>
      <c r="L464" s="90" t="s">
        <v>470</v>
      </c>
      <c r="M464" s="90">
        <v>3</v>
      </c>
      <c r="N464" s="90">
        <v>584</v>
      </c>
      <c r="O464" s="90">
        <v>217</v>
      </c>
      <c r="P464" s="90" t="s">
        <v>475</v>
      </c>
      <c r="Q464" s="91">
        <v>485000</v>
      </c>
      <c r="R464" s="90"/>
      <c r="S464" s="90"/>
      <c r="T464" s="94">
        <f>IF(F464&lt;&gt;0,E464/F464," ")</f>
        <v>1.1855670103092784</v>
      </c>
      <c r="U464" s="94" t="str">
        <f>IF(D464&lt;&gt;0,E464/D464," ")</f>
        <v xml:space="preserve"> </v>
      </c>
      <c r="V464" s="95">
        <f>I464-G464</f>
        <v>40</v>
      </c>
      <c r="W464" s="90"/>
      <c r="X464" s="91">
        <f>198*N464</f>
        <v>115632</v>
      </c>
      <c r="Y464" s="91">
        <f>E464-X464</f>
        <v>459368</v>
      </c>
      <c r="Z464" s="91">
        <f>Y464/O464</f>
        <v>2116.9032258064517</v>
      </c>
      <c r="AA464" s="85">
        <f>IF(F464&gt;450000,T464," ")</f>
        <v>1.1855670103092784</v>
      </c>
      <c r="AB464" s="85" t="str">
        <f>IF($F464&lt;449999,$T464," ")</f>
        <v xml:space="preserve"> </v>
      </c>
      <c r="AC464" s="86">
        <f>IF(AA464&gt;'20 Walford'!$B$30,AA464," ")</f>
        <v>1.1855670103092784</v>
      </c>
      <c r="AD464" s="86" t="str">
        <f>IF(AB464&lt;='20 Walford'!$B$30,AB464," ")</f>
        <v xml:space="preserve"> </v>
      </c>
    </row>
    <row r="465" spans="1:30" s="87" customFormat="1">
      <c r="A465" s="83"/>
      <c r="B465" s="83">
        <v>19</v>
      </c>
      <c r="C465" s="83" t="s">
        <v>241</v>
      </c>
      <c r="D465" s="84">
        <v>548000</v>
      </c>
      <c r="E465" s="84">
        <v>528000</v>
      </c>
      <c r="F465" s="88">
        <f>Q465</f>
        <v>510000</v>
      </c>
      <c r="G465" s="89">
        <v>40696</v>
      </c>
      <c r="H465" s="89">
        <v>40715</v>
      </c>
      <c r="I465" s="89">
        <v>40736</v>
      </c>
      <c r="J465" s="83" t="s">
        <v>473</v>
      </c>
      <c r="K465" s="83" t="s">
        <v>469</v>
      </c>
      <c r="L465" s="83" t="s">
        <v>470</v>
      </c>
      <c r="M465" s="83">
        <v>3</v>
      </c>
      <c r="N465" s="83">
        <v>1383</v>
      </c>
      <c r="O465" s="83">
        <v>204</v>
      </c>
      <c r="P465" s="83" t="s">
        <v>475</v>
      </c>
      <c r="Q465" s="84">
        <v>510000</v>
      </c>
      <c r="R465" s="83"/>
      <c r="S465" s="83"/>
      <c r="T465" s="81">
        <f>IF(F465&lt;&gt;0,E465/F465," ")</f>
        <v>1.0352941176470589</v>
      </c>
      <c r="U465" s="81">
        <f>IF(D465&lt;&gt;0,E465/D465," ")</f>
        <v>0.96350364963503654</v>
      </c>
      <c r="V465" s="82">
        <f>I465-G465</f>
        <v>40</v>
      </c>
      <c r="W465" s="83"/>
      <c r="X465" s="84">
        <f>198*N465</f>
        <v>273834</v>
      </c>
      <c r="Y465" s="84">
        <f>E465-X465</f>
        <v>254166</v>
      </c>
      <c r="Z465" s="84">
        <f>Y465/O465</f>
        <v>1245.9117647058824</v>
      </c>
      <c r="AA465" s="85">
        <f>IF(F465&gt;450000,T465," ")</f>
        <v>1.0352941176470589</v>
      </c>
      <c r="AB465" s="85" t="str">
        <f>IF($F465&lt;449999,$T465," ")</f>
        <v xml:space="preserve"> </v>
      </c>
      <c r="AC465" s="86">
        <f>IF(AA465&gt;'20 Walford'!$B$30,AA465," ")</f>
        <v>1.0352941176470589</v>
      </c>
      <c r="AD465" s="86" t="str">
        <f>IF(AB465&lt;='20 Walford'!$B$30,AB465," ")</f>
        <v xml:space="preserve"> </v>
      </c>
    </row>
    <row r="466" spans="1:30" s="87" customFormat="1">
      <c r="A466" s="77"/>
      <c r="B466" s="77">
        <v>136</v>
      </c>
      <c r="C466" s="77" t="s">
        <v>486</v>
      </c>
      <c r="D466" s="78"/>
      <c r="E466" s="78">
        <v>272222</v>
      </c>
      <c r="F466" s="79">
        <f>Q466</f>
        <v>325000</v>
      </c>
      <c r="G466" s="80">
        <v>40702</v>
      </c>
      <c r="H466" s="80">
        <v>40784</v>
      </c>
      <c r="I466" s="80">
        <v>40784</v>
      </c>
      <c r="J466" s="77" t="s">
        <v>473</v>
      </c>
      <c r="K466" s="77" t="s">
        <v>469</v>
      </c>
      <c r="L466" s="77" t="s">
        <v>470</v>
      </c>
      <c r="M466" s="77">
        <v>3</v>
      </c>
      <c r="N466" s="77">
        <v>809</v>
      </c>
      <c r="O466" s="77">
        <v>110</v>
      </c>
      <c r="P466" s="77" t="s">
        <v>475</v>
      </c>
      <c r="Q466" s="78">
        <v>325000</v>
      </c>
      <c r="R466" s="77">
        <v>2008</v>
      </c>
      <c r="S466" s="77">
        <v>7</v>
      </c>
      <c r="T466" s="81">
        <f>IF(F466&lt;&gt;0,E466/F466," ")</f>
        <v>0.83760615384615389</v>
      </c>
      <c r="U466" s="81" t="str">
        <f>IF(D466&lt;&gt;0,E466/D466," ")</f>
        <v xml:space="preserve"> </v>
      </c>
      <c r="V466" s="82">
        <f>I466-G466</f>
        <v>82</v>
      </c>
      <c r="W466" s="83"/>
      <c r="X466" s="84">
        <f>198*N466</f>
        <v>160182</v>
      </c>
      <c r="Y466" s="84">
        <f>E466-X466</f>
        <v>112040</v>
      </c>
      <c r="Z466" s="84">
        <f>Y466/O466</f>
        <v>1018.5454545454545</v>
      </c>
      <c r="AA466" s="85" t="str">
        <f>IF($F466&gt;450000,$T466," ")</f>
        <v xml:space="preserve"> </v>
      </c>
      <c r="AB466" s="85">
        <f>IF($F466&lt;449999,$T466," ")</f>
        <v>0.83760615384615389</v>
      </c>
      <c r="AC466" s="86" t="str">
        <f>IF(AA466&gt;'20 Walford'!$B$30,AA466," ")</f>
        <v xml:space="preserve"> </v>
      </c>
      <c r="AD466" s="86">
        <f>IF(AB466&lt;='20 Walford'!$B$30,AB466," ")</f>
        <v>0.83760615384615389</v>
      </c>
    </row>
    <row r="467" spans="1:30" s="87" customFormat="1">
      <c r="A467" s="83"/>
      <c r="B467" s="83">
        <v>13</v>
      </c>
      <c r="C467" s="83" t="s">
        <v>231</v>
      </c>
      <c r="D467" s="84">
        <v>214000</v>
      </c>
      <c r="E467" s="84">
        <v>208000</v>
      </c>
      <c r="F467" s="88">
        <f>Q467</f>
        <v>0</v>
      </c>
      <c r="G467" s="89">
        <v>40705</v>
      </c>
      <c r="H467" s="89">
        <v>40761</v>
      </c>
      <c r="I467" s="89">
        <v>40774</v>
      </c>
      <c r="J467" s="83" t="s">
        <v>473</v>
      </c>
      <c r="K467" s="83"/>
      <c r="L467" s="83" t="s">
        <v>470</v>
      </c>
      <c r="M467" s="83">
        <v>2</v>
      </c>
      <c r="N467" s="83">
        <v>527</v>
      </c>
      <c r="O467" s="83">
        <v>82</v>
      </c>
      <c r="P467" s="83"/>
      <c r="Q467" s="84"/>
      <c r="R467" s="83"/>
      <c r="S467" s="83"/>
      <c r="T467" s="81" t="str">
        <f>IF(F467&lt;&gt;0,E467/F467," ")</f>
        <v xml:space="preserve"> </v>
      </c>
      <c r="U467" s="81">
        <f>IF(D467&lt;&gt;0,E467/D467," ")</f>
        <v>0.9719626168224299</v>
      </c>
      <c r="V467" s="82">
        <f>I467-G467</f>
        <v>69</v>
      </c>
      <c r="W467" s="83"/>
      <c r="X467" s="84">
        <f>198*N467</f>
        <v>104346</v>
      </c>
      <c r="Y467" s="84">
        <f>E467-X467</f>
        <v>103654</v>
      </c>
      <c r="Z467" s="84">
        <f>Y467/O467</f>
        <v>1264.0731707317073</v>
      </c>
      <c r="AA467" s="85" t="str">
        <f>IF(F467&gt;450000,T467," ")</f>
        <v xml:space="preserve"> </v>
      </c>
      <c r="AB467" s="85" t="str">
        <f>IF($F467&lt;449999,$T467," ")</f>
        <v xml:space="preserve"> </v>
      </c>
      <c r="AC467" s="86" t="str">
        <f>IF(AA467&gt;'20 Walford'!$B$30,AA467," ")</f>
        <v xml:space="preserve"> </v>
      </c>
      <c r="AD467" s="86" t="str">
        <f>IF(AB467&lt;='20 Walford'!$B$30,AB467," ")</f>
        <v xml:space="preserve"> </v>
      </c>
    </row>
    <row r="468" spans="1:30" s="96" customFormat="1">
      <c r="A468" s="90"/>
      <c r="B468" s="90">
        <v>9</v>
      </c>
      <c r="C468" s="90" t="s">
        <v>249</v>
      </c>
      <c r="D468" s="91"/>
      <c r="E468" s="91">
        <v>433000</v>
      </c>
      <c r="F468" s="92">
        <f>Q468</f>
        <v>375000</v>
      </c>
      <c r="G468" s="93">
        <v>40707</v>
      </c>
      <c r="H468" s="93">
        <v>40734</v>
      </c>
      <c r="I468" s="93">
        <v>40753</v>
      </c>
      <c r="J468" s="90" t="s">
        <v>473</v>
      </c>
      <c r="K468" s="90" t="s">
        <v>469</v>
      </c>
      <c r="L468" s="90" t="s">
        <v>470</v>
      </c>
      <c r="M468" s="90">
        <v>4</v>
      </c>
      <c r="N468" s="90">
        <v>788</v>
      </c>
      <c r="O468" s="90">
        <v>220</v>
      </c>
      <c r="P468" s="90" t="s">
        <v>475</v>
      </c>
      <c r="Q468" s="91">
        <v>375000</v>
      </c>
      <c r="R468" s="90">
        <v>2008</v>
      </c>
      <c r="S468" s="90">
        <v>1</v>
      </c>
      <c r="T468" s="94">
        <f>IF(F468&lt;&gt;0,E468/F468," ")</f>
        <v>1.1546666666666667</v>
      </c>
      <c r="U468" s="94" t="str">
        <f>IF(D468&lt;&gt;0,E468/D468," ")</f>
        <v xml:space="preserve"> </v>
      </c>
      <c r="V468" s="95">
        <f>I468-G468</f>
        <v>46</v>
      </c>
      <c r="W468" s="90"/>
      <c r="X468" s="91">
        <f>198*N468</f>
        <v>156024</v>
      </c>
      <c r="Y468" s="91">
        <f>E468-X468</f>
        <v>276976</v>
      </c>
      <c r="Z468" s="91">
        <f>Y468/O468</f>
        <v>1258.9818181818182</v>
      </c>
      <c r="AA468" s="85" t="str">
        <f>IF(F468&gt;450000,T468," ")</f>
        <v xml:space="preserve"> </v>
      </c>
      <c r="AB468" s="85">
        <f>IF($F468&lt;449999,$T468," ")</f>
        <v>1.1546666666666667</v>
      </c>
      <c r="AC468" s="86" t="str">
        <f>IF(AA468&gt;'20 Walford'!$B$30,AA468," ")</f>
        <v xml:space="preserve"> </v>
      </c>
      <c r="AD468" s="86" t="str">
        <f>IF(AB468&lt;='20 Walford'!$B$30,AB468," ")</f>
        <v xml:space="preserve"> </v>
      </c>
    </row>
    <row r="469" spans="1:30" s="83" customFormat="1">
      <c r="B469" s="83">
        <v>21</v>
      </c>
      <c r="C469" s="83" t="s">
        <v>19</v>
      </c>
      <c r="D469" s="84"/>
      <c r="E469" s="84">
        <v>420000</v>
      </c>
      <c r="F469" s="88">
        <f>Q469</f>
        <v>0</v>
      </c>
      <c r="G469" s="89">
        <v>40714</v>
      </c>
      <c r="H469" s="89">
        <v>40752</v>
      </c>
      <c r="I469" s="89">
        <v>40752</v>
      </c>
      <c r="J469" s="83" t="s">
        <v>473</v>
      </c>
      <c r="K469" s="83" t="s">
        <v>469</v>
      </c>
      <c r="L469" s="83" t="s">
        <v>474</v>
      </c>
      <c r="M469" s="83">
        <v>4</v>
      </c>
      <c r="O469" s="83">
        <v>260</v>
      </c>
      <c r="Q469" s="84"/>
      <c r="T469" s="81" t="str">
        <f>IF(F469&lt;&gt;0,E469/F469," ")</f>
        <v xml:space="preserve"> </v>
      </c>
      <c r="U469" s="81" t="str">
        <f>IF(D469&lt;&gt;0,E469/D469," ")</f>
        <v xml:space="preserve"> </v>
      </c>
      <c r="V469" s="82">
        <f>I469-G469</f>
        <v>38</v>
      </c>
      <c r="X469" s="84">
        <f>198*N469</f>
        <v>0</v>
      </c>
      <c r="Y469" s="84">
        <f>E469-X469</f>
        <v>420000</v>
      </c>
      <c r="Z469" s="84">
        <f>Y469/O469</f>
        <v>1615.3846153846155</v>
      </c>
      <c r="AA469" s="85" t="str">
        <f>IF(F469&gt;450000,T469," ")</f>
        <v xml:space="preserve"> </v>
      </c>
      <c r="AB469" s="85" t="str">
        <f>IF($F469&lt;449999,$T469," ")</f>
        <v xml:space="preserve"> </v>
      </c>
      <c r="AC469" s="86" t="str">
        <f>IF(AA469&gt;'20 Walford'!$B$30,AA469," ")</f>
        <v xml:space="preserve"> </v>
      </c>
      <c r="AD469" s="86" t="str">
        <f>IF(AB469&lt;='20 Walford'!$B$30,AB469," ")</f>
        <v xml:space="preserve"> </v>
      </c>
    </row>
    <row r="470" spans="1:30" s="83" customFormat="1">
      <c r="B470" s="83">
        <v>127</v>
      </c>
      <c r="C470" s="83" t="s">
        <v>487</v>
      </c>
      <c r="D470" s="84"/>
      <c r="E470" s="84">
        <v>595000</v>
      </c>
      <c r="F470" s="88">
        <f>Q470</f>
        <v>610000</v>
      </c>
      <c r="G470" s="89">
        <v>40723</v>
      </c>
      <c r="H470" s="89">
        <v>40744</v>
      </c>
      <c r="I470" s="89">
        <v>40757</v>
      </c>
      <c r="J470" s="83" t="s">
        <v>473</v>
      </c>
      <c r="K470" s="83" t="s">
        <v>469</v>
      </c>
      <c r="L470" s="83" t="s">
        <v>470</v>
      </c>
      <c r="M470" s="83">
        <v>4</v>
      </c>
      <c r="N470" s="83">
        <v>700</v>
      </c>
      <c r="O470" s="83">
        <v>230</v>
      </c>
      <c r="P470" s="83" t="s">
        <v>475</v>
      </c>
      <c r="Q470" s="84">
        <v>610000</v>
      </c>
      <c r="T470" s="81">
        <f>IF(F470&lt;&gt;0,E470/F470," ")</f>
        <v>0.97540983606557374</v>
      </c>
      <c r="U470" s="81" t="str">
        <f>IF(D470&lt;&gt;0,E470/D470," ")</f>
        <v xml:space="preserve"> </v>
      </c>
      <c r="V470" s="82">
        <f>I470-G470</f>
        <v>34</v>
      </c>
      <c r="X470" s="84">
        <f>198*N470</f>
        <v>138600</v>
      </c>
      <c r="Y470" s="84">
        <f>E470-X470</f>
        <v>456400</v>
      </c>
      <c r="Z470" s="84">
        <f>Y470/O470</f>
        <v>1984.3478260869565</v>
      </c>
      <c r="AA470" s="85">
        <f>IF(F470&gt;450000,T470," ")</f>
        <v>0.97540983606557374</v>
      </c>
      <c r="AB470" s="85" t="str">
        <f>IF($F470&lt;449999,$T470," ")</f>
        <v xml:space="preserve"> </v>
      </c>
      <c r="AC470" s="86" t="str">
        <f>IF(AA470&gt;'20 Walford'!$B$30,AA470," ")</f>
        <v xml:space="preserve"> </v>
      </c>
      <c r="AD470" s="86" t="str">
        <f>IF(AB470&lt;='20 Walford'!$B$30,AB470," ")</f>
        <v xml:space="preserve"> </v>
      </c>
    </row>
    <row r="471" spans="1:30" s="87" customFormat="1">
      <c r="A471" s="83"/>
      <c r="B471" s="83">
        <v>28</v>
      </c>
      <c r="C471" s="83" t="s">
        <v>245</v>
      </c>
      <c r="D471" s="84">
        <v>479000</v>
      </c>
      <c r="E471" s="84">
        <v>440000</v>
      </c>
      <c r="F471" s="88">
        <f>Q471</f>
        <v>440000</v>
      </c>
      <c r="G471" s="89">
        <v>40724</v>
      </c>
      <c r="H471" s="89">
        <v>40748</v>
      </c>
      <c r="I471" s="89">
        <v>40753</v>
      </c>
      <c r="J471" s="83" t="s">
        <v>473</v>
      </c>
      <c r="K471" s="83" t="s">
        <v>469</v>
      </c>
      <c r="L471" s="83" t="s">
        <v>470</v>
      </c>
      <c r="M471" s="83">
        <v>3</v>
      </c>
      <c r="N471" s="83">
        <v>820</v>
      </c>
      <c r="O471" s="83">
        <v>220</v>
      </c>
      <c r="P471" s="83" t="s">
        <v>475</v>
      </c>
      <c r="Q471" s="84">
        <v>440000</v>
      </c>
      <c r="R471" s="83"/>
      <c r="S471" s="83"/>
      <c r="T471" s="81">
        <f>IF(F471&lt;&gt;0,E471/F471," ")</f>
        <v>1</v>
      </c>
      <c r="U471" s="81">
        <f>IF(D471&lt;&gt;0,E471/D471," ")</f>
        <v>0.91858037578288099</v>
      </c>
      <c r="V471" s="82">
        <f>I471-G471</f>
        <v>29</v>
      </c>
      <c r="W471" s="83"/>
      <c r="X471" s="84">
        <f>198*N471</f>
        <v>162360</v>
      </c>
      <c r="Y471" s="84">
        <f>E471-X471</f>
        <v>277640</v>
      </c>
      <c r="Z471" s="84">
        <f>Y471/O471</f>
        <v>1262</v>
      </c>
      <c r="AA471" s="85" t="str">
        <f>IF(F471&gt;450000,T471," ")</f>
        <v xml:space="preserve"> </v>
      </c>
      <c r="AB471" s="85">
        <f>IF($F471&lt;449999,$T471," ")</f>
        <v>1</v>
      </c>
      <c r="AC471" s="86" t="str">
        <f>IF(AA471&gt;'20 Walford'!$B$30,AA471," ")</f>
        <v xml:space="preserve"> </v>
      </c>
      <c r="AD471" s="86">
        <f>IF(AB471&lt;='20 Walford'!$B$30,AB471," ")</f>
        <v>1</v>
      </c>
    </row>
    <row r="472" spans="1:30" s="75" customFormat="1">
      <c r="A472" s="108" t="s">
        <v>620</v>
      </c>
      <c r="B472" s="108"/>
      <c r="C472" s="108"/>
      <c r="D472" s="109">
        <f>AVERAGE(D473:D666)</f>
        <v>423000</v>
      </c>
      <c r="E472" s="109">
        <f>AVERAGE(E473:E666)</f>
        <v>366017.14285714284</v>
      </c>
      <c r="F472" s="110">
        <f>AVERAGE(F473:F666)</f>
        <v>267625</v>
      </c>
      <c r="G472" s="111" t="e">
        <f>AVERAGE(G473:G666)</f>
        <v>#DIV/0!</v>
      </c>
      <c r="H472" s="111">
        <f>AVERAGE(H473:H666)</f>
        <v>39279.142857142855</v>
      </c>
      <c r="I472" s="111">
        <f>AVERAGE(I473:I666)</f>
        <v>39308.37142857143</v>
      </c>
      <c r="J472" s="109"/>
      <c r="K472" s="109"/>
      <c r="L472" s="109"/>
      <c r="M472" s="109"/>
      <c r="N472" s="112">
        <f>AVERAGE(N473:N666)</f>
        <v>794</v>
      </c>
      <c r="O472" s="112">
        <f>AVERAGE(O473:O666)</f>
        <v>162.33333333333334</v>
      </c>
      <c r="P472" s="109"/>
      <c r="Q472" s="109">
        <f>AVERAGE(Q473:Q666)</f>
        <v>356833.33333333331</v>
      </c>
      <c r="R472" s="109"/>
      <c r="S472" s="109"/>
      <c r="T472" s="113">
        <f>AVERAGE(T473:T666)</f>
        <v>1.0864335686608773</v>
      </c>
      <c r="U472" s="113">
        <f>AVERAGE(U473:U666)</f>
        <v>0.95558739255014324</v>
      </c>
      <c r="V472" s="112">
        <f>AVERAGE(V473:V666)</f>
        <v>39291.705882352944</v>
      </c>
      <c r="X472" s="76"/>
    </row>
    <row r="473" spans="1:30" s="87" customFormat="1">
      <c r="A473" s="101" t="s">
        <v>474</v>
      </c>
      <c r="B473" s="101">
        <v>10</v>
      </c>
      <c r="C473" s="101" t="s">
        <v>32</v>
      </c>
      <c r="D473" s="107"/>
      <c r="E473" s="107">
        <v>172500</v>
      </c>
      <c r="F473" s="103"/>
      <c r="G473" s="101"/>
      <c r="H473" s="104">
        <v>38898</v>
      </c>
      <c r="I473" s="104">
        <v>39103</v>
      </c>
      <c r="J473" s="101" t="s">
        <v>473</v>
      </c>
      <c r="K473" s="101" t="s">
        <v>469</v>
      </c>
      <c r="L473" s="101" t="s">
        <v>470</v>
      </c>
      <c r="M473" s="101"/>
      <c r="N473" s="101"/>
      <c r="O473" s="101"/>
      <c r="P473" s="101" t="s">
        <v>475</v>
      </c>
      <c r="Q473" s="107"/>
      <c r="R473" s="101"/>
      <c r="S473" s="101"/>
      <c r="T473" s="81" t="str">
        <f>IF(F473&lt;&gt;0,E473/F473," ")</f>
        <v xml:space="preserve"> </v>
      </c>
      <c r="U473" s="81" t="str">
        <f>IF(D473&lt;&gt;0,E473/D473," ")</f>
        <v xml:space="preserve"> </v>
      </c>
      <c r="V473" s="82">
        <f>I473-G473</f>
        <v>39103</v>
      </c>
      <c r="X473" s="106"/>
    </row>
    <row r="474" spans="1:30" s="87" customFormat="1">
      <c r="A474" s="101" t="s">
        <v>259</v>
      </c>
      <c r="B474" s="101">
        <v>21</v>
      </c>
      <c r="C474" s="101" t="s">
        <v>241</v>
      </c>
      <c r="D474" s="102"/>
      <c r="E474" s="102">
        <v>204000</v>
      </c>
      <c r="F474" s="103"/>
      <c r="G474" s="101"/>
      <c r="H474" s="104">
        <v>39365</v>
      </c>
      <c r="I474" s="104">
        <v>39493</v>
      </c>
      <c r="J474" s="101" t="s">
        <v>473</v>
      </c>
      <c r="K474" s="101" t="s">
        <v>469</v>
      </c>
      <c r="L474" s="101" t="s">
        <v>470</v>
      </c>
      <c r="M474" s="101"/>
      <c r="N474" s="101"/>
      <c r="O474" s="101"/>
      <c r="P474" s="101" t="s">
        <v>475</v>
      </c>
      <c r="Q474" s="102"/>
      <c r="R474" s="101"/>
      <c r="S474" s="101"/>
      <c r="T474" s="81" t="str">
        <f>IF(F474&lt;&gt;0,E474/F474," ")</f>
        <v xml:space="preserve"> </v>
      </c>
      <c r="U474" s="81" t="str">
        <f>IF(D474&lt;&gt;0,E474/D474," ")</f>
        <v xml:space="preserve"> </v>
      </c>
      <c r="V474" s="82">
        <f>I474-G474</f>
        <v>39493</v>
      </c>
      <c r="X474" s="106"/>
    </row>
    <row r="475" spans="1:30" s="87" customFormat="1">
      <c r="A475" s="101"/>
      <c r="B475" s="101">
        <v>91</v>
      </c>
      <c r="C475" s="101" t="s">
        <v>487</v>
      </c>
      <c r="D475" s="107"/>
      <c r="E475" s="107">
        <v>520000</v>
      </c>
      <c r="F475" s="103"/>
      <c r="G475" s="101"/>
      <c r="H475" s="104">
        <v>39029</v>
      </c>
      <c r="I475" s="104">
        <v>39034</v>
      </c>
      <c r="J475" s="101" t="s">
        <v>473</v>
      </c>
      <c r="K475" s="101" t="s">
        <v>469</v>
      </c>
      <c r="L475" s="101" t="s">
        <v>470</v>
      </c>
      <c r="M475" s="101"/>
      <c r="N475" s="101"/>
      <c r="O475" s="101"/>
      <c r="P475" s="101" t="s">
        <v>475</v>
      </c>
      <c r="Q475" s="107"/>
      <c r="R475" s="101"/>
      <c r="S475" s="101"/>
      <c r="T475" s="81" t="str">
        <f>IF(F475&lt;&gt;0,E475/F475," ")</f>
        <v xml:space="preserve"> </v>
      </c>
      <c r="U475" s="81" t="str">
        <f>IF(D475&lt;&gt;0,E475/D475," ")</f>
        <v xml:space="preserve"> </v>
      </c>
      <c r="V475" s="82">
        <f>I475-G475</f>
        <v>39034</v>
      </c>
      <c r="X475" s="106"/>
    </row>
    <row r="476" spans="1:30" s="87" customFormat="1">
      <c r="A476" s="101"/>
      <c r="B476" s="101">
        <v>23</v>
      </c>
      <c r="C476" s="101" t="s">
        <v>487</v>
      </c>
      <c r="D476" s="107"/>
      <c r="E476" s="107">
        <v>280000</v>
      </c>
      <c r="F476" s="103"/>
      <c r="G476" s="101"/>
      <c r="H476" s="104">
        <v>38754</v>
      </c>
      <c r="I476" s="104">
        <v>38779</v>
      </c>
      <c r="J476" s="101" t="s">
        <v>473</v>
      </c>
      <c r="K476" s="101" t="s">
        <v>469</v>
      </c>
      <c r="L476" s="101" t="s">
        <v>470</v>
      </c>
      <c r="M476" s="101"/>
      <c r="N476" s="101"/>
      <c r="O476" s="101"/>
      <c r="P476" s="101" t="s">
        <v>475</v>
      </c>
      <c r="Q476" s="107"/>
      <c r="R476" s="101"/>
      <c r="S476" s="101"/>
      <c r="T476" s="81" t="str">
        <f>IF(F476&lt;&gt;0,E476/F476," ")</f>
        <v xml:space="preserve"> </v>
      </c>
      <c r="U476" s="81" t="str">
        <f>IF(D476&lt;&gt;0,E476/D476," ")</f>
        <v xml:space="preserve"> </v>
      </c>
      <c r="V476" s="82">
        <f>I476-G476</f>
        <v>38779</v>
      </c>
      <c r="X476" s="106"/>
    </row>
    <row r="477" spans="1:30" s="87" customFormat="1">
      <c r="A477" s="101"/>
      <c r="B477" s="101">
        <v>4</v>
      </c>
      <c r="C477" s="101" t="s">
        <v>250</v>
      </c>
      <c r="D477" s="107"/>
      <c r="E477" s="107">
        <v>422500</v>
      </c>
      <c r="F477" s="103"/>
      <c r="G477" s="101"/>
      <c r="H477" s="104">
        <v>38781</v>
      </c>
      <c r="I477" s="104">
        <v>38784</v>
      </c>
      <c r="J477" s="101" t="s">
        <v>473</v>
      </c>
      <c r="K477" s="101" t="s">
        <v>469</v>
      </c>
      <c r="L477" s="101" t="s">
        <v>470</v>
      </c>
      <c r="M477" s="101"/>
      <c r="N477" s="101"/>
      <c r="O477" s="101"/>
      <c r="P477" s="101" t="s">
        <v>475</v>
      </c>
      <c r="Q477" s="107"/>
      <c r="R477" s="101"/>
      <c r="S477" s="101"/>
      <c r="T477" s="81" t="str">
        <f>IF(F477&lt;&gt;0,E477/F477," ")</f>
        <v xml:space="preserve"> </v>
      </c>
      <c r="U477" s="81" t="str">
        <f>IF(D477&lt;&gt;0,E477/D477," ")</f>
        <v xml:space="preserve"> </v>
      </c>
      <c r="V477" s="82">
        <f>I477-G477</f>
        <v>38784</v>
      </c>
      <c r="X477" s="106"/>
    </row>
    <row r="478" spans="1:30" s="87" customFormat="1">
      <c r="A478" s="83"/>
      <c r="B478" s="83" t="s">
        <v>351</v>
      </c>
      <c r="C478" s="83" t="s">
        <v>226</v>
      </c>
      <c r="D478" s="84"/>
      <c r="E478" s="84">
        <v>235600</v>
      </c>
      <c r="F478" s="88">
        <f>Q478</f>
        <v>0</v>
      </c>
      <c r="G478" s="83"/>
      <c r="H478" s="89">
        <v>40169</v>
      </c>
      <c r="I478" s="89">
        <v>40170</v>
      </c>
      <c r="J478" s="83" t="s">
        <v>473</v>
      </c>
      <c r="K478" s="83" t="s">
        <v>469</v>
      </c>
      <c r="L478" s="83" t="s">
        <v>470</v>
      </c>
      <c r="M478" s="83"/>
      <c r="N478" s="83"/>
      <c r="O478" s="83"/>
      <c r="P478" s="83" t="s">
        <v>475</v>
      </c>
      <c r="Q478" s="84"/>
      <c r="R478" s="83"/>
      <c r="S478" s="83"/>
      <c r="T478" s="81" t="str">
        <f>IF(F478&lt;&gt;0,E478/F478," ")</f>
        <v xml:space="preserve"> </v>
      </c>
      <c r="U478" s="81" t="str">
        <f>IF(D478&lt;&gt;0,E478/D478," ")</f>
        <v xml:space="preserve"> </v>
      </c>
      <c r="V478" s="82">
        <f>I478-G478</f>
        <v>40170</v>
      </c>
      <c r="W478" s="83"/>
      <c r="X478" s="84">
        <f>198*N478</f>
        <v>0</v>
      </c>
      <c r="Y478" s="84">
        <f>E478-X478</f>
        <v>235600</v>
      </c>
      <c r="Z478" s="84"/>
      <c r="AA478" s="85" t="str">
        <f>IF(F478&gt;450000,T478," ")</f>
        <v xml:space="preserve"> </v>
      </c>
      <c r="AB478" s="85" t="str">
        <f>IF($F478&lt;449999,$T478," ")</f>
        <v xml:space="preserve"> </v>
      </c>
      <c r="AC478" s="86" t="str">
        <f>IF(AA478&gt;'20 Walford'!$B$30,AA478," ")</f>
        <v xml:space="preserve"> </v>
      </c>
      <c r="AD478" s="86" t="str">
        <f>IF(AB478&lt;='20 Walford'!$B$30,AB478," ")</f>
        <v xml:space="preserve"> </v>
      </c>
    </row>
    <row r="479" spans="1:30" s="83" customFormat="1">
      <c r="A479" s="101"/>
      <c r="B479" s="101">
        <v>6</v>
      </c>
      <c r="C479" s="101" t="s">
        <v>226</v>
      </c>
      <c r="D479" s="107"/>
      <c r="E479" s="107">
        <v>370000</v>
      </c>
      <c r="F479" s="103"/>
      <c r="G479" s="101"/>
      <c r="H479" s="104">
        <v>38753</v>
      </c>
      <c r="I479" s="104">
        <v>38763</v>
      </c>
      <c r="J479" s="101" t="s">
        <v>473</v>
      </c>
      <c r="K479" s="101" t="s">
        <v>469</v>
      </c>
      <c r="L479" s="101" t="s">
        <v>470</v>
      </c>
      <c r="M479" s="101"/>
      <c r="N479" s="101"/>
      <c r="O479" s="101"/>
      <c r="P479" s="101" t="s">
        <v>475</v>
      </c>
      <c r="Q479" s="107"/>
      <c r="R479" s="101"/>
      <c r="S479" s="101"/>
      <c r="T479" s="81" t="str">
        <f>IF(F479&lt;&gt;0,E479/F479," ")</f>
        <v xml:space="preserve"> </v>
      </c>
      <c r="U479" s="81" t="str">
        <f>IF(D479&lt;&gt;0,E479/D479," ")</f>
        <v xml:space="preserve"> </v>
      </c>
      <c r="V479" s="82">
        <f>I479-G479</f>
        <v>38763</v>
      </c>
      <c r="W479" s="87"/>
      <c r="X479" s="106"/>
      <c r="Y479" s="87"/>
      <c r="Z479" s="87"/>
    </row>
    <row r="480" spans="1:30" s="87" customFormat="1">
      <c r="A480" s="101"/>
      <c r="B480" s="101">
        <v>7</v>
      </c>
      <c r="C480" s="101" t="s">
        <v>226</v>
      </c>
      <c r="D480" s="107"/>
      <c r="E480" s="107">
        <v>445000</v>
      </c>
      <c r="F480" s="103"/>
      <c r="G480" s="101"/>
      <c r="H480" s="104">
        <v>38698</v>
      </c>
      <c r="I480" s="104">
        <v>38708</v>
      </c>
      <c r="J480" s="101" t="s">
        <v>473</v>
      </c>
      <c r="K480" s="101" t="s">
        <v>469</v>
      </c>
      <c r="L480" s="101" t="s">
        <v>470</v>
      </c>
      <c r="M480" s="101"/>
      <c r="N480" s="101"/>
      <c r="O480" s="101"/>
      <c r="P480" s="101" t="s">
        <v>475</v>
      </c>
      <c r="Q480" s="107"/>
      <c r="R480" s="101"/>
      <c r="S480" s="101"/>
      <c r="T480" s="81" t="str">
        <f>IF(F480&lt;&gt;0,E480/F480," ")</f>
        <v xml:space="preserve"> </v>
      </c>
      <c r="U480" s="81" t="str">
        <f>IF(D480&lt;&gt;0,E480/D480," ")</f>
        <v xml:space="preserve"> </v>
      </c>
      <c r="V480" s="82">
        <f>I480-G480</f>
        <v>38708</v>
      </c>
      <c r="X480" s="106"/>
    </row>
    <row r="481" spans="1:30" s="87" customFormat="1">
      <c r="A481" s="101"/>
      <c r="B481" s="101" t="s">
        <v>480</v>
      </c>
      <c r="C481" s="101" t="s">
        <v>481</v>
      </c>
      <c r="D481" s="107"/>
      <c r="E481" s="107">
        <v>210000</v>
      </c>
      <c r="F481" s="103">
        <v>170000</v>
      </c>
      <c r="G481" s="101"/>
      <c r="H481" s="104">
        <v>38882</v>
      </c>
      <c r="I481" s="104">
        <v>38895</v>
      </c>
      <c r="J481" s="101" t="s">
        <v>473</v>
      </c>
      <c r="K481" s="101" t="s">
        <v>469</v>
      </c>
      <c r="L481" s="101" t="s">
        <v>470</v>
      </c>
      <c r="M481" s="101">
        <v>2</v>
      </c>
      <c r="N481" s="101">
        <v>413</v>
      </c>
      <c r="O481" s="101">
        <v>70</v>
      </c>
      <c r="P481" s="101" t="s">
        <v>475</v>
      </c>
      <c r="Q481" s="107">
        <v>170000</v>
      </c>
      <c r="R481" s="101">
        <v>2005</v>
      </c>
      <c r="S481" s="101">
        <v>9</v>
      </c>
      <c r="T481" s="81">
        <f>IF(F481&lt;&gt;0,E481/F481," ")</f>
        <v>1.2352941176470589</v>
      </c>
      <c r="U481" s="81" t="str">
        <f>IF(D481&lt;&gt;0,E481/D481," ")</f>
        <v xml:space="preserve"> </v>
      </c>
      <c r="V481" s="82">
        <f>I481-G481</f>
        <v>38895</v>
      </c>
      <c r="X481" s="106"/>
    </row>
    <row r="482" spans="1:30" s="87" customFormat="1">
      <c r="A482" s="101"/>
      <c r="B482" s="101" t="s">
        <v>237</v>
      </c>
      <c r="C482" s="101" t="s">
        <v>481</v>
      </c>
      <c r="D482" s="107"/>
      <c r="E482" s="107">
        <v>288000</v>
      </c>
      <c r="F482" s="103"/>
      <c r="G482" s="101"/>
      <c r="H482" s="104">
        <v>38738</v>
      </c>
      <c r="I482" s="104">
        <v>38756</v>
      </c>
      <c r="J482" s="101" t="s">
        <v>473</v>
      </c>
      <c r="K482" s="101" t="s">
        <v>469</v>
      </c>
      <c r="L482" s="101" t="s">
        <v>470</v>
      </c>
      <c r="M482" s="101"/>
      <c r="N482" s="101"/>
      <c r="O482" s="101"/>
      <c r="P482" s="101" t="s">
        <v>475</v>
      </c>
      <c r="Q482" s="107"/>
      <c r="R482" s="101"/>
      <c r="S482" s="101"/>
      <c r="T482" s="81" t="str">
        <f>IF(F482&lt;&gt;0,E482/F482," ")</f>
        <v xml:space="preserve"> </v>
      </c>
      <c r="U482" s="81" t="str">
        <f>IF(D482&lt;&gt;0,E482/D482," ")</f>
        <v xml:space="preserve"> </v>
      </c>
      <c r="V482" s="82">
        <f>I482-G482</f>
        <v>38756</v>
      </c>
      <c r="X482" s="106"/>
    </row>
    <row r="483" spans="1:30" s="87" customFormat="1">
      <c r="A483" s="101"/>
      <c r="B483" s="101">
        <v>6</v>
      </c>
      <c r="C483" s="101" t="s">
        <v>465</v>
      </c>
      <c r="D483" s="107"/>
      <c r="E483" s="107">
        <v>485000</v>
      </c>
      <c r="F483" s="103"/>
      <c r="G483" s="101"/>
      <c r="H483" s="104">
        <v>38750</v>
      </c>
      <c r="I483" s="104">
        <v>38756</v>
      </c>
      <c r="J483" s="101" t="s">
        <v>473</v>
      </c>
      <c r="K483" s="101" t="s">
        <v>469</v>
      </c>
      <c r="L483" s="101" t="s">
        <v>470</v>
      </c>
      <c r="M483" s="101"/>
      <c r="N483" s="101"/>
      <c r="O483" s="101"/>
      <c r="P483" s="101" t="s">
        <v>475</v>
      </c>
      <c r="Q483" s="107"/>
      <c r="R483" s="101"/>
      <c r="S483" s="101"/>
      <c r="T483" s="81" t="str">
        <f>IF(F483&lt;&gt;0,E483/F483," ")</f>
        <v xml:space="preserve"> </v>
      </c>
      <c r="U483" s="81" t="str">
        <f>IF(D483&lt;&gt;0,E483/D483," ")</f>
        <v xml:space="preserve"> </v>
      </c>
      <c r="V483" s="82">
        <f>I483-G483</f>
        <v>38756</v>
      </c>
      <c r="X483" s="106"/>
    </row>
    <row r="484" spans="1:30" s="87" customFormat="1">
      <c r="A484" s="101"/>
      <c r="B484" s="101">
        <v>16</v>
      </c>
      <c r="C484" s="101" t="s">
        <v>231</v>
      </c>
      <c r="D484" s="102"/>
      <c r="E484" s="102">
        <v>313000</v>
      </c>
      <c r="F484" s="103"/>
      <c r="G484" s="101"/>
      <c r="H484" s="104">
        <v>39868</v>
      </c>
      <c r="I484" s="104">
        <v>39875</v>
      </c>
      <c r="J484" s="101" t="s">
        <v>473</v>
      </c>
      <c r="K484" s="101" t="s">
        <v>469</v>
      </c>
      <c r="L484" s="101" t="s">
        <v>470</v>
      </c>
      <c r="M484" s="101"/>
      <c r="N484" s="101"/>
      <c r="O484" s="101"/>
      <c r="P484" s="101" t="s">
        <v>475</v>
      </c>
      <c r="Q484" s="102"/>
      <c r="R484" s="101"/>
      <c r="S484" s="101"/>
      <c r="T484" s="81" t="str">
        <f>IF(F484&lt;&gt;0,E484/F484," ")</f>
        <v xml:space="preserve"> </v>
      </c>
      <c r="U484" s="81" t="str">
        <f>IF(D484&lt;&gt;0,E484/D484," ")</f>
        <v xml:space="preserve"> </v>
      </c>
      <c r="V484" s="82"/>
      <c r="X484" s="84">
        <f>198*N484</f>
        <v>0</v>
      </c>
      <c r="Y484" s="84">
        <f>E484-X484</f>
        <v>313000</v>
      </c>
      <c r="Z484" s="84"/>
    </row>
    <row r="485" spans="1:30" s="87" customFormat="1">
      <c r="A485" s="101"/>
      <c r="B485" s="101" t="s">
        <v>43</v>
      </c>
      <c r="C485" s="101" t="s">
        <v>231</v>
      </c>
      <c r="D485" s="102">
        <v>497000</v>
      </c>
      <c r="E485" s="102">
        <v>497000</v>
      </c>
      <c r="F485" s="103"/>
      <c r="G485" s="101"/>
      <c r="H485" s="104">
        <v>39506</v>
      </c>
      <c r="I485" s="104">
        <v>39514</v>
      </c>
      <c r="J485" s="101" t="s">
        <v>473</v>
      </c>
      <c r="K485" s="101" t="s">
        <v>469</v>
      </c>
      <c r="L485" s="101" t="s">
        <v>470</v>
      </c>
      <c r="M485" s="101"/>
      <c r="N485" s="101"/>
      <c r="O485" s="101"/>
      <c r="P485" s="101" t="s">
        <v>475</v>
      </c>
      <c r="Q485" s="102"/>
      <c r="R485" s="101"/>
      <c r="S485" s="101"/>
      <c r="T485" s="81" t="str">
        <f>IF(F485&lt;&gt;0,E485/F485," ")</f>
        <v xml:space="preserve"> </v>
      </c>
      <c r="U485" s="81">
        <f>IF(D485&lt;&gt;0,E485/D485," ")</f>
        <v>1</v>
      </c>
      <c r="V485" s="82">
        <f>I485-G485</f>
        <v>39514</v>
      </c>
      <c r="X485" s="106"/>
    </row>
    <row r="486" spans="1:30" s="83" customFormat="1">
      <c r="A486" s="101"/>
      <c r="B486" s="101">
        <v>64</v>
      </c>
      <c r="C486" s="101" t="s">
        <v>231</v>
      </c>
      <c r="D486" s="107"/>
      <c r="E486" s="107">
        <v>455000</v>
      </c>
      <c r="F486" s="103"/>
      <c r="G486" s="101"/>
      <c r="H486" s="104">
        <v>39209</v>
      </c>
      <c r="I486" s="104">
        <v>39224</v>
      </c>
      <c r="J486" s="101" t="s">
        <v>473</v>
      </c>
      <c r="K486" s="101" t="s">
        <v>469</v>
      </c>
      <c r="L486" s="101" t="s">
        <v>470</v>
      </c>
      <c r="M486" s="101"/>
      <c r="N486" s="101"/>
      <c r="O486" s="101"/>
      <c r="P486" s="101" t="s">
        <v>475</v>
      </c>
      <c r="Q486" s="107"/>
      <c r="R486" s="101"/>
      <c r="S486" s="101"/>
      <c r="T486" s="81" t="str">
        <f>IF(F486&lt;&gt;0,E486/F486," ")</f>
        <v xml:space="preserve"> </v>
      </c>
      <c r="U486" s="81" t="str">
        <f>IF(D486&lt;&gt;0,E486/D486," ")</f>
        <v xml:space="preserve"> </v>
      </c>
      <c r="V486" s="82">
        <f>I486-G486</f>
        <v>39224</v>
      </c>
      <c r="W486" s="87"/>
      <c r="X486" s="106"/>
      <c r="Y486" s="87"/>
      <c r="Z486" s="87"/>
    </row>
    <row r="487" spans="1:30" s="83" customFormat="1">
      <c r="A487" s="101"/>
      <c r="B487" s="101">
        <v>14</v>
      </c>
      <c r="C487" s="101" t="s">
        <v>14</v>
      </c>
      <c r="D487" s="107"/>
      <c r="E487" s="107">
        <v>570000</v>
      </c>
      <c r="F487" s="103"/>
      <c r="G487" s="101"/>
      <c r="H487" s="104">
        <v>39407</v>
      </c>
      <c r="I487" s="104">
        <v>39437</v>
      </c>
      <c r="J487" s="101" t="s">
        <v>473</v>
      </c>
      <c r="K487" s="101" t="s">
        <v>469</v>
      </c>
      <c r="L487" s="101" t="s">
        <v>470</v>
      </c>
      <c r="M487" s="101"/>
      <c r="N487" s="101"/>
      <c r="O487" s="101"/>
      <c r="P487" s="101" t="s">
        <v>475</v>
      </c>
      <c r="Q487" s="107"/>
      <c r="R487" s="101"/>
      <c r="S487" s="101"/>
      <c r="T487" s="81" t="str">
        <f>IF(F487&lt;&gt;0,E487/F487," ")</f>
        <v xml:space="preserve"> </v>
      </c>
      <c r="U487" s="81" t="str">
        <f>IF(D487&lt;&gt;0,E487/D487," ")</f>
        <v xml:space="preserve"> </v>
      </c>
      <c r="V487" s="82">
        <f>I487-G487</f>
        <v>39437</v>
      </c>
      <c r="W487" s="87"/>
      <c r="X487" s="106"/>
      <c r="Y487" s="87"/>
      <c r="Z487" s="87"/>
    </row>
    <row r="488" spans="1:30" s="83" customFormat="1">
      <c r="A488" s="101"/>
      <c r="B488" s="101">
        <v>14</v>
      </c>
      <c r="C488" s="101" t="s">
        <v>14</v>
      </c>
      <c r="D488" s="102"/>
      <c r="E488" s="102">
        <v>570000</v>
      </c>
      <c r="F488" s="103"/>
      <c r="G488" s="101"/>
      <c r="H488" s="104">
        <v>39407</v>
      </c>
      <c r="I488" s="104">
        <v>39437</v>
      </c>
      <c r="J488" s="101" t="s">
        <v>473</v>
      </c>
      <c r="K488" s="101" t="s">
        <v>469</v>
      </c>
      <c r="L488" s="101" t="s">
        <v>470</v>
      </c>
      <c r="M488" s="101"/>
      <c r="N488" s="101"/>
      <c r="O488" s="101"/>
      <c r="P488" s="101" t="s">
        <v>475</v>
      </c>
      <c r="Q488" s="102"/>
      <c r="R488" s="101"/>
      <c r="S488" s="101"/>
      <c r="T488" s="81" t="str">
        <f>IF(F488&lt;&gt;0,E488/F488," ")</f>
        <v xml:space="preserve"> </v>
      </c>
      <c r="U488" s="81" t="str">
        <f>IF(D488&lt;&gt;0,E488/D488," ")</f>
        <v xml:space="preserve"> </v>
      </c>
      <c r="V488" s="82">
        <f>I488-G488</f>
        <v>39437</v>
      </c>
      <c r="W488" s="87"/>
      <c r="X488" s="106"/>
      <c r="Y488" s="87"/>
      <c r="Z488" s="87"/>
    </row>
    <row r="489" spans="1:30" s="83" customFormat="1">
      <c r="B489" s="83">
        <v>21</v>
      </c>
      <c r="C489" s="83" t="s">
        <v>483</v>
      </c>
      <c r="D489" s="84"/>
      <c r="E489" s="84">
        <v>240000</v>
      </c>
      <c r="F489" s="88">
        <f>Q489</f>
        <v>260000</v>
      </c>
      <c r="H489" s="89">
        <v>40252</v>
      </c>
      <c r="I489" s="89">
        <v>40252</v>
      </c>
      <c r="J489" s="83" t="s">
        <v>473</v>
      </c>
      <c r="K489" s="83" t="s">
        <v>469</v>
      </c>
      <c r="L489" s="83" t="s">
        <v>470</v>
      </c>
      <c r="M489" s="83">
        <v>2</v>
      </c>
      <c r="N489" s="83">
        <v>0</v>
      </c>
      <c r="O489" s="83">
        <v>84</v>
      </c>
      <c r="P489" s="83" t="s">
        <v>475</v>
      </c>
      <c r="Q489" s="84">
        <v>260000</v>
      </c>
      <c r="T489" s="81">
        <f>IF(F489&lt;&gt;0,E489/F489," ")</f>
        <v>0.92307692307692313</v>
      </c>
      <c r="U489" s="81" t="str">
        <f>IF(D489&lt;&gt;0,E489/D489," ")</f>
        <v xml:space="preserve"> </v>
      </c>
      <c r="V489" s="82">
        <f>I489-G489</f>
        <v>40252</v>
      </c>
      <c r="X489" s="84">
        <f>198*N489</f>
        <v>0</v>
      </c>
      <c r="Y489" s="84">
        <f>E489-X489</f>
        <v>240000</v>
      </c>
      <c r="Z489" s="84">
        <f>Y489/O489</f>
        <v>2857.1428571428573</v>
      </c>
      <c r="AA489" s="85" t="str">
        <f>IF(F489&gt;450000,T489," ")</f>
        <v xml:space="preserve"> </v>
      </c>
      <c r="AB489" s="85">
        <f>IF($F489&lt;449999,$T489," ")</f>
        <v>0.92307692307692313</v>
      </c>
      <c r="AC489" s="86" t="str">
        <f>IF(AA489&gt;'20 Walford'!$B$30,AA489," ")</f>
        <v xml:space="preserve"> </v>
      </c>
      <c r="AD489" s="86">
        <f>IF(AB489&lt;='20 Walford'!$B$30,AB489," ")</f>
        <v>0.92307692307692313</v>
      </c>
    </row>
    <row r="490" spans="1:30" s="87" customFormat="1">
      <c r="A490" s="101"/>
      <c r="B490" s="101" t="s">
        <v>491</v>
      </c>
      <c r="C490" s="101" t="s">
        <v>483</v>
      </c>
      <c r="D490" s="107"/>
      <c r="E490" s="107">
        <v>260000</v>
      </c>
      <c r="F490" s="103"/>
      <c r="G490" s="101"/>
      <c r="H490" s="104">
        <v>38716</v>
      </c>
      <c r="I490" s="104">
        <v>38730</v>
      </c>
      <c r="J490" s="101" t="s">
        <v>473</v>
      </c>
      <c r="K490" s="101" t="s">
        <v>469</v>
      </c>
      <c r="L490" s="101" t="s">
        <v>470</v>
      </c>
      <c r="M490" s="101"/>
      <c r="N490" s="101"/>
      <c r="O490" s="101"/>
      <c r="P490" s="101" t="s">
        <v>475</v>
      </c>
      <c r="Q490" s="107"/>
      <c r="R490" s="101"/>
      <c r="S490" s="101"/>
      <c r="T490" s="81" t="str">
        <f>IF(F490&lt;&gt;0,E490/F490," ")</f>
        <v xml:space="preserve"> </v>
      </c>
      <c r="U490" s="81" t="str">
        <f>IF(D490&lt;&gt;0,E490/D490," ")</f>
        <v xml:space="preserve"> </v>
      </c>
      <c r="V490" s="82">
        <f>I490-G490</f>
        <v>38730</v>
      </c>
      <c r="X490" s="106"/>
    </row>
    <row r="491" spans="1:30" s="87" customFormat="1">
      <c r="A491" s="83"/>
      <c r="B491" s="83">
        <v>39</v>
      </c>
      <c r="C491" s="83" t="s">
        <v>241</v>
      </c>
      <c r="D491" s="84"/>
      <c r="E491" s="84">
        <v>640000</v>
      </c>
      <c r="F491" s="88">
        <f>Q491</f>
        <v>465000</v>
      </c>
      <c r="G491" s="83"/>
      <c r="H491" s="89">
        <v>40291</v>
      </c>
      <c r="I491" s="89">
        <v>40291</v>
      </c>
      <c r="J491" s="83" t="s">
        <v>473</v>
      </c>
      <c r="K491" s="83" t="s">
        <v>469</v>
      </c>
      <c r="L491" s="83" t="s">
        <v>470</v>
      </c>
      <c r="M491" s="83">
        <v>4</v>
      </c>
      <c r="N491" s="83">
        <v>1088</v>
      </c>
      <c r="O491" s="83">
        <v>240</v>
      </c>
      <c r="P491" s="83" t="s">
        <v>475</v>
      </c>
      <c r="Q491" s="84">
        <v>465000</v>
      </c>
      <c r="R491" s="83"/>
      <c r="S491" s="83"/>
      <c r="T491" s="81">
        <f>IF(F491&lt;&gt;0,E491/F491," ")</f>
        <v>1.3763440860215055</v>
      </c>
      <c r="U491" s="81" t="str">
        <f>IF(D491&lt;&gt;0,E491/D491," ")</f>
        <v xml:space="preserve"> </v>
      </c>
      <c r="V491" s="82">
        <f>I491-G491</f>
        <v>40291</v>
      </c>
      <c r="W491" s="83"/>
      <c r="X491" s="84">
        <f>198*N491</f>
        <v>215424</v>
      </c>
      <c r="Y491" s="84">
        <f>E491-X491</f>
        <v>424576</v>
      </c>
      <c r="Z491" s="84">
        <f>Y491/O491</f>
        <v>1769.0666666666666</v>
      </c>
      <c r="AA491" s="85">
        <f>IF(F491&gt;450000,T491," ")</f>
        <v>1.3763440860215055</v>
      </c>
      <c r="AB491" s="85" t="str">
        <f>IF($F491&lt;449999,$T491," ")</f>
        <v xml:space="preserve"> </v>
      </c>
      <c r="AC491" s="86">
        <f>IF(AA491&gt;'20 Walford'!$B$30,AA491," ")</f>
        <v>1.3763440860215055</v>
      </c>
      <c r="AD491" s="86" t="str">
        <f>IF(AB491&lt;='20 Walford'!$B$30,AB491," ")</f>
        <v xml:space="preserve"> </v>
      </c>
    </row>
    <row r="492" spans="1:30" s="87" customFormat="1">
      <c r="A492" s="83"/>
      <c r="B492" s="83">
        <v>13</v>
      </c>
      <c r="C492" s="83" t="s">
        <v>489</v>
      </c>
      <c r="D492" s="84"/>
      <c r="E492" s="84">
        <v>272000</v>
      </c>
      <c r="F492" s="88">
        <f>Q492</f>
        <v>0</v>
      </c>
      <c r="G492" s="83"/>
      <c r="H492" s="89">
        <v>40323</v>
      </c>
      <c r="I492" s="89">
        <v>40338</v>
      </c>
      <c r="J492" s="83" t="s">
        <v>473</v>
      </c>
      <c r="K492" s="83" t="s">
        <v>469</v>
      </c>
      <c r="L492" s="83" t="s">
        <v>470</v>
      </c>
      <c r="M492" s="83"/>
      <c r="N492" s="83"/>
      <c r="O492" s="83"/>
      <c r="P492" s="83" t="s">
        <v>475</v>
      </c>
      <c r="Q492" s="84"/>
      <c r="R492" s="83"/>
      <c r="S492" s="83"/>
      <c r="T492" s="81" t="str">
        <f>IF(F492&lt;&gt;0,E492/F492," ")</f>
        <v xml:space="preserve"> </v>
      </c>
      <c r="U492" s="81" t="str">
        <f>IF(D492&lt;&gt;0,E492/D492," ")</f>
        <v xml:space="preserve"> </v>
      </c>
      <c r="V492" s="82">
        <f>I492-G492</f>
        <v>40338</v>
      </c>
      <c r="W492" s="83"/>
      <c r="X492" s="84">
        <f>198*N492</f>
        <v>0</v>
      </c>
      <c r="Y492" s="84">
        <f>E492-X492</f>
        <v>272000</v>
      </c>
      <c r="Z492" s="84"/>
      <c r="AA492" s="85" t="str">
        <f>IF(F492&gt;450000,T492," ")</f>
        <v xml:space="preserve"> </v>
      </c>
      <c r="AB492" s="85" t="str">
        <f>IF($F492&lt;449999,$T492," ")</f>
        <v xml:space="preserve"> </v>
      </c>
      <c r="AC492" s="86" t="str">
        <f>IF(AA492&gt;'20 Walford'!$B$30,AA492," ")</f>
        <v xml:space="preserve"> </v>
      </c>
      <c r="AD492" s="86" t="str">
        <f>IF(AB492&lt;='20 Walford'!$B$30,AB492," ")</f>
        <v xml:space="preserve"> </v>
      </c>
    </row>
    <row r="493" spans="1:30" s="83" customFormat="1">
      <c r="A493" s="101"/>
      <c r="B493" s="101">
        <v>8</v>
      </c>
      <c r="C493" s="101" t="s">
        <v>245</v>
      </c>
      <c r="D493" s="107"/>
      <c r="E493" s="107">
        <v>480000</v>
      </c>
      <c r="F493" s="103"/>
      <c r="G493" s="101"/>
      <c r="H493" s="104">
        <v>39215</v>
      </c>
      <c r="I493" s="104">
        <v>39220</v>
      </c>
      <c r="J493" s="101" t="s">
        <v>473</v>
      </c>
      <c r="K493" s="101" t="s">
        <v>469</v>
      </c>
      <c r="L493" s="101" t="s">
        <v>470</v>
      </c>
      <c r="M493" s="101"/>
      <c r="N493" s="101"/>
      <c r="O493" s="101"/>
      <c r="P493" s="101" t="s">
        <v>475</v>
      </c>
      <c r="Q493" s="107"/>
      <c r="R493" s="101"/>
      <c r="S493" s="101"/>
      <c r="T493" s="81" t="str">
        <f>IF(F493&lt;&gt;0,E493/F493," ")</f>
        <v xml:space="preserve"> </v>
      </c>
      <c r="U493" s="81" t="str">
        <f>IF(D493&lt;&gt;0,E493/D493," ")</f>
        <v xml:space="preserve"> </v>
      </c>
      <c r="V493" s="82">
        <f>I493-G493</f>
        <v>39220</v>
      </c>
      <c r="W493" s="87"/>
      <c r="X493" s="106"/>
      <c r="Y493" s="87"/>
      <c r="Z493" s="87"/>
    </row>
    <row r="494" spans="1:30" s="87" customFormat="1">
      <c r="A494" s="101"/>
      <c r="B494" s="101">
        <v>7</v>
      </c>
      <c r="C494" s="101" t="s">
        <v>245</v>
      </c>
      <c r="D494" s="107"/>
      <c r="E494" s="107">
        <v>370000</v>
      </c>
      <c r="F494" s="103"/>
      <c r="G494" s="101"/>
      <c r="H494" s="104">
        <v>38920</v>
      </c>
      <c r="I494" s="104">
        <v>38924</v>
      </c>
      <c r="J494" s="101" t="s">
        <v>473</v>
      </c>
      <c r="K494" s="101" t="s">
        <v>469</v>
      </c>
      <c r="L494" s="101" t="s">
        <v>470</v>
      </c>
      <c r="M494" s="101"/>
      <c r="N494" s="101"/>
      <c r="O494" s="101"/>
      <c r="P494" s="101" t="s">
        <v>475</v>
      </c>
      <c r="Q494" s="107"/>
      <c r="R494" s="101"/>
      <c r="S494" s="101"/>
      <c r="T494" s="81" t="str">
        <f>IF(F494&lt;&gt;0,E494/F494," ")</f>
        <v xml:space="preserve"> </v>
      </c>
      <c r="U494" s="81" t="str">
        <f>IF(D494&lt;&gt;0,E494/D494," ")</f>
        <v xml:space="preserve"> </v>
      </c>
      <c r="V494" s="82">
        <f>I494-G494</f>
        <v>38924</v>
      </c>
      <c r="X494" s="106"/>
    </row>
    <row r="495" spans="1:30" s="87" customFormat="1">
      <c r="A495" s="101"/>
      <c r="B495" s="101">
        <v>17</v>
      </c>
      <c r="C495" s="101" t="s">
        <v>249</v>
      </c>
      <c r="D495" s="107"/>
      <c r="E495" s="107">
        <v>333000</v>
      </c>
      <c r="F495" s="103"/>
      <c r="G495" s="101"/>
      <c r="H495" s="104">
        <v>38751</v>
      </c>
      <c r="I495" s="104">
        <v>38786</v>
      </c>
      <c r="J495" s="101" t="s">
        <v>473</v>
      </c>
      <c r="K495" s="101" t="s">
        <v>469</v>
      </c>
      <c r="L495" s="101" t="s">
        <v>470</v>
      </c>
      <c r="M495" s="101"/>
      <c r="N495" s="101"/>
      <c r="O495" s="101"/>
      <c r="P495" s="101" t="s">
        <v>475</v>
      </c>
      <c r="Q495" s="107"/>
      <c r="R495" s="101"/>
      <c r="S495" s="101"/>
      <c r="T495" s="81" t="str">
        <f>IF(F495&lt;&gt;0,E495/F495," ")</f>
        <v xml:space="preserve"> </v>
      </c>
      <c r="U495" s="81" t="str">
        <f>IF(D495&lt;&gt;0,E495/D495," ")</f>
        <v xml:space="preserve"> </v>
      </c>
      <c r="V495" s="82">
        <f>I495-G495</f>
        <v>38786</v>
      </c>
      <c r="X495" s="106"/>
    </row>
    <row r="496" spans="1:30" s="83" customFormat="1">
      <c r="A496" s="101"/>
      <c r="B496" s="101">
        <v>35</v>
      </c>
      <c r="C496" s="101" t="s">
        <v>225</v>
      </c>
      <c r="D496" s="107">
        <v>349000</v>
      </c>
      <c r="E496" s="107">
        <v>318000</v>
      </c>
      <c r="F496" s="103"/>
      <c r="G496" s="101"/>
      <c r="H496" s="104">
        <v>38784</v>
      </c>
      <c r="I496" s="104">
        <v>38789</v>
      </c>
      <c r="J496" s="101" t="s">
        <v>473</v>
      </c>
      <c r="K496" s="101" t="s">
        <v>469</v>
      </c>
      <c r="L496" s="101" t="s">
        <v>470</v>
      </c>
      <c r="M496" s="101"/>
      <c r="N496" s="101"/>
      <c r="O496" s="101"/>
      <c r="P496" s="101" t="s">
        <v>475</v>
      </c>
      <c r="Q496" s="107"/>
      <c r="R496" s="101"/>
      <c r="S496" s="101"/>
      <c r="T496" s="81" t="str">
        <f>IF(F496&lt;&gt;0,E496/F496," ")</f>
        <v xml:space="preserve"> </v>
      </c>
      <c r="U496" s="81">
        <f>IF(D496&lt;&gt;0,E496/D496," ")</f>
        <v>0.91117478510028649</v>
      </c>
      <c r="V496" s="82">
        <f>I496-G496</f>
        <v>38789</v>
      </c>
      <c r="W496" s="87"/>
      <c r="X496" s="106"/>
      <c r="Y496" s="87"/>
      <c r="Z496" s="87"/>
    </row>
    <row r="497" spans="1:30" s="83" customFormat="1">
      <c r="A497" s="101"/>
      <c r="B497" s="101">
        <v>8</v>
      </c>
      <c r="C497" s="101" t="s">
        <v>225</v>
      </c>
      <c r="D497" s="107"/>
      <c r="E497" s="107">
        <v>395000</v>
      </c>
      <c r="F497" s="103"/>
      <c r="G497" s="101"/>
      <c r="H497" s="104">
        <v>38750</v>
      </c>
      <c r="I497" s="104">
        <v>38758</v>
      </c>
      <c r="J497" s="101" t="s">
        <v>473</v>
      </c>
      <c r="K497" s="101" t="s">
        <v>469</v>
      </c>
      <c r="L497" s="101" t="s">
        <v>470</v>
      </c>
      <c r="M497" s="101"/>
      <c r="N497" s="101"/>
      <c r="O497" s="101"/>
      <c r="P497" s="101" t="s">
        <v>475</v>
      </c>
      <c r="Q497" s="107"/>
      <c r="R497" s="101"/>
      <c r="S497" s="101"/>
      <c r="T497" s="81" t="str">
        <f>IF(F497&lt;&gt;0,E497/F497," ")</f>
        <v xml:space="preserve"> </v>
      </c>
      <c r="U497" s="81" t="str">
        <f>IF(D497&lt;&gt;0,E497/D497," ")</f>
        <v xml:space="preserve"> </v>
      </c>
      <c r="V497" s="82">
        <f>I497-G497</f>
        <v>38758</v>
      </c>
      <c r="W497" s="87"/>
      <c r="X497" s="106"/>
      <c r="Y497" s="87"/>
      <c r="Z497" s="87"/>
    </row>
    <row r="498" spans="1:30" s="87" customFormat="1">
      <c r="A498" s="83"/>
      <c r="B498" s="83">
        <v>19</v>
      </c>
      <c r="C498" s="83" t="s">
        <v>227</v>
      </c>
      <c r="D498" s="84"/>
      <c r="E498" s="84">
        <v>350000</v>
      </c>
      <c r="F498" s="88">
        <f>Q498</f>
        <v>380000</v>
      </c>
      <c r="G498" s="83"/>
      <c r="H498" s="89">
        <v>40259</v>
      </c>
      <c r="I498" s="89">
        <v>40259</v>
      </c>
      <c r="J498" s="83" t="s">
        <v>473</v>
      </c>
      <c r="K498" s="83" t="s">
        <v>469</v>
      </c>
      <c r="L498" s="83" t="s">
        <v>470</v>
      </c>
      <c r="M498" s="83">
        <v>3</v>
      </c>
      <c r="N498" s="83">
        <v>1229</v>
      </c>
      <c r="O498" s="83">
        <v>140</v>
      </c>
      <c r="P498" s="83" t="s">
        <v>475</v>
      </c>
      <c r="Q498" s="84">
        <v>380000</v>
      </c>
      <c r="R498" s="83"/>
      <c r="S498" s="83"/>
      <c r="T498" s="81">
        <f>IF(F498&lt;&gt;0,E498/F498," ")</f>
        <v>0.92105263157894735</v>
      </c>
      <c r="U498" s="81" t="str">
        <f>IF(D498&lt;&gt;0,E498/D498," ")</f>
        <v xml:space="preserve"> </v>
      </c>
      <c r="V498" s="82">
        <f>I498-G498</f>
        <v>40259</v>
      </c>
      <c r="W498" s="83"/>
      <c r="X498" s="84">
        <f>198*N498</f>
        <v>243342</v>
      </c>
      <c r="Y498" s="84">
        <f>E498-X498</f>
        <v>106658</v>
      </c>
      <c r="Z498" s="84">
        <f>Y498/O498</f>
        <v>761.84285714285716</v>
      </c>
      <c r="AA498" s="85" t="str">
        <f>IF(F498&gt;450000,T498," ")</f>
        <v xml:space="preserve"> </v>
      </c>
      <c r="AB498" s="85">
        <f>IF($F498&lt;449999,$T498," ")</f>
        <v>0.92105263157894735</v>
      </c>
      <c r="AC498" s="86" t="str">
        <f>IF(AA498&gt;'20 Walford'!$B$30,AA498," ")</f>
        <v xml:space="preserve"> </v>
      </c>
      <c r="AD498" s="86">
        <f>IF(AB498&lt;='20 Walford'!$B$30,AB498," ")</f>
        <v>0.92105263157894735</v>
      </c>
    </row>
    <row r="499" spans="1:30" s="87" customFormat="1">
      <c r="A499" s="83"/>
      <c r="B499" s="83">
        <v>44</v>
      </c>
      <c r="C499" s="83" t="s">
        <v>227</v>
      </c>
      <c r="D499" s="84"/>
      <c r="E499" s="84">
        <v>405000</v>
      </c>
      <c r="F499" s="88">
        <f>Q499</f>
        <v>446000</v>
      </c>
      <c r="G499" s="83"/>
      <c r="H499" s="89">
        <v>40252</v>
      </c>
      <c r="I499" s="89">
        <v>40252</v>
      </c>
      <c r="J499" s="83" t="s">
        <v>473</v>
      </c>
      <c r="K499" s="83" t="s">
        <v>469</v>
      </c>
      <c r="L499" s="83" t="s">
        <v>470</v>
      </c>
      <c r="M499" s="83">
        <v>3</v>
      </c>
      <c r="N499" s="83">
        <v>1335</v>
      </c>
      <c r="O499" s="83">
        <v>200</v>
      </c>
      <c r="P499" s="83" t="s">
        <v>475</v>
      </c>
      <c r="Q499" s="84">
        <v>446000</v>
      </c>
      <c r="R499" s="83"/>
      <c r="S499" s="83"/>
      <c r="T499" s="81">
        <f>IF(F499&lt;&gt;0,E499/F499," ")</f>
        <v>0.90807174887892372</v>
      </c>
      <c r="U499" s="81" t="str">
        <f>IF(D499&lt;&gt;0,E499/D499," ")</f>
        <v xml:space="preserve"> </v>
      </c>
      <c r="V499" s="82">
        <f>I499-G499</f>
        <v>40252</v>
      </c>
      <c r="W499" s="83"/>
      <c r="X499" s="84">
        <f>198*N499</f>
        <v>264330</v>
      </c>
      <c r="Y499" s="84">
        <f>E499-X499</f>
        <v>140670</v>
      </c>
      <c r="Z499" s="84">
        <f>Y499/O499</f>
        <v>703.35</v>
      </c>
      <c r="AA499" s="85" t="str">
        <f>IF(F499&gt;450000,T499," ")</f>
        <v xml:space="preserve"> </v>
      </c>
      <c r="AB499" s="85">
        <f>IF($F499&lt;449999,$T499," ")</f>
        <v>0.90807174887892372</v>
      </c>
      <c r="AC499" s="86" t="str">
        <f>IF(AA499&gt;'20 Walford'!$B$30,AA499," ")</f>
        <v xml:space="preserve"> </v>
      </c>
      <c r="AD499" s="86">
        <f>IF(AB499&lt;='20 Walford'!$B$30,AB499," ")</f>
        <v>0.90807174887892372</v>
      </c>
    </row>
    <row r="500" spans="1:30" s="83" customFormat="1">
      <c r="A500" s="101"/>
      <c r="B500" s="101">
        <v>168</v>
      </c>
      <c r="C500" s="101" t="s">
        <v>486</v>
      </c>
      <c r="D500" s="107"/>
      <c r="E500" s="107">
        <v>339000</v>
      </c>
      <c r="F500" s="103"/>
      <c r="G500" s="101"/>
      <c r="H500" s="104">
        <v>39303</v>
      </c>
      <c r="I500" s="104">
        <v>39469</v>
      </c>
      <c r="J500" s="101" t="s">
        <v>473</v>
      </c>
      <c r="K500" s="101" t="s">
        <v>469</v>
      </c>
      <c r="L500" s="101" t="s">
        <v>470</v>
      </c>
      <c r="M500" s="101"/>
      <c r="N500" s="101"/>
      <c r="O500" s="101"/>
      <c r="P500" s="101" t="s">
        <v>475</v>
      </c>
      <c r="Q500" s="107"/>
      <c r="R500" s="101"/>
      <c r="S500" s="101"/>
      <c r="T500" s="81" t="str">
        <f>IF(F500&lt;&gt;0,E500/F500," ")</f>
        <v xml:space="preserve"> </v>
      </c>
      <c r="U500" s="81" t="str">
        <f>IF(D500&lt;&gt;0,E500/D500," ")</f>
        <v xml:space="preserve"> </v>
      </c>
      <c r="V500" s="82">
        <f>I500-G500</f>
        <v>39469</v>
      </c>
      <c r="W500" s="87"/>
      <c r="X500" s="106"/>
      <c r="Y500" s="87"/>
      <c r="Z500" s="87"/>
    </row>
    <row r="501" spans="1:30" s="83" customFormat="1">
      <c r="A501" s="101"/>
      <c r="B501" s="101">
        <v>168</v>
      </c>
      <c r="C501" s="101" t="s">
        <v>486</v>
      </c>
      <c r="D501" s="102"/>
      <c r="E501" s="102">
        <v>339000</v>
      </c>
      <c r="F501" s="103"/>
      <c r="G501" s="101"/>
      <c r="H501" s="104">
        <v>39303</v>
      </c>
      <c r="I501" s="104">
        <v>39469</v>
      </c>
      <c r="J501" s="101" t="s">
        <v>473</v>
      </c>
      <c r="K501" s="101" t="s">
        <v>469</v>
      </c>
      <c r="L501" s="101" t="s">
        <v>470</v>
      </c>
      <c r="M501" s="101"/>
      <c r="N501" s="101"/>
      <c r="O501" s="101"/>
      <c r="P501" s="101" t="s">
        <v>475</v>
      </c>
      <c r="Q501" s="102"/>
      <c r="R501" s="101"/>
      <c r="S501" s="101"/>
      <c r="T501" s="81" t="str">
        <f>IF(F501&lt;&gt;0,E501/F501," ")</f>
        <v xml:space="preserve"> </v>
      </c>
      <c r="U501" s="81" t="str">
        <f>IF(D501&lt;&gt;0,E501/D501," ")</f>
        <v xml:space="preserve"> </v>
      </c>
      <c r="V501" s="82">
        <f>I501-G501</f>
        <v>39469</v>
      </c>
      <c r="W501" s="87"/>
      <c r="X501" s="106"/>
      <c r="Y501" s="87"/>
      <c r="Z501" s="87"/>
    </row>
    <row r="502" spans="1:30" s="83" customFormat="1">
      <c r="A502" s="101"/>
      <c r="B502" s="101" t="s">
        <v>490</v>
      </c>
      <c r="C502" s="101" t="s">
        <v>486</v>
      </c>
      <c r="D502" s="107"/>
      <c r="E502" s="107">
        <v>254000</v>
      </c>
      <c r="F502" s="103"/>
      <c r="G502" s="101"/>
      <c r="H502" s="104">
        <v>39304</v>
      </c>
      <c r="I502" s="104">
        <v>39328</v>
      </c>
      <c r="J502" s="101" t="s">
        <v>473</v>
      </c>
      <c r="K502" s="101" t="s">
        <v>469</v>
      </c>
      <c r="L502" s="101" t="s">
        <v>470</v>
      </c>
      <c r="M502" s="101"/>
      <c r="N502" s="101"/>
      <c r="O502" s="101"/>
      <c r="P502" s="101" t="s">
        <v>475</v>
      </c>
      <c r="Q502" s="107"/>
      <c r="R502" s="101"/>
      <c r="S502" s="101"/>
      <c r="T502" s="81" t="str">
        <f>IF(F502&lt;&gt;0,E502/F502," ")</f>
        <v xml:space="preserve"> </v>
      </c>
      <c r="U502" s="81" t="str">
        <f>IF(D502&lt;&gt;0,E502/D502," ")</f>
        <v xml:space="preserve"> </v>
      </c>
      <c r="V502" s="82">
        <f>I502-G502</f>
        <v>39328</v>
      </c>
      <c r="W502" s="87"/>
      <c r="X502" s="106"/>
      <c r="Y502" s="87"/>
      <c r="Z502" s="87"/>
    </row>
    <row r="503" spans="1:30" s="87" customFormat="1">
      <c r="A503" s="101"/>
      <c r="B503" s="101" t="s">
        <v>485</v>
      </c>
      <c r="C503" s="101" t="s">
        <v>486</v>
      </c>
      <c r="D503" s="107"/>
      <c r="E503" s="107">
        <v>223000</v>
      </c>
      <c r="F503" s="103"/>
      <c r="G503" s="101"/>
      <c r="H503" s="104">
        <v>38749</v>
      </c>
      <c r="I503" s="104">
        <v>38761</v>
      </c>
      <c r="J503" s="101" t="s">
        <v>473</v>
      </c>
      <c r="K503" s="101" t="s">
        <v>469</v>
      </c>
      <c r="L503" s="101" t="s">
        <v>470</v>
      </c>
      <c r="M503" s="101"/>
      <c r="N503" s="101"/>
      <c r="O503" s="101"/>
      <c r="P503" s="101" t="s">
        <v>475</v>
      </c>
      <c r="Q503" s="107"/>
      <c r="R503" s="101"/>
      <c r="S503" s="101"/>
      <c r="T503" s="81" t="str">
        <f>IF(F503&lt;&gt;0,E503/F503," ")</f>
        <v xml:space="preserve"> </v>
      </c>
      <c r="U503" s="81" t="str">
        <f>IF(D503&lt;&gt;0,E503/D503," ")</f>
        <v xml:space="preserve"> </v>
      </c>
      <c r="V503" s="82">
        <f>I503-G503</f>
        <v>38761</v>
      </c>
      <c r="X503" s="106"/>
    </row>
    <row r="504" spans="1:30" s="83" customFormat="1">
      <c r="A504" s="101"/>
      <c r="B504" s="101">
        <v>8</v>
      </c>
      <c r="C504" s="101" t="s">
        <v>251</v>
      </c>
      <c r="D504" s="107"/>
      <c r="E504" s="107">
        <v>340000</v>
      </c>
      <c r="F504" s="103"/>
      <c r="G504" s="101"/>
      <c r="H504" s="104">
        <v>39319</v>
      </c>
      <c r="I504" s="104">
        <v>39356</v>
      </c>
      <c r="J504" s="101" t="s">
        <v>473</v>
      </c>
      <c r="K504" s="101" t="s">
        <v>469</v>
      </c>
      <c r="L504" s="101" t="s">
        <v>470</v>
      </c>
      <c r="M504" s="101"/>
      <c r="N504" s="101"/>
      <c r="O504" s="101"/>
      <c r="P504" s="101" t="s">
        <v>475</v>
      </c>
      <c r="Q504" s="107"/>
      <c r="R504" s="101"/>
      <c r="S504" s="101"/>
      <c r="T504" s="81" t="str">
        <f>IF(F504&lt;&gt;0,E504/F504," ")</f>
        <v xml:space="preserve"> </v>
      </c>
      <c r="U504" s="81" t="str">
        <f>IF(D504&lt;&gt;0,E504/D504," ")</f>
        <v xml:space="preserve"> </v>
      </c>
      <c r="V504" s="82">
        <f>I504-G504</f>
        <v>39356</v>
      </c>
      <c r="W504" s="87"/>
      <c r="X504" s="106"/>
      <c r="Y504" s="87"/>
      <c r="Z504" s="87"/>
    </row>
    <row r="505" spans="1:30" s="87" customFormat="1">
      <c r="A505" s="83"/>
      <c r="B505" s="83">
        <v>26</v>
      </c>
      <c r="C505" s="83" t="s">
        <v>243</v>
      </c>
      <c r="D505" s="84"/>
      <c r="E505" s="84">
        <v>485000</v>
      </c>
      <c r="F505" s="88">
        <f>Q505</f>
        <v>420000</v>
      </c>
      <c r="G505" s="83"/>
      <c r="H505" s="89">
        <v>40277</v>
      </c>
      <c r="I505" s="89">
        <v>40277</v>
      </c>
      <c r="J505" s="83" t="s">
        <v>473</v>
      </c>
      <c r="K505" s="83" t="s">
        <v>469</v>
      </c>
      <c r="L505" s="83" t="s">
        <v>470</v>
      </c>
      <c r="M505" s="83">
        <v>4</v>
      </c>
      <c r="N505" s="83">
        <v>699</v>
      </c>
      <c r="O505" s="83">
        <v>240</v>
      </c>
      <c r="P505" s="83" t="s">
        <v>475</v>
      </c>
      <c r="Q505" s="84">
        <v>420000</v>
      </c>
      <c r="R505" s="83"/>
      <c r="S505" s="83"/>
      <c r="T505" s="81">
        <f>IF(F505&lt;&gt;0,E505/F505," ")</f>
        <v>1.1547619047619047</v>
      </c>
      <c r="U505" s="81" t="str">
        <f>IF(D505&lt;&gt;0,E505/D505," ")</f>
        <v xml:space="preserve"> </v>
      </c>
      <c r="V505" s="82">
        <f>I505-G505</f>
        <v>40277</v>
      </c>
      <c r="W505" s="83"/>
      <c r="X505" s="84">
        <f>198*N505</f>
        <v>138402</v>
      </c>
      <c r="Y505" s="84">
        <f>E505-X505</f>
        <v>346598</v>
      </c>
      <c r="Z505" s="84">
        <f>Y505/O505</f>
        <v>1444.1583333333333</v>
      </c>
      <c r="AA505" s="85" t="str">
        <f>IF(F505&gt;450000,T505," ")</f>
        <v xml:space="preserve"> </v>
      </c>
      <c r="AB505" s="85">
        <f>IF($F505&lt;449999,$T505," ")</f>
        <v>1.1547619047619047</v>
      </c>
      <c r="AC505" s="86" t="str">
        <f>IF(AA505&gt;'20 Walford'!$B$30,AA505," ")</f>
        <v xml:space="preserve"> </v>
      </c>
      <c r="AD505" s="86" t="str">
        <f>IF(AB505&lt;='20 Walford'!$B$30,AB505," ")</f>
        <v xml:space="preserve"> </v>
      </c>
    </row>
    <row r="506" spans="1:30" s="87" customFormat="1">
      <c r="A506" s="101"/>
      <c r="B506" s="101" t="s">
        <v>242</v>
      </c>
      <c r="C506" s="101" t="s">
        <v>243</v>
      </c>
      <c r="D506" s="107"/>
      <c r="E506" s="107">
        <v>295000</v>
      </c>
      <c r="F506" s="103"/>
      <c r="G506" s="101"/>
      <c r="H506" s="104">
        <v>38730</v>
      </c>
      <c r="I506" s="104">
        <v>38741</v>
      </c>
      <c r="J506" s="101" t="s">
        <v>473</v>
      </c>
      <c r="K506" s="101" t="s">
        <v>469</v>
      </c>
      <c r="L506" s="101" t="s">
        <v>470</v>
      </c>
      <c r="M506" s="101"/>
      <c r="N506" s="101"/>
      <c r="O506" s="101"/>
      <c r="P506" s="101" t="s">
        <v>475</v>
      </c>
      <c r="Q506" s="107"/>
      <c r="R506" s="101"/>
      <c r="S506" s="101"/>
      <c r="T506" s="81" t="str">
        <f>IF(F506&lt;&gt;0,E506/F506," ")</f>
        <v xml:space="preserve"> </v>
      </c>
      <c r="U506" s="81" t="str">
        <f>IF(D506&lt;&gt;0,E506/D506," ")</f>
        <v xml:space="preserve"> </v>
      </c>
      <c r="V506" s="82">
        <f>I506-G506</f>
        <v>38741</v>
      </c>
      <c r="X506" s="106"/>
    </row>
    <row r="507" spans="1:30" s="87" customFormat="1">
      <c r="A507" s="101"/>
      <c r="B507" s="101">
        <v>1</v>
      </c>
      <c r="C507" s="101" t="s">
        <v>224</v>
      </c>
      <c r="D507" s="107"/>
      <c r="E507" s="107">
        <v>435000</v>
      </c>
      <c r="F507" s="103"/>
      <c r="G507" s="101"/>
      <c r="H507" s="104">
        <v>39058</v>
      </c>
      <c r="I507" s="104">
        <v>39065</v>
      </c>
      <c r="J507" s="101" t="s">
        <v>473</v>
      </c>
      <c r="K507" s="101" t="s">
        <v>469</v>
      </c>
      <c r="L507" s="101" t="s">
        <v>470</v>
      </c>
      <c r="M507" s="101"/>
      <c r="N507" s="101"/>
      <c r="O507" s="101"/>
      <c r="P507" s="101" t="s">
        <v>475</v>
      </c>
      <c r="Q507" s="107"/>
      <c r="R507" s="101"/>
      <c r="S507" s="101"/>
      <c r="T507" s="81" t="str">
        <f>IF(F507&lt;&gt;0,E507/F507," ")</f>
        <v xml:space="preserve"> </v>
      </c>
      <c r="U507" s="81" t="str">
        <f>IF(D507&lt;&gt;0,E507/D507," ")</f>
        <v xml:space="preserve"> </v>
      </c>
      <c r="V507" s="82">
        <f>I507-G507</f>
        <v>39065</v>
      </c>
      <c r="X507" s="106"/>
    </row>
    <row r="508" spans="1:30" s="116" customFormat="1">
      <c r="D508" s="117"/>
      <c r="E508" s="117"/>
      <c r="F508" s="118"/>
      <c r="Q508" s="117"/>
      <c r="T508" s="119"/>
      <c r="U508" s="119"/>
      <c r="V508" s="120"/>
      <c r="X508" s="121"/>
    </row>
    <row r="509" spans="1:30" s="116" customFormat="1">
      <c r="D509" s="117"/>
      <c r="E509" s="117"/>
      <c r="F509" s="118"/>
      <c r="Q509" s="117"/>
      <c r="T509" s="119"/>
      <c r="U509" s="119"/>
      <c r="V509" s="120"/>
      <c r="X509" s="121"/>
    </row>
    <row r="510" spans="1:30" s="87" customFormat="1">
      <c r="A510" s="101"/>
      <c r="B510" s="101"/>
      <c r="C510" s="101"/>
      <c r="D510" s="107"/>
      <c r="E510" s="107"/>
      <c r="F510" s="103"/>
      <c r="G510" s="104"/>
      <c r="H510" s="104"/>
      <c r="I510" s="104"/>
      <c r="J510" s="101"/>
      <c r="K510" s="101"/>
      <c r="L510" s="101"/>
      <c r="M510" s="101"/>
      <c r="N510" s="101"/>
      <c r="O510" s="101"/>
      <c r="P510" s="101"/>
      <c r="Q510" s="107"/>
      <c r="R510" s="101"/>
      <c r="S510" s="101"/>
      <c r="T510" s="81"/>
      <c r="U510" s="81"/>
      <c r="V510" s="82"/>
      <c r="X510" s="106"/>
    </row>
    <row r="511" spans="1:30" s="87" customFormat="1">
      <c r="A511" s="101"/>
      <c r="B511" s="101"/>
      <c r="C511" s="101"/>
      <c r="D511" s="107"/>
      <c r="E511" s="107"/>
      <c r="F511" s="103"/>
      <c r="G511" s="104"/>
      <c r="H511" s="104"/>
      <c r="I511" s="104"/>
      <c r="J511" s="101"/>
      <c r="K511" s="101"/>
      <c r="L511" s="101"/>
      <c r="M511" s="101"/>
      <c r="N511" s="101"/>
      <c r="O511" s="101"/>
      <c r="P511" s="101"/>
      <c r="Q511" s="107"/>
      <c r="R511" s="101"/>
      <c r="S511" s="101"/>
      <c r="T511" s="81"/>
      <c r="U511" s="81"/>
      <c r="V511" s="82"/>
      <c r="X511" s="106"/>
    </row>
    <row r="512" spans="1:30" s="87" customFormat="1">
      <c r="A512" s="101"/>
      <c r="B512" s="101"/>
      <c r="C512" s="101"/>
      <c r="D512" s="107"/>
      <c r="E512" s="107"/>
      <c r="F512" s="103"/>
      <c r="G512" s="104"/>
      <c r="H512" s="104"/>
      <c r="I512" s="104"/>
      <c r="J512" s="101"/>
      <c r="K512" s="101"/>
      <c r="L512" s="101"/>
      <c r="M512" s="101"/>
      <c r="N512" s="101"/>
      <c r="O512" s="101"/>
      <c r="P512" s="101"/>
      <c r="Q512" s="107"/>
      <c r="R512" s="101"/>
      <c r="S512" s="101"/>
      <c r="T512" s="81"/>
      <c r="U512" s="81"/>
      <c r="V512" s="82"/>
      <c r="X512" s="106"/>
    </row>
    <row r="513" spans="1:24" s="87" customFormat="1">
      <c r="A513" s="101"/>
      <c r="B513" s="101"/>
      <c r="C513" s="101"/>
      <c r="D513" s="107"/>
      <c r="E513" s="107"/>
      <c r="F513" s="103"/>
      <c r="G513" s="104"/>
      <c r="H513" s="104"/>
      <c r="I513" s="104"/>
      <c r="J513" s="101"/>
      <c r="K513" s="101"/>
      <c r="L513" s="101"/>
      <c r="M513" s="101"/>
      <c r="N513" s="101"/>
      <c r="O513" s="101"/>
      <c r="P513" s="101"/>
      <c r="Q513" s="107"/>
      <c r="R513" s="101"/>
      <c r="S513" s="101"/>
      <c r="T513" s="81"/>
      <c r="U513" s="81"/>
      <c r="V513" s="82"/>
      <c r="X513" s="106"/>
    </row>
    <row r="514" spans="1:24" s="87" customFormat="1">
      <c r="A514" s="101"/>
      <c r="B514" s="101"/>
      <c r="C514" s="101"/>
      <c r="D514" s="107"/>
      <c r="E514" s="107"/>
      <c r="F514" s="103"/>
      <c r="G514" s="104"/>
      <c r="H514" s="104"/>
      <c r="I514" s="104"/>
      <c r="J514" s="101"/>
      <c r="K514" s="101"/>
      <c r="L514" s="101"/>
      <c r="M514" s="101"/>
      <c r="N514" s="101"/>
      <c r="O514" s="101"/>
      <c r="P514" s="101"/>
      <c r="Q514" s="107"/>
      <c r="R514" s="101"/>
      <c r="S514" s="101"/>
      <c r="T514" s="81"/>
      <c r="U514" s="81"/>
      <c r="V514" s="82"/>
      <c r="X514" s="106"/>
    </row>
    <row r="515" spans="1:24" s="87" customFormat="1">
      <c r="A515" s="101"/>
      <c r="B515" s="101"/>
      <c r="C515" s="101"/>
      <c r="D515" s="107"/>
      <c r="E515" s="107"/>
      <c r="F515" s="103"/>
      <c r="G515" s="104"/>
      <c r="H515" s="104"/>
      <c r="I515" s="104"/>
      <c r="J515" s="101"/>
      <c r="K515" s="101"/>
      <c r="L515" s="101"/>
      <c r="M515" s="101"/>
      <c r="N515" s="101"/>
      <c r="O515" s="101"/>
      <c r="P515" s="101"/>
      <c r="Q515" s="107"/>
      <c r="R515" s="101"/>
      <c r="S515" s="101"/>
      <c r="T515" s="81"/>
      <c r="U515" s="81"/>
      <c r="V515" s="82"/>
      <c r="X515" s="106"/>
    </row>
    <row r="516" spans="1:24" s="87" customFormat="1">
      <c r="A516" s="101"/>
      <c r="B516" s="101"/>
      <c r="C516" s="101"/>
      <c r="D516" s="107"/>
      <c r="E516" s="107"/>
      <c r="F516" s="103"/>
      <c r="G516" s="104"/>
      <c r="H516" s="104"/>
      <c r="I516" s="104"/>
      <c r="J516" s="101"/>
      <c r="K516" s="101"/>
      <c r="L516" s="101"/>
      <c r="M516" s="101"/>
      <c r="N516" s="101"/>
      <c r="O516" s="101"/>
      <c r="P516" s="101"/>
      <c r="Q516" s="107"/>
      <c r="R516" s="101"/>
      <c r="S516" s="101"/>
      <c r="T516" s="81"/>
      <c r="U516" s="81"/>
      <c r="V516" s="82"/>
      <c r="X516" s="106"/>
    </row>
    <row r="517" spans="1:24" s="87" customFormat="1">
      <c r="A517" s="101"/>
      <c r="B517" s="101"/>
      <c r="C517" s="101"/>
      <c r="D517" s="107"/>
      <c r="E517" s="107"/>
      <c r="F517" s="103"/>
      <c r="G517" s="104"/>
      <c r="H517" s="104"/>
      <c r="I517" s="104"/>
      <c r="J517" s="101"/>
      <c r="K517" s="101"/>
      <c r="L517" s="101"/>
      <c r="M517" s="101"/>
      <c r="N517" s="101"/>
      <c r="O517" s="101"/>
      <c r="P517" s="101"/>
      <c r="Q517" s="107"/>
      <c r="R517" s="101"/>
      <c r="S517" s="101"/>
      <c r="T517" s="81"/>
      <c r="U517" s="81"/>
      <c r="V517" s="82"/>
      <c r="X517" s="106"/>
    </row>
    <row r="518" spans="1:24" s="87" customFormat="1">
      <c r="A518" s="101"/>
      <c r="B518" s="101"/>
      <c r="C518" s="101"/>
      <c r="D518" s="107"/>
      <c r="E518" s="107"/>
      <c r="F518" s="103"/>
      <c r="G518" s="104"/>
      <c r="H518" s="104"/>
      <c r="I518" s="104"/>
      <c r="J518" s="101"/>
      <c r="K518" s="101"/>
      <c r="L518" s="101"/>
      <c r="M518" s="101"/>
      <c r="N518" s="101"/>
      <c r="O518" s="101"/>
      <c r="P518" s="101"/>
      <c r="Q518" s="107"/>
      <c r="R518" s="101"/>
      <c r="S518" s="101"/>
      <c r="T518" s="81"/>
      <c r="U518" s="81"/>
      <c r="V518" s="82"/>
      <c r="X518" s="106"/>
    </row>
    <row r="519" spans="1:24" s="87" customFormat="1">
      <c r="A519" s="101"/>
      <c r="B519" s="101"/>
      <c r="C519" s="101"/>
      <c r="D519" s="107"/>
      <c r="E519" s="107"/>
      <c r="F519" s="103"/>
      <c r="G519" s="104"/>
      <c r="H519" s="104"/>
      <c r="I519" s="104"/>
      <c r="J519" s="101"/>
      <c r="K519" s="101"/>
      <c r="L519" s="101"/>
      <c r="M519" s="101"/>
      <c r="N519" s="101"/>
      <c r="O519" s="101"/>
      <c r="P519" s="101"/>
      <c r="Q519" s="107"/>
      <c r="R519" s="101"/>
      <c r="S519" s="101"/>
      <c r="T519" s="81"/>
      <c r="U519" s="81"/>
      <c r="V519" s="82"/>
      <c r="X519" s="106"/>
    </row>
    <row r="520" spans="1:24" s="87" customFormat="1">
      <c r="A520" s="101"/>
      <c r="B520" s="101"/>
      <c r="C520" s="101"/>
      <c r="D520" s="107"/>
      <c r="E520" s="107"/>
      <c r="F520" s="103"/>
      <c r="G520" s="104"/>
      <c r="H520" s="104"/>
      <c r="I520" s="104"/>
      <c r="J520" s="101"/>
      <c r="K520" s="101"/>
      <c r="L520" s="101"/>
      <c r="M520" s="101"/>
      <c r="N520" s="101"/>
      <c r="O520" s="101"/>
      <c r="P520" s="101"/>
      <c r="Q520" s="107"/>
      <c r="R520" s="101"/>
      <c r="S520" s="101"/>
      <c r="T520" s="81"/>
      <c r="U520" s="81"/>
      <c r="V520" s="82"/>
      <c r="X520" s="106"/>
    </row>
    <row r="521" spans="1:24" s="87" customFormat="1">
      <c r="A521" s="101"/>
      <c r="B521" s="101"/>
      <c r="C521" s="101"/>
      <c r="D521" s="107"/>
      <c r="E521" s="107"/>
      <c r="F521" s="103"/>
      <c r="G521" s="104"/>
      <c r="H521" s="104"/>
      <c r="I521" s="104"/>
      <c r="J521" s="101"/>
      <c r="K521" s="101"/>
      <c r="L521" s="101"/>
      <c r="M521" s="101"/>
      <c r="N521" s="101"/>
      <c r="O521" s="101"/>
      <c r="P521" s="101"/>
      <c r="Q521" s="107"/>
      <c r="R521" s="101"/>
      <c r="S521" s="101"/>
      <c r="T521" s="81"/>
      <c r="U521" s="81"/>
      <c r="V521" s="82"/>
      <c r="X521" s="106"/>
    </row>
    <row r="522" spans="1:24" s="87" customFormat="1">
      <c r="A522" s="101"/>
      <c r="B522" s="101"/>
      <c r="C522" s="101"/>
      <c r="D522" s="107"/>
      <c r="E522" s="107"/>
      <c r="F522" s="103"/>
      <c r="G522" s="104"/>
      <c r="H522" s="104"/>
      <c r="I522" s="104"/>
      <c r="J522" s="101"/>
      <c r="K522" s="101"/>
      <c r="L522" s="101"/>
      <c r="M522" s="101"/>
      <c r="N522" s="101"/>
      <c r="O522" s="101"/>
      <c r="P522" s="101"/>
      <c r="Q522" s="107"/>
      <c r="R522" s="101"/>
      <c r="S522" s="101"/>
      <c r="T522" s="81"/>
      <c r="U522" s="81"/>
      <c r="V522" s="82"/>
      <c r="X522" s="106"/>
    </row>
    <row r="523" spans="1:24" s="87" customFormat="1">
      <c r="A523" s="101"/>
      <c r="B523" s="101"/>
      <c r="C523" s="101"/>
      <c r="D523" s="107"/>
      <c r="E523" s="107"/>
      <c r="F523" s="103"/>
      <c r="G523" s="104"/>
      <c r="H523" s="104"/>
      <c r="I523" s="104"/>
      <c r="J523" s="101"/>
      <c r="K523" s="101"/>
      <c r="L523" s="101"/>
      <c r="M523" s="101"/>
      <c r="N523" s="101"/>
      <c r="O523" s="101"/>
      <c r="P523" s="101"/>
      <c r="Q523" s="107"/>
      <c r="R523" s="101"/>
      <c r="S523" s="101"/>
      <c r="T523" s="81"/>
      <c r="U523" s="81"/>
      <c r="V523" s="82"/>
      <c r="X523" s="106"/>
    </row>
    <row r="524" spans="1:24" s="87" customFormat="1">
      <c r="A524" s="101"/>
      <c r="B524" s="101"/>
      <c r="C524" s="101"/>
      <c r="D524" s="107"/>
      <c r="E524" s="107"/>
      <c r="F524" s="103"/>
      <c r="G524" s="104"/>
      <c r="H524" s="104"/>
      <c r="I524" s="104"/>
      <c r="J524" s="101"/>
      <c r="K524" s="101"/>
      <c r="L524" s="101"/>
      <c r="M524" s="101"/>
      <c r="N524" s="101"/>
      <c r="O524" s="101"/>
      <c r="P524" s="101"/>
      <c r="Q524" s="107"/>
      <c r="R524" s="101"/>
      <c r="S524" s="101"/>
      <c r="T524" s="81"/>
      <c r="U524" s="81"/>
      <c r="V524" s="82"/>
      <c r="X524" s="106"/>
    </row>
    <row r="525" spans="1:24" s="87" customFormat="1">
      <c r="A525" s="101"/>
      <c r="B525" s="101"/>
      <c r="C525" s="101"/>
      <c r="D525" s="107"/>
      <c r="E525" s="107"/>
      <c r="F525" s="103"/>
      <c r="G525" s="104"/>
      <c r="H525" s="104"/>
      <c r="I525" s="104"/>
      <c r="J525" s="101"/>
      <c r="K525" s="101"/>
      <c r="L525" s="101"/>
      <c r="M525" s="101"/>
      <c r="N525" s="101"/>
      <c r="O525" s="101"/>
      <c r="P525" s="101"/>
      <c r="Q525" s="107"/>
      <c r="R525" s="101"/>
      <c r="S525" s="101"/>
      <c r="T525" s="81"/>
      <c r="U525" s="81"/>
      <c r="V525" s="82"/>
      <c r="X525" s="106"/>
    </row>
    <row r="526" spans="1:24" s="87" customFormat="1">
      <c r="A526" s="101"/>
      <c r="B526" s="101"/>
      <c r="C526" s="101"/>
      <c r="D526" s="107"/>
      <c r="E526" s="107"/>
      <c r="F526" s="103"/>
      <c r="G526" s="104"/>
      <c r="H526" s="104"/>
      <c r="I526" s="104"/>
      <c r="J526" s="101"/>
      <c r="K526" s="101"/>
      <c r="L526" s="101"/>
      <c r="M526" s="101"/>
      <c r="N526" s="101"/>
      <c r="O526" s="101"/>
      <c r="P526" s="101"/>
      <c r="Q526" s="107"/>
      <c r="R526" s="101"/>
      <c r="S526" s="101"/>
      <c r="T526" s="81"/>
      <c r="U526" s="81"/>
      <c r="V526" s="82"/>
      <c r="X526" s="106"/>
    </row>
    <row r="527" spans="1:24" s="87" customFormat="1">
      <c r="A527" s="101"/>
      <c r="B527" s="101"/>
      <c r="C527" s="101"/>
      <c r="D527" s="107"/>
      <c r="E527" s="107"/>
      <c r="F527" s="103"/>
      <c r="G527" s="104"/>
      <c r="H527" s="104"/>
      <c r="I527" s="104"/>
      <c r="J527" s="101"/>
      <c r="K527" s="101"/>
      <c r="L527" s="101"/>
      <c r="M527" s="101"/>
      <c r="N527" s="101"/>
      <c r="O527" s="101"/>
      <c r="P527" s="101"/>
      <c r="Q527" s="107"/>
      <c r="R527" s="101"/>
      <c r="S527" s="101"/>
      <c r="T527" s="81"/>
      <c r="U527" s="81"/>
      <c r="V527" s="82"/>
      <c r="X527" s="106"/>
    </row>
    <row r="528" spans="1:24" s="87" customFormat="1">
      <c r="A528" s="101"/>
      <c r="B528" s="101"/>
      <c r="C528" s="101"/>
      <c r="D528" s="107"/>
      <c r="E528" s="107"/>
      <c r="F528" s="103"/>
      <c r="G528" s="104"/>
      <c r="H528" s="104"/>
      <c r="I528" s="104"/>
      <c r="J528" s="101"/>
      <c r="K528" s="101"/>
      <c r="L528" s="101"/>
      <c r="M528" s="101"/>
      <c r="N528" s="101"/>
      <c r="O528" s="101"/>
      <c r="P528" s="101"/>
      <c r="Q528" s="107"/>
      <c r="R528" s="101"/>
      <c r="S528" s="101"/>
      <c r="T528" s="81"/>
      <c r="U528" s="81"/>
      <c r="V528" s="82"/>
      <c r="X528" s="106"/>
    </row>
    <row r="529" spans="1:24" s="87" customFormat="1">
      <c r="A529" s="101"/>
      <c r="B529" s="101"/>
      <c r="C529" s="101"/>
      <c r="D529" s="107"/>
      <c r="E529" s="107"/>
      <c r="F529" s="103"/>
      <c r="G529" s="104"/>
      <c r="H529" s="104"/>
      <c r="I529" s="104"/>
      <c r="J529" s="101"/>
      <c r="K529" s="101"/>
      <c r="L529" s="101"/>
      <c r="M529" s="101"/>
      <c r="N529" s="101"/>
      <c r="O529" s="101"/>
      <c r="P529" s="101"/>
      <c r="Q529" s="107"/>
      <c r="R529" s="101"/>
      <c r="S529" s="101"/>
      <c r="T529" s="81"/>
      <c r="U529" s="81"/>
      <c r="V529" s="82"/>
      <c r="X529" s="106"/>
    </row>
    <row r="530" spans="1:24" s="87" customFormat="1">
      <c r="A530" s="101"/>
      <c r="B530" s="101"/>
      <c r="C530" s="101"/>
      <c r="D530" s="107"/>
      <c r="E530" s="107"/>
      <c r="F530" s="103"/>
      <c r="G530" s="104"/>
      <c r="H530" s="104"/>
      <c r="I530" s="104"/>
      <c r="J530" s="101"/>
      <c r="K530" s="101"/>
      <c r="L530" s="101"/>
      <c r="M530" s="101"/>
      <c r="N530" s="101"/>
      <c r="O530" s="101"/>
      <c r="P530" s="101"/>
      <c r="Q530" s="107"/>
      <c r="R530" s="101"/>
      <c r="S530" s="101"/>
      <c r="T530" s="81"/>
      <c r="U530" s="81"/>
      <c r="V530" s="82"/>
      <c r="X530" s="106"/>
    </row>
    <row r="531" spans="1:24" s="87" customFormat="1">
      <c r="A531" s="101"/>
      <c r="B531" s="101"/>
      <c r="C531" s="101"/>
      <c r="D531" s="107"/>
      <c r="E531" s="107"/>
      <c r="F531" s="103"/>
      <c r="G531" s="104"/>
      <c r="H531" s="104"/>
      <c r="I531" s="104"/>
      <c r="J531" s="101"/>
      <c r="K531" s="101"/>
      <c r="L531" s="101"/>
      <c r="M531" s="101"/>
      <c r="N531" s="101"/>
      <c r="O531" s="101"/>
      <c r="P531" s="101"/>
      <c r="Q531" s="107"/>
      <c r="R531" s="101"/>
      <c r="S531" s="101"/>
      <c r="T531" s="81"/>
      <c r="U531" s="81"/>
      <c r="V531" s="82"/>
      <c r="X531" s="106"/>
    </row>
    <row r="532" spans="1:24" s="87" customFormat="1">
      <c r="A532" s="101"/>
      <c r="B532" s="101"/>
      <c r="C532" s="101"/>
      <c r="D532" s="107"/>
      <c r="E532" s="107"/>
      <c r="F532" s="103"/>
      <c r="G532" s="104"/>
      <c r="H532" s="104"/>
      <c r="I532" s="104"/>
      <c r="J532" s="101"/>
      <c r="K532" s="101"/>
      <c r="L532" s="101"/>
      <c r="M532" s="101"/>
      <c r="N532" s="101"/>
      <c r="O532" s="101"/>
      <c r="P532" s="101"/>
      <c r="Q532" s="107"/>
      <c r="R532" s="101"/>
      <c r="S532" s="101"/>
      <c r="T532" s="81"/>
      <c r="U532" s="81"/>
      <c r="V532" s="82"/>
      <c r="X532" s="106"/>
    </row>
    <row r="533" spans="1:24" s="87" customFormat="1">
      <c r="A533" s="101"/>
      <c r="B533" s="101"/>
      <c r="C533" s="101"/>
      <c r="D533" s="107"/>
      <c r="E533" s="107"/>
      <c r="F533" s="103"/>
      <c r="G533" s="104"/>
      <c r="H533" s="104"/>
      <c r="I533" s="104"/>
      <c r="J533" s="101"/>
      <c r="K533" s="101"/>
      <c r="L533" s="101"/>
      <c r="M533" s="101"/>
      <c r="N533" s="101"/>
      <c r="O533" s="101"/>
      <c r="P533" s="101"/>
      <c r="Q533" s="107"/>
      <c r="R533" s="101"/>
      <c r="S533" s="101"/>
      <c r="T533" s="81"/>
      <c r="U533" s="81"/>
      <c r="V533" s="82"/>
      <c r="X533" s="106"/>
    </row>
    <row r="534" spans="1:24" s="87" customFormat="1">
      <c r="A534" s="101"/>
      <c r="B534" s="101"/>
      <c r="C534" s="101"/>
      <c r="D534" s="107"/>
      <c r="E534" s="107"/>
      <c r="F534" s="103"/>
      <c r="G534" s="104"/>
      <c r="H534" s="104"/>
      <c r="I534" s="104"/>
      <c r="J534" s="101"/>
      <c r="K534" s="101"/>
      <c r="L534" s="101"/>
      <c r="M534" s="101"/>
      <c r="N534" s="101"/>
      <c r="O534" s="101"/>
      <c r="P534" s="101"/>
      <c r="Q534" s="107"/>
      <c r="R534" s="101"/>
      <c r="S534" s="101"/>
      <c r="T534" s="81"/>
      <c r="U534" s="81"/>
      <c r="V534" s="82"/>
      <c r="X534" s="106"/>
    </row>
    <row r="535" spans="1:24" s="87" customFormat="1">
      <c r="A535" s="101"/>
      <c r="B535" s="101"/>
      <c r="C535" s="101"/>
      <c r="D535" s="107"/>
      <c r="E535" s="107"/>
      <c r="F535" s="103"/>
      <c r="G535" s="104"/>
      <c r="H535" s="104"/>
      <c r="I535" s="104"/>
      <c r="J535" s="101"/>
      <c r="K535" s="101"/>
      <c r="L535" s="101"/>
      <c r="M535" s="101"/>
      <c r="N535" s="101"/>
      <c r="O535" s="101"/>
      <c r="P535" s="101"/>
      <c r="Q535" s="107"/>
      <c r="R535" s="101"/>
      <c r="S535" s="101"/>
      <c r="T535" s="81"/>
      <c r="U535" s="81"/>
      <c r="V535" s="82"/>
      <c r="X535" s="106"/>
    </row>
    <row r="536" spans="1:24" s="87" customFormat="1">
      <c r="A536" s="101"/>
      <c r="B536" s="101"/>
      <c r="C536" s="101"/>
      <c r="D536" s="107"/>
      <c r="E536" s="107"/>
      <c r="F536" s="103"/>
      <c r="G536" s="104"/>
      <c r="H536" s="104"/>
      <c r="I536" s="104"/>
      <c r="J536" s="101"/>
      <c r="K536" s="101"/>
      <c r="L536" s="101"/>
      <c r="M536" s="101"/>
      <c r="N536" s="101"/>
      <c r="O536" s="101"/>
      <c r="P536" s="101"/>
      <c r="Q536" s="107"/>
      <c r="R536" s="101"/>
      <c r="S536" s="101"/>
      <c r="T536" s="81"/>
      <c r="U536" s="81"/>
      <c r="V536" s="82"/>
      <c r="X536" s="106"/>
    </row>
    <row r="537" spans="1:24" s="87" customFormat="1">
      <c r="A537" s="101"/>
      <c r="B537" s="101"/>
      <c r="C537" s="101"/>
      <c r="D537" s="107"/>
      <c r="E537" s="107"/>
      <c r="F537" s="103"/>
      <c r="G537" s="104"/>
      <c r="H537" s="104"/>
      <c r="I537" s="104"/>
      <c r="J537" s="101"/>
      <c r="K537" s="101"/>
      <c r="L537" s="101"/>
      <c r="M537" s="101"/>
      <c r="N537" s="101"/>
      <c r="O537" s="101"/>
      <c r="P537" s="101"/>
      <c r="Q537" s="107"/>
      <c r="R537" s="101"/>
      <c r="S537" s="101"/>
      <c r="T537" s="81"/>
      <c r="U537" s="81"/>
      <c r="V537" s="82"/>
      <c r="X537" s="106"/>
    </row>
    <row r="538" spans="1:24" s="87" customFormat="1">
      <c r="A538" s="101"/>
      <c r="B538" s="101"/>
      <c r="C538" s="101"/>
      <c r="D538" s="107"/>
      <c r="E538" s="107"/>
      <c r="F538" s="103"/>
      <c r="G538" s="104"/>
      <c r="H538" s="104"/>
      <c r="I538" s="104"/>
      <c r="J538" s="101"/>
      <c r="K538" s="101"/>
      <c r="L538" s="101"/>
      <c r="M538" s="101"/>
      <c r="N538" s="101"/>
      <c r="O538" s="101"/>
      <c r="P538" s="101"/>
      <c r="Q538" s="107"/>
      <c r="R538" s="101"/>
      <c r="S538" s="101"/>
      <c r="T538" s="81"/>
      <c r="U538" s="81"/>
      <c r="V538" s="82"/>
      <c r="X538" s="106"/>
    </row>
    <row r="539" spans="1:24" s="87" customFormat="1">
      <c r="A539" s="101"/>
      <c r="B539" s="101"/>
      <c r="C539" s="101"/>
      <c r="D539" s="107"/>
      <c r="E539" s="107"/>
      <c r="F539" s="103"/>
      <c r="G539" s="104"/>
      <c r="H539" s="104"/>
      <c r="I539" s="104"/>
      <c r="J539" s="101"/>
      <c r="K539" s="101"/>
      <c r="L539" s="101"/>
      <c r="M539" s="101"/>
      <c r="N539" s="101"/>
      <c r="O539" s="101"/>
      <c r="P539" s="101"/>
      <c r="Q539" s="107"/>
      <c r="R539" s="101"/>
      <c r="S539" s="101"/>
      <c r="T539" s="81"/>
      <c r="U539" s="81"/>
      <c r="V539" s="82"/>
      <c r="X539" s="106"/>
    </row>
    <row r="540" spans="1:24" s="87" customFormat="1">
      <c r="A540" s="101"/>
      <c r="B540" s="101"/>
      <c r="C540" s="101"/>
      <c r="D540" s="107"/>
      <c r="E540" s="107"/>
      <c r="F540" s="103"/>
      <c r="G540" s="104"/>
      <c r="H540" s="104"/>
      <c r="I540" s="104"/>
      <c r="J540" s="101"/>
      <c r="K540" s="101"/>
      <c r="L540" s="101"/>
      <c r="M540" s="101"/>
      <c r="N540" s="101"/>
      <c r="O540" s="101"/>
      <c r="P540" s="101"/>
      <c r="Q540" s="107"/>
      <c r="R540" s="101"/>
      <c r="S540" s="101"/>
      <c r="T540" s="81"/>
      <c r="U540" s="81"/>
      <c r="V540" s="82"/>
      <c r="X540" s="106"/>
    </row>
    <row r="541" spans="1:24" s="87" customFormat="1">
      <c r="A541" s="101"/>
      <c r="B541" s="101"/>
      <c r="C541" s="101"/>
      <c r="D541" s="107"/>
      <c r="E541" s="107"/>
      <c r="F541" s="103"/>
      <c r="G541" s="104"/>
      <c r="H541" s="104"/>
      <c r="I541" s="104"/>
      <c r="J541" s="101"/>
      <c r="K541" s="101"/>
      <c r="L541" s="101"/>
      <c r="M541" s="101"/>
      <c r="N541" s="101"/>
      <c r="O541" s="101"/>
      <c r="P541" s="101"/>
      <c r="Q541" s="107"/>
      <c r="R541" s="101"/>
      <c r="S541" s="101"/>
      <c r="T541" s="81"/>
      <c r="U541" s="81"/>
      <c r="V541" s="82"/>
      <c r="X541" s="106"/>
    </row>
    <row r="542" spans="1:24" s="87" customFormat="1">
      <c r="A542" s="101"/>
      <c r="B542" s="101"/>
      <c r="C542" s="101"/>
      <c r="D542" s="107"/>
      <c r="E542" s="107"/>
      <c r="F542" s="103"/>
      <c r="G542" s="104"/>
      <c r="H542" s="104"/>
      <c r="I542" s="104"/>
      <c r="J542" s="101"/>
      <c r="K542" s="101"/>
      <c r="L542" s="101"/>
      <c r="M542" s="101"/>
      <c r="N542" s="101"/>
      <c r="O542" s="101"/>
      <c r="P542" s="101"/>
      <c r="Q542" s="107"/>
      <c r="R542" s="101"/>
      <c r="S542" s="101"/>
      <c r="T542" s="81"/>
      <c r="U542" s="81"/>
      <c r="V542" s="82"/>
      <c r="X542" s="106"/>
    </row>
    <row r="543" spans="1:24" s="87" customFormat="1">
      <c r="A543" s="101"/>
      <c r="B543" s="101"/>
      <c r="C543" s="101"/>
      <c r="D543" s="107"/>
      <c r="E543" s="107"/>
      <c r="F543" s="103"/>
      <c r="G543" s="104"/>
      <c r="H543" s="104"/>
      <c r="I543" s="104"/>
      <c r="J543" s="101"/>
      <c r="K543" s="101"/>
      <c r="L543" s="101"/>
      <c r="M543" s="101"/>
      <c r="N543" s="101"/>
      <c r="O543" s="101"/>
      <c r="P543" s="101"/>
      <c r="Q543" s="107"/>
      <c r="R543" s="101"/>
      <c r="S543" s="101"/>
      <c r="T543" s="81"/>
      <c r="U543" s="81"/>
      <c r="V543" s="82"/>
      <c r="X543" s="106"/>
    </row>
    <row r="544" spans="1:24" s="87" customFormat="1">
      <c r="A544" s="101"/>
      <c r="B544" s="101"/>
      <c r="C544" s="101"/>
      <c r="D544" s="107"/>
      <c r="E544" s="107"/>
      <c r="F544" s="103"/>
      <c r="G544" s="104"/>
      <c r="H544" s="104"/>
      <c r="I544" s="104"/>
      <c r="J544" s="101"/>
      <c r="K544" s="101"/>
      <c r="L544" s="101"/>
      <c r="M544" s="101"/>
      <c r="N544" s="101"/>
      <c r="O544" s="101"/>
      <c r="P544" s="101"/>
      <c r="Q544" s="107"/>
      <c r="R544" s="101"/>
      <c r="S544" s="101"/>
      <c r="T544" s="81"/>
      <c r="U544" s="81"/>
      <c r="V544" s="82"/>
      <c r="X544" s="106"/>
    </row>
    <row r="545" spans="1:24" s="87" customFormat="1">
      <c r="A545" s="101"/>
      <c r="B545" s="101"/>
      <c r="C545" s="101"/>
      <c r="D545" s="107"/>
      <c r="E545" s="107"/>
      <c r="F545" s="103"/>
      <c r="G545" s="104"/>
      <c r="H545" s="104"/>
      <c r="I545" s="104"/>
      <c r="J545" s="101"/>
      <c r="K545" s="101"/>
      <c r="L545" s="101"/>
      <c r="M545" s="101"/>
      <c r="N545" s="101"/>
      <c r="O545" s="101"/>
      <c r="P545" s="101"/>
      <c r="Q545" s="107"/>
      <c r="R545" s="101"/>
      <c r="S545" s="101"/>
      <c r="T545" s="81"/>
      <c r="U545" s="81"/>
      <c r="V545" s="82"/>
      <c r="X545" s="106"/>
    </row>
    <row r="546" spans="1:24" s="87" customFormat="1">
      <c r="A546" s="101"/>
      <c r="B546" s="101"/>
      <c r="C546" s="101"/>
      <c r="D546" s="107"/>
      <c r="E546" s="107"/>
      <c r="F546" s="103"/>
      <c r="G546" s="104"/>
      <c r="H546" s="104"/>
      <c r="I546" s="104"/>
      <c r="J546" s="101"/>
      <c r="K546" s="101"/>
      <c r="L546" s="101"/>
      <c r="M546" s="101"/>
      <c r="N546" s="101"/>
      <c r="O546" s="101"/>
      <c r="P546" s="101"/>
      <c r="Q546" s="107"/>
      <c r="R546" s="101"/>
      <c r="S546" s="101"/>
      <c r="T546" s="81"/>
      <c r="U546" s="81"/>
      <c r="V546" s="82"/>
      <c r="X546" s="106"/>
    </row>
    <row r="547" spans="1:24" s="87" customFormat="1">
      <c r="A547" s="101"/>
      <c r="B547" s="101"/>
      <c r="C547" s="101"/>
      <c r="D547" s="107"/>
      <c r="E547" s="107"/>
      <c r="F547" s="103"/>
      <c r="G547" s="104"/>
      <c r="H547" s="104"/>
      <c r="I547" s="104"/>
      <c r="J547" s="101"/>
      <c r="K547" s="101"/>
      <c r="L547" s="101"/>
      <c r="M547" s="101"/>
      <c r="N547" s="101"/>
      <c r="O547" s="101"/>
      <c r="P547" s="101"/>
      <c r="Q547" s="107"/>
      <c r="R547" s="101"/>
      <c r="S547" s="101"/>
      <c r="T547" s="81"/>
      <c r="U547" s="81"/>
      <c r="V547" s="82"/>
      <c r="X547" s="106"/>
    </row>
    <row r="548" spans="1:24" s="87" customFormat="1">
      <c r="A548" s="101"/>
      <c r="B548" s="101"/>
      <c r="C548" s="101"/>
      <c r="D548" s="107"/>
      <c r="E548" s="107"/>
      <c r="F548" s="103"/>
      <c r="G548" s="104"/>
      <c r="H548" s="104"/>
      <c r="I548" s="104"/>
      <c r="J548" s="101"/>
      <c r="K548" s="101"/>
      <c r="L548" s="101"/>
      <c r="M548" s="101"/>
      <c r="N548" s="101"/>
      <c r="O548" s="101"/>
      <c r="P548" s="101"/>
      <c r="Q548" s="107"/>
      <c r="R548" s="101"/>
      <c r="S548" s="101"/>
      <c r="T548" s="81"/>
      <c r="U548" s="81"/>
      <c r="V548" s="82"/>
      <c r="X548" s="106"/>
    </row>
    <row r="549" spans="1:24" s="87" customFormat="1">
      <c r="A549" s="101"/>
      <c r="B549" s="101"/>
      <c r="C549" s="101"/>
      <c r="D549" s="107"/>
      <c r="E549" s="107"/>
      <c r="F549" s="103"/>
      <c r="G549" s="104"/>
      <c r="H549" s="104"/>
      <c r="I549" s="104"/>
      <c r="J549" s="101"/>
      <c r="K549" s="101"/>
      <c r="L549" s="101"/>
      <c r="M549" s="101"/>
      <c r="N549" s="101"/>
      <c r="O549" s="101"/>
      <c r="P549" s="101"/>
      <c r="Q549" s="107"/>
      <c r="R549" s="101"/>
      <c r="S549" s="101"/>
      <c r="T549" s="81"/>
      <c r="U549" s="81"/>
      <c r="V549" s="82"/>
      <c r="X549" s="106"/>
    </row>
    <row r="550" spans="1:24" s="87" customFormat="1">
      <c r="A550" s="101"/>
      <c r="B550" s="101"/>
      <c r="C550" s="101"/>
      <c r="D550" s="107"/>
      <c r="E550" s="107"/>
      <c r="F550" s="103"/>
      <c r="G550" s="104"/>
      <c r="H550" s="104"/>
      <c r="I550" s="104"/>
      <c r="J550" s="101"/>
      <c r="K550" s="101"/>
      <c r="L550" s="101"/>
      <c r="M550" s="101"/>
      <c r="N550" s="101"/>
      <c r="O550" s="101"/>
      <c r="P550" s="101"/>
      <c r="Q550" s="107"/>
      <c r="R550" s="101"/>
      <c r="S550" s="101"/>
      <c r="T550" s="81"/>
      <c r="U550" s="81"/>
      <c r="V550" s="82"/>
      <c r="X550" s="106"/>
    </row>
    <row r="551" spans="1:24" s="87" customFormat="1">
      <c r="A551" s="101"/>
      <c r="B551" s="101"/>
      <c r="C551" s="101"/>
      <c r="D551" s="107"/>
      <c r="E551" s="107"/>
      <c r="F551" s="103"/>
      <c r="G551" s="104"/>
      <c r="H551" s="104"/>
      <c r="I551" s="104"/>
      <c r="J551" s="101"/>
      <c r="K551" s="101"/>
      <c r="L551" s="101"/>
      <c r="M551" s="101"/>
      <c r="N551" s="101"/>
      <c r="O551" s="101"/>
      <c r="P551" s="101"/>
      <c r="Q551" s="107"/>
      <c r="R551" s="101"/>
      <c r="S551" s="101"/>
      <c r="T551" s="81"/>
      <c r="U551" s="81"/>
      <c r="V551" s="82"/>
      <c r="X551" s="106"/>
    </row>
    <row r="552" spans="1:24" s="87" customFormat="1">
      <c r="A552" s="101"/>
      <c r="B552" s="101"/>
      <c r="C552" s="101"/>
      <c r="D552" s="107"/>
      <c r="E552" s="107"/>
      <c r="F552" s="103"/>
      <c r="G552" s="104"/>
      <c r="H552" s="104"/>
      <c r="I552" s="104"/>
      <c r="J552" s="101"/>
      <c r="K552" s="101"/>
      <c r="L552" s="101"/>
      <c r="M552" s="101"/>
      <c r="N552" s="101"/>
      <c r="O552" s="101"/>
      <c r="P552" s="101"/>
      <c r="Q552" s="107"/>
      <c r="R552" s="101"/>
      <c r="S552" s="101"/>
      <c r="T552" s="81"/>
      <c r="U552" s="81"/>
      <c r="V552" s="82"/>
      <c r="X552" s="106"/>
    </row>
    <row r="553" spans="1:24" s="87" customFormat="1">
      <c r="A553" s="101"/>
      <c r="B553" s="101"/>
      <c r="C553" s="101"/>
      <c r="D553" s="107"/>
      <c r="E553" s="107"/>
      <c r="F553" s="103"/>
      <c r="G553" s="104"/>
      <c r="H553" s="104"/>
      <c r="I553" s="104"/>
      <c r="J553" s="101"/>
      <c r="K553" s="101"/>
      <c r="L553" s="101"/>
      <c r="M553" s="101"/>
      <c r="N553" s="101"/>
      <c r="O553" s="101"/>
      <c r="P553" s="101"/>
      <c r="Q553" s="107"/>
      <c r="R553" s="101"/>
      <c r="S553" s="101"/>
      <c r="T553" s="81"/>
      <c r="U553" s="81"/>
      <c r="V553" s="82"/>
      <c r="X553" s="106"/>
    </row>
    <row r="554" spans="1:24" s="87" customFormat="1">
      <c r="A554" s="101"/>
      <c r="B554" s="101"/>
      <c r="C554" s="101"/>
      <c r="D554" s="107"/>
      <c r="E554" s="107"/>
      <c r="F554" s="103"/>
      <c r="G554" s="104"/>
      <c r="H554" s="104"/>
      <c r="I554" s="104"/>
      <c r="J554" s="101"/>
      <c r="K554" s="101"/>
      <c r="L554" s="101"/>
      <c r="M554" s="101"/>
      <c r="N554" s="101"/>
      <c r="O554" s="101"/>
      <c r="P554" s="101"/>
      <c r="Q554" s="107"/>
      <c r="R554" s="101"/>
      <c r="S554" s="101"/>
      <c r="T554" s="81"/>
      <c r="U554" s="81"/>
      <c r="V554" s="82"/>
      <c r="X554" s="106"/>
    </row>
    <row r="555" spans="1:24" s="87" customFormat="1">
      <c r="A555" s="101"/>
      <c r="B555" s="101"/>
      <c r="C555" s="101"/>
      <c r="D555" s="107"/>
      <c r="E555" s="107"/>
      <c r="F555" s="103"/>
      <c r="G555" s="104"/>
      <c r="H555" s="104"/>
      <c r="I555" s="104"/>
      <c r="J555" s="101"/>
      <c r="K555" s="101"/>
      <c r="L555" s="101"/>
      <c r="M555" s="101"/>
      <c r="N555" s="101"/>
      <c r="O555" s="101"/>
      <c r="P555" s="101"/>
      <c r="Q555" s="107"/>
      <c r="R555" s="101"/>
      <c r="S555" s="101"/>
      <c r="T555" s="81"/>
      <c r="U555" s="81"/>
      <c r="V555" s="82"/>
      <c r="X555" s="106"/>
    </row>
    <row r="556" spans="1:24" s="87" customFormat="1">
      <c r="A556" s="101"/>
      <c r="B556" s="101"/>
      <c r="C556" s="101"/>
      <c r="D556" s="107"/>
      <c r="E556" s="107"/>
      <c r="F556" s="103"/>
      <c r="G556" s="104"/>
      <c r="H556" s="104"/>
      <c r="I556" s="104"/>
      <c r="J556" s="101"/>
      <c r="K556" s="101"/>
      <c r="L556" s="101"/>
      <c r="M556" s="101"/>
      <c r="N556" s="101"/>
      <c r="O556" s="101"/>
      <c r="P556" s="101"/>
      <c r="Q556" s="107"/>
      <c r="R556" s="101"/>
      <c r="S556" s="101"/>
      <c r="T556" s="81"/>
      <c r="U556" s="81"/>
      <c r="V556" s="82"/>
      <c r="X556" s="106"/>
    </row>
    <row r="557" spans="1:24" s="87" customFormat="1">
      <c r="A557" s="101"/>
      <c r="B557" s="101"/>
      <c r="C557" s="101"/>
      <c r="D557" s="107"/>
      <c r="E557" s="107"/>
      <c r="F557" s="103"/>
      <c r="G557" s="104"/>
      <c r="H557" s="104"/>
      <c r="I557" s="104"/>
      <c r="J557" s="101"/>
      <c r="K557" s="101"/>
      <c r="L557" s="101"/>
      <c r="M557" s="101"/>
      <c r="N557" s="101"/>
      <c r="O557" s="101"/>
      <c r="P557" s="101"/>
      <c r="Q557" s="107"/>
      <c r="R557" s="101"/>
      <c r="S557" s="101"/>
      <c r="T557" s="81"/>
      <c r="U557" s="81"/>
      <c r="V557" s="82"/>
      <c r="X557" s="106"/>
    </row>
    <row r="558" spans="1:24" s="87" customFormat="1">
      <c r="A558" s="101"/>
      <c r="B558" s="101"/>
      <c r="C558" s="101"/>
      <c r="D558" s="107"/>
      <c r="E558" s="107"/>
      <c r="F558" s="103"/>
      <c r="G558" s="104"/>
      <c r="H558" s="104"/>
      <c r="I558" s="104"/>
      <c r="J558" s="101"/>
      <c r="K558" s="101"/>
      <c r="L558" s="101"/>
      <c r="M558" s="101"/>
      <c r="N558" s="101"/>
      <c r="O558" s="101"/>
      <c r="P558" s="101"/>
      <c r="Q558" s="107"/>
      <c r="R558" s="101"/>
      <c r="S558" s="101"/>
      <c r="T558" s="81"/>
      <c r="U558" s="81"/>
      <c r="V558" s="82"/>
      <c r="X558" s="106"/>
    </row>
    <row r="559" spans="1:24" s="87" customFormat="1">
      <c r="A559" s="101"/>
      <c r="B559" s="101"/>
      <c r="C559" s="101"/>
      <c r="D559" s="107"/>
      <c r="E559" s="107"/>
      <c r="F559" s="103"/>
      <c r="G559" s="104"/>
      <c r="H559" s="104"/>
      <c r="I559" s="104"/>
      <c r="J559" s="101"/>
      <c r="K559" s="101"/>
      <c r="L559" s="101"/>
      <c r="M559" s="101"/>
      <c r="N559" s="101"/>
      <c r="O559" s="101"/>
      <c r="P559" s="101"/>
      <c r="Q559" s="107"/>
      <c r="R559" s="101"/>
      <c r="S559" s="101"/>
      <c r="T559" s="81"/>
      <c r="U559" s="81"/>
      <c r="V559" s="82"/>
      <c r="X559" s="106"/>
    </row>
    <row r="560" spans="1:24" s="87" customFormat="1">
      <c r="A560" s="101"/>
      <c r="B560" s="101"/>
      <c r="C560" s="101"/>
      <c r="D560" s="107"/>
      <c r="E560" s="107"/>
      <c r="F560" s="103"/>
      <c r="G560" s="104"/>
      <c r="H560" s="104"/>
      <c r="I560" s="104"/>
      <c r="J560" s="101"/>
      <c r="K560" s="101"/>
      <c r="L560" s="101"/>
      <c r="M560" s="101"/>
      <c r="N560" s="101"/>
      <c r="O560" s="101"/>
      <c r="P560" s="101"/>
      <c r="Q560" s="107"/>
      <c r="R560" s="101"/>
      <c r="S560" s="101"/>
      <c r="T560" s="81"/>
      <c r="U560" s="81"/>
      <c r="V560" s="82"/>
      <c r="X560" s="106"/>
    </row>
    <row r="561" spans="1:24" s="87" customFormat="1">
      <c r="A561" s="101"/>
      <c r="B561" s="101"/>
      <c r="C561" s="101"/>
      <c r="D561" s="107"/>
      <c r="E561" s="107"/>
      <c r="F561" s="103"/>
      <c r="G561" s="104"/>
      <c r="H561" s="104"/>
      <c r="I561" s="104"/>
      <c r="J561" s="101"/>
      <c r="K561" s="101"/>
      <c r="L561" s="101"/>
      <c r="M561" s="101"/>
      <c r="N561" s="101"/>
      <c r="O561" s="101"/>
      <c r="P561" s="101"/>
      <c r="Q561" s="107"/>
      <c r="R561" s="101"/>
      <c r="S561" s="101"/>
      <c r="T561" s="81"/>
      <c r="U561" s="81"/>
      <c r="V561" s="82"/>
      <c r="X561" s="106"/>
    </row>
    <row r="562" spans="1:24" s="87" customFormat="1">
      <c r="A562" s="101"/>
      <c r="B562" s="101"/>
      <c r="C562" s="101"/>
      <c r="D562" s="107"/>
      <c r="E562" s="107"/>
      <c r="F562" s="103"/>
      <c r="G562" s="104"/>
      <c r="H562" s="104"/>
      <c r="I562" s="104"/>
      <c r="J562" s="101"/>
      <c r="K562" s="101"/>
      <c r="L562" s="101"/>
      <c r="M562" s="101"/>
      <c r="N562" s="101"/>
      <c r="O562" s="101"/>
      <c r="P562" s="101"/>
      <c r="Q562" s="107"/>
      <c r="R562" s="101"/>
      <c r="S562" s="101"/>
      <c r="T562" s="81"/>
      <c r="U562" s="81"/>
      <c r="V562" s="82"/>
      <c r="X562" s="106"/>
    </row>
    <row r="563" spans="1:24" s="87" customFormat="1">
      <c r="A563" s="101"/>
      <c r="B563" s="101"/>
      <c r="C563" s="101"/>
      <c r="D563" s="107"/>
      <c r="E563" s="107"/>
      <c r="F563" s="103"/>
      <c r="G563" s="104"/>
      <c r="H563" s="104"/>
      <c r="I563" s="104"/>
      <c r="J563" s="101"/>
      <c r="K563" s="101"/>
      <c r="L563" s="101"/>
      <c r="M563" s="101"/>
      <c r="N563" s="101"/>
      <c r="O563" s="101"/>
      <c r="P563" s="101"/>
      <c r="Q563" s="107"/>
      <c r="R563" s="101"/>
      <c r="S563" s="101"/>
      <c r="T563" s="81"/>
      <c r="U563" s="81"/>
      <c r="V563" s="82"/>
      <c r="X563" s="106"/>
    </row>
    <row r="564" spans="1:24" s="87" customFormat="1">
      <c r="A564" s="101"/>
      <c r="B564" s="101"/>
      <c r="C564" s="101"/>
      <c r="D564" s="107"/>
      <c r="E564" s="107"/>
      <c r="F564" s="103"/>
      <c r="G564" s="104"/>
      <c r="H564" s="104"/>
      <c r="I564" s="104"/>
      <c r="J564" s="101"/>
      <c r="K564" s="101"/>
      <c r="L564" s="101"/>
      <c r="M564" s="101"/>
      <c r="N564" s="101"/>
      <c r="O564" s="101"/>
      <c r="P564" s="101"/>
      <c r="Q564" s="107"/>
      <c r="R564" s="101"/>
      <c r="S564" s="101"/>
      <c r="T564" s="81"/>
      <c r="U564" s="81"/>
      <c r="V564" s="82"/>
      <c r="X564" s="106"/>
    </row>
    <row r="565" spans="1:24" s="87" customFormat="1">
      <c r="A565" s="101"/>
      <c r="B565" s="101"/>
      <c r="C565" s="101"/>
      <c r="D565" s="107"/>
      <c r="E565" s="107"/>
      <c r="F565" s="103"/>
      <c r="G565" s="104"/>
      <c r="H565" s="104"/>
      <c r="I565" s="104"/>
      <c r="J565" s="101"/>
      <c r="K565" s="101"/>
      <c r="L565" s="101"/>
      <c r="M565" s="101"/>
      <c r="N565" s="101"/>
      <c r="O565" s="101"/>
      <c r="P565" s="101"/>
      <c r="Q565" s="107"/>
      <c r="R565" s="101"/>
      <c r="S565" s="101"/>
      <c r="T565" s="81"/>
      <c r="U565" s="81"/>
      <c r="V565" s="82"/>
      <c r="X565" s="106"/>
    </row>
    <row r="566" spans="1:24" s="87" customFormat="1">
      <c r="A566" s="101"/>
      <c r="B566" s="101"/>
      <c r="C566" s="101"/>
      <c r="D566" s="107"/>
      <c r="E566" s="107"/>
      <c r="F566" s="103"/>
      <c r="G566" s="104"/>
      <c r="H566" s="104"/>
      <c r="I566" s="104"/>
      <c r="J566" s="101"/>
      <c r="K566" s="101"/>
      <c r="L566" s="101"/>
      <c r="M566" s="101"/>
      <c r="N566" s="101"/>
      <c r="O566" s="101"/>
      <c r="P566" s="101"/>
      <c r="Q566" s="107"/>
      <c r="R566" s="101"/>
      <c r="S566" s="101"/>
      <c r="T566" s="81"/>
      <c r="U566" s="81"/>
      <c r="V566" s="82"/>
      <c r="X566" s="106"/>
    </row>
    <row r="567" spans="1:24" s="87" customFormat="1">
      <c r="A567" s="101"/>
      <c r="B567" s="101"/>
      <c r="C567" s="101"/>
      <c r="D567" s="107"/>
      <c r="E567" s="107"/>
      <c r="F567" s="103"/>
      <c r="G567" s="104"/>
      <c r="H567" s="104"/>
      <c r="I567" s="104"/>
      <c r="J567" s="101"/>
      <c r="K567" s="101"/>
      <c r="L567" s="101"/>
      <c r="M567" s="101"/>
      <c r="N567" s="101"/>
      <c r="O567" s="101"/>
      <c r="P567" s="101"/>
      <c r="Q567" s="107"/>
      <c r="R567" s="101"/>
      <c r="S567" s="101"/>
      <c r="T567" s="81"/>
      <c r="U567" s="81"/>
      <c r="V567" s="82"/>
      <c r="X567" s="106"/>
    </row>
    <row r="568" spans="1:24" s="87" customFormat="1">
      <c r="A568" s="101"/>
      <c r="B568" s="101"/>
      <c r="C568" s="101"/>
      <c r="D568" s="107"/>
      <c r="E568" s="107"/>
      <c r="F568" s="103"/>
      <c r="G568" s="104"/>
      <c r="H568" s="104"/>
      <c r="I568" s="104"/>
      <c r="J568" s="101"/>
      <c r="K568" s="101"/>
      <c r="L568" s="101"/>
      <c r="M568" s="101"/>
      <c r="N568" s="101"/>
      <c r="O568" s="101"/>
      <c r="P568" s="101"/>
      <c r="Q568" s="107"/>
      <c r="R568" s="101"/>
      <c r="S568" s="101"/>
      <c r="T568" s="81"/>
      <c r="U568" s="81"/>
      <c r="V568" s="82"/>
      <c r="X568" s="106"/>
    </row>
    <row r="569" spans="1:24" s="87" customFormat="1">
      <c r="A569" s="101"/>
      <c r="B569" s="101"/>
      <c r="C569" s="101"/>
      <c r="D569" s="107"/>
      <c r="E569" s="107"/>
      <c r="F569" s="103"/>
      <c r="G569" s="104"/>
      <c r="H569" s="104"/>
      <c r="I569" s="104"/>
      <c r="J569" s="101"/>
      <c r="K569" s="101"/>
      <c r="L569" s="101"/>
      <c r="M569" s="101"/>
      <c r="N569" s="101"/>
      <c r="O569" s="101"/>
      <c r="P569" s="101"/>
      <c r="Q569" s="107"/>
      <c r="R569" s="101"/>
      <c r="S569" s="101"/>
      <c r="T569" s="81"/>
      <c r="U569" s="81"/>
      <c r="V569" s="82"/>
      <c r="X569" s="106"/>
    </row>
    <row r="570" spans="1:24" s="87" customFormat="1">
      <c r="A570" s="101"/>
      <c r="B570" s="101"/>
      <c r="C570" s="101"/>
      <c r="D570" s="107"/>
      <c r="E570" s="107"/>
      <c r="F570" s="103"/>
      <c r="G570" s="104"/>
      <c r="H570" s="104"/>
      <c r="I570" s="104"/>
      <c r="J570" s="101"/>
      <c r="K570" s="101"/>
      <c r="L570" s="101"/>
      <c r="M570" s="101"/>
      <c r="N570" s="101"/>
      <c r="O570" s="101"/>
      <c r="P570" s="101"/>
      <c r="Q570" s="107"/>
      <c r="R570" s="101"/>
      <c r="S570" s="101"/>
      <c r="T570" s="81"/>
      <c r="U570" s="81"/>
      <c r="V570" s="82"/>
      <c r="X570" s="106"/>
    </row>
    <row r="571" spans="1:24" s="87" customFormat="1">
      <c r="D571" s="122"/>
      <c r="E571" s="122"/>
      <c r="F571" s="123"/>
      <c r="Q571" s="122"/>
      <c r="T571" s="124"/>
      <c r="U571" s="124"/>
      <c r="V571" s="125"/>
      <c r="X571" s="106"/>
    </row>
    <row r="572" spans="1:24" s="87" customFormat="1">
      <c r="D572" s="122"/>
      <c r="E572" s="122"/>
      <c r="F572" s="123"/>
      <c r="Q572" s="122"/>
      <c r="T572" s="124"/>
      <c r="U572" s="124"/>
      <c r="V572" s="125"/>
      <c r="X572" s="106"/>
    </row>
    <row r="573" spans="1:24" s="87" customFormat="1">
      <c r="D573" s="122"/>
      <c r="E573" s="122"/>
      <c r="F573" s="123"/>
      <c r="Q573" s="122"/>
      <c r="T573" s="124"/>
      <c r="U573" s="124"/>
      <c r="V573" s="125"/>
      <c r="X573" s="106"/>
    </row>
    <row r="574" spans="1:24" s="87" customFormat="1">
      <c r="D574" s="122"/>
      <c r="E574" s="122"/>
      <c r="F574" s="123"/>
      <c r="Q574" s="122"/>
      <c r="T574" s="124"/>
      <c r="U574" s="124"/>
      <c r="V574" s="125"/>
      <c r="X574" s="106"/>
    </row>
    <row r="575" spans="1:24" s="87" customFormat="1">
      <c r="D575" s="122"/>
      <c r="E575" s="122"/>
      <c r="F575" s="123"/>
      <c r="Q575" s="122"/>
      <c r="T575" s="124"/>
      <c r="U575" s="124"/>
      <c r="V575" s="125"/>
      <c r="X575" s="106"/>
    </row>
    <row r="576" spans="1:24" s="87" customFormat="1">
      <c r="D576" s="122"/>
      <c r="E576" s="122"/>
      <c r="F576" s="123"/>
      <c r="Q576" s="122"/>
      <c r="T576" s="124"/>
      <c r="U576" s="124"/>
      <c r="V576" s="125"/>
      <c r="X576" s="106"/>
    </row>
    <row r="577" spans="4:24" s="87" customFormat="1">
      <c r="D577" s="122"/>
      <c r="E577" s="122"/>
      <c r="F577" s="123"/>
      <c r="Q577" s="122"/>
      <c r="T577" s="124"/>
      <c r="U577" s="124"/>
      <c r="V577" s="125"/>
      <c r="X577" s="106"/>
    </row>
    <row r="578" spans="4:24" s="87" customFormat="1">
      <c r="D578" s="122"/>
      <c r="E578" s="122"/>
      <c r="F578" s="123"/>
      <c r="Q578" s="122"/>
      <c r="T578" s="124"/>
      <c r="U578" s="124"/>
      <c r="V578" s="125"/>
      <c r="X578" s="106"/>
    </row>
    <row r="579" spans="4:24" s="87" customFormat="1">
      <c r="D579" s="122"/>
      <c r="E579" s="122"/>
      <c r="F579" s="123"/>
      <c r="Q579" s="122"/>
      <c r="T579" s="124"/>
      <c r="U579" s="124"/>
      <c r="V579" s="125"/>
      <c r="X579" s="106"/>
    </row>
    <row r="580" spans="4:24" s="87" customFormat="1">
      <c r="D580" s="122"/>
      <c r="E580" s="122"/>
      <c r="F580" s="123"/>
      <c r="Q580" s="122"/>
      <c r="T580" s="124"/>
      <c r="U580" s="124"/>
      <c r="V580" s="125"/>
      <c r="X580" s="106"/>
    </row>
    <row r="581" spans="4:24" s="87" customFormat="1">
      <c r="D581" s="122"/>
      <c r="E581" s="122"/>
      <c r="F581" s="123"/>
      <c r="Q581" s="122"/>
      <c r="T581" s="124"/>
      <c r="U581" s="124"/>
      <c r="V581" s="125"/>
      <c r="X581" s="106"/>
    </row>
    <row r="582" spans="4:24" s="87" customFormat="1">
      <c r="D582" s="122"/>
      <c r="E582" s="122"/>
      <c r="F582" s="123"/>
      <c r="Q582" s="122"/>
      <c r="T582" s="124"/>
      <c r="U582" s="124"/>
      <c r="V582" s="125"/>
      <c r="X582" s="106"/>
    </row>
    <row r="583" spans="4:24" s="87" customFormat="1">
      <c r="D583" s="122"/>
      <c r="E583" s="122"/>
      <c r="F583" s="123"/>
      <c r="Q583" s="122"/>
      <c r="T583" s="124"/>
      <c r="U583" s="124"/>
      <c r="V583" s="125"/>
      <c r="X583" s="106"/>
    </row>
    <row r="584" spans="4:24" s="87" customFormat="1">
      <c r="D584" s="122"/>
      <c r="E584" s="122"/>
      <c r="F584" s="123"/>
      <c r="Q584" s="122"/>
      <c r="T584" s="124"/>
      <c r="U584" s="124"/>
      <c r="V584" s="125"/>
      <c r="X584" s="106"/>
    </row>
    <row r="585" spans="4:24" s="87" customFormat="1">
      <c r="D585" s="122"/>
      <c r="E585" s="122"/>
      <c r="F585" s="123"/>
      <c r="Q585" s="122"/>
      <c r="T585" s="124"/>
      <c r="U585" s="124"/>
      <c r="V585" s="125"/>
      <c r="X585" s="106"/>
    </row>
    <row r="586" spans="4:24" s="87" customFormat="1">
      <c r="D586" s="122"/>
      <c r="E586" s="122"/>
      <c r="F586" s="123"/>
      <c r="Q586" s="122"/>
      <c r="T586" s="124"/>
      <c r="U586" s="124"/>
      <c r="V586" s="125"/>
      <c r="X586" s="106"/>
    </row>
    <row r="587" spans="4:24" s="87" customFormat="1">
      <c r="D587" s="122"/>
      <c r="E587" s="122"/>
      <c r="F587" s="123"/>
      <c r="Q587" s="122"/>
      <c r="T587" s="124"/>
      <c r="U587" s="124"/>
      <c r="V587" s="125"/>
      <c r="X587" s="106"/>
    </row>
    <row r="588" spans="4:24" s="87" customFormat="1">
      <c r="D588" s="122"/>
      <c r="E588" s="122"/>
      <c r="F588" s="123"/>
      <c r="Q588" s="122"/>
      <c r="T588" s="124"/>
      <c r="U588" s="124"/>
      <c r="V588" s="125"/>
      <c r="X588" s="106"/>
    </row>
    <row r="589" spans="4:24" s="87" customFormat="1">
      <c r="D589" s="122"/>
      <c r="E589" s="122"/>
      <c r="F589" s="123"/>
      <c r="Q589" s="122"/>
      <c r="T589" s="124"/>
      <c r="U589" s="124"/>
      <c r="V589" s="125"/>
      <c r="X589" s="106"/>
    </row>
    <row r="590" spans="4:24" s="87" customFormat="1">
      <c r="D590" s="122"/>
      <c r="E590" s="122"/>
      <c r="F590" s="123"/>
      <c r="Q590" s="122"/>
      <c r="T590" s="124"/>
      <c r="U590" s="124"/>
      <c r="V590" s="125"/>
      <c r="X590" s="106"/>
    </row>
    <row r="591" spans="4:24" s="87" customFormat="1">
      <c r="D591" s="122"/>
      <c r="E591" s="122"/>
      <c r="F591" s="123"/>
      <c r="Q591" s="122"/>
      <c r="T591" s="124"/>
      <c r="U591" s="124"/>
      <c r="V591" s="125"/>
      <c r="X591" s="106"/>
    </row>
    <row r="592" spans="4:24" s="87" customFormat="1">
      <c r="D592" s="122"/>
      <c r="E592" s="122"/>
      <c r="F592" s="123"/>
      <c r="Q592" s="122"/>
      <c r="T592" s="124"/>
      <c r="U592" s="124"/>
      <c r="V592" s="125"/>
      <c r="X592" s="106"/>
    </row>
    <row r="593" spans="4:24" s="87" customFormat="1">
      <c r="D593" s="122"/>
      <c r="E593" s="122"/>
      <c r="F593" s="123"/>
      <c r="Q593" s="122"/>
      <c r="T593" s="124"/>
      <c r="U593" s="124"/>
      <c r="V593" s="125"/>
      <c r="X593" s="106"/>
    </row>
    <row r="594" spans="4:24" s="87" customFormat="1">
      <c r="D594" s="122"/>
      <c r="E594" s="122"/>
      <c r="F594" s="123"/>
      <c r="Q594" s="122"/>
      <c r="T594" s="124"/>
      <c r="U594" s="124"/>
      <c r="V594" s="125"/>
      <c r="X594" s="106"/>
    </row>
    <row r="595" spans="4:24" s="87" customFormat="1">
      <c r="D595" s="122"/>
      <c r="E595" s="122"/>
      <c r="F595" s="123"/>
      <c r="Q595" s="122"/>
      <c r="T595" s="124"/>
      <c r="U595" s="124"/>
      <c r="V595" s="125"/>
      <c r="X595" s="106"/>
    </row>
    <row r="596" spans="4:24" s="87" customFormat="1">
      <c r="D596" s="122"/>
      <c r="E596" s="122"/>
      <c r="F596" s="123"/>
      <c r="Q596" s="122"/>
      <c r="T596" s="124"/>
      <c r="U596" s="124"/>
      <c r="V596" s="125"/>
      <c r="X596" s="106"/>
    </row>
    <row r="597" spans="4:24" s="87" customFormat="1">
      <c r="D597" s="122"/>
      <c r="E597" s="122"/>
      <c r="F597" s="123"/>
      <c r="Q597" s="122"/>
      <c r="T597" s="124"/>
      <c r="U597" s="124"/>
      <c r="V597" s="125"/>
      <c r="X597" s="106"/>
    </row>
    <row r="598" spans="4:24" s="87" customFormat="1">
      <c r="D598" s="122"/>
      <c r="E598" s="122"/>
      <c r="F598" s="123"/>
      <c r="Q598" s="122"/>
      <c r="T598" s="124"/>
      <c r="U598" s="124"/>
      <c r="V598" s="125"/>
      <c r="X598" s="106"/>
    </row>
    <row r="599" spans="4:24" s="87" customFormat="1">
      <c r="D599" s="122"/>
      <c r="E599" s="122"/>
      <c r="F599" s="123"/>
      <c r="Q599" s="122"/>
      <c r="T599" s="124"/>
      <c r="U599" s="124"/>
      <c r="V599" s="125"/>
      <c r="X599" s="106"/>
    </row>
    <row r="600" spans="4:24" s="87" customFormat="1">
      <c r="D600" s="122"/>
      <c r="E600" s="122"/>
      <c r="F600" s="123"/>
      <c r="Q600" s="122"/>
      <c r="T600" s="124"/>
      <c r="U600" s="124"/>
      <c r="V600" s="125"/>
      <c r="X600" s="106"/>
    </row>
    <row r="601" spans="4:24" s="87" customFormat="1">
      <c r="D601" s="122"/>
      <c r="E601" s="122"/>
      <c r="F601" s="123"/>
      <c r="Q601" s="122"/>
      <c r="T601" s="124"/>
      <c r="U601" s="124"/>
      <c r="V601" s="125"/>
      <c r="X601" s="106"/>
    </row>
    <row r="602" spans="4:24" s="87" customFormat="1">
      <c r="D602" s="122"/>
      <c r="E602" s="122"/>
      <c r="F602" s="123"/>
      <c r="Q602" s="122"/>
      <c r="T602" s="124"/>
      <c r="U602" s="124"/>
      <c r="V602" s="125"/>
      <c r="X602" s="106"/>
    </row>
  </sheetData>
  <sheetCalcPr fullCalcOnLoad="1"/>
  <sortState ref="A2:XFD1048576">
    <sortCondition ref="G3:G1048576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501"/>
  <sheetViews>
    <sheetView workbookViewId="0">
      <selection activeCell="D12" sqref="D12"/>
    </sheetView>
  </sheetViews>
  <sheetFormatPr baseColWidth="10" defaultColWidth="11.5" defaultRowHeight="12"/>
  <cols>
    <col min="1" max="1" width="5.1640625" bestFit="1" customWidth="1"/>
    <col min="2" max="2" width="7.1640625" bestFit="1" customWidth="1"/>
    <col min="3" max="3" width="20.33203125" bestFit="1" customWidth="1"/>
    <col min="4" max="4" width="11.33203125" bestFit="1" customWidth="1"/>
    <col min="5" max="5" width="9.5" bestFit="1" customWidth="1"/>
    <col min="6" max="6" width="11.5" bestFit="1" customWidth="1"/>
    <col min="7" max="7" width="7.1640625" bestFit="1" customWidth="1"/>
    <col min="8" max="9" width="12" style="9" bestFit="1" customWidth="1"/>
    <col min="10" max="10" width="7.83203125" bestFit="1" customWidth="1"/>
    <col min="11" max="11" width="13.5" bestFit="1" customWidth="1"/>
    <col min="12" max="12" width="15.5" bestFit="1" customWidth="1"/>
    <col min="13" max="13" width="4.83203125" bestFit="1" customWidth="1"/>
    <col min="14" max="14" width="4.33203125" bestFit="1" customWidth="1"/>
    <col min="15" max="15" width="10.6640625" bestFit="1" customWidth="1"/>
    <col min="16" max="17" width="8.83203125" bestFit="1" customWidth="1"/>
    <col min="18" max="18" width="9" bestFit="1" customWidth="1"/>
    <col min="20" max="20" width="12" style="9" bestFit="1" customWidth="1"/>
    <col min="21" max="21" width="12" bestFit="1" customWidth="1"/>
    <col min="22" max="22" width="13.1640625" bestFit="1" customWidth="1"/>
  </cols>
  <sheetData>
    <row r="1" spans="1:22">
      <c r="A1" t="s">
        <v>358</v>
      </c>
      <c r="B1" t="s">
        <v>359</v>
      </c>
      <c r="C1" t="s">
        <v>360</v>
      </c>
      <c r="D1" t="s">
        <v>361</v>
      </c>
      <c r="E1" t="s">
        <v>362</v>
      </c>
      <c r="F1" t="s">
        <v>363</v>
      </c>
      <c r="G1" t="s">
        <v>364</v>
      </c>
      <c r="H1" s="9" t="s">
        <v>365</v>
      </c>
      <c r="I1" s="9" t="s">
        <v>380</v>
      </c>
      <c r="J1" t="s">
        <v>381</v>
      </c>
      <c r="K1" t="s">
        <v>382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s="9" t="s">
        <v>29</v>
      </c>
      <c r="U1" t="s">
        <v>30</v>
      </c>
      <c r="V1" t="s">
        <v>31</v>
      </c>
    </row>
    <row r="2" spans="1:22">
      <c r="B2">
        <v>8</v>
      </c>
      <c r="C2" t="s">
        <v>352</v>
      </c>
      <c r="D2" t="s">
        <v>337</v>
      </c>
      <c r="F2" t="s">
        <v>338</v>
      </c>
      <c r="G2" t="s">
        <v>339</v>
      </c>
      <c r="H2" s="9">
        <v>139000</v>
      </c>
      <c r="I2" s="9">
        <v>128000</v>
      </c>
      <c r="J2" s="6">
        <v>38138</v>
      </c>
      <c r="K2" s="6">
        <v>38224</v>
      </c>
      <c r="L2" s="6">
        <v>38230</v>
      </c>
      <c r="M2" t="s">
        <v>473</v>
      </c>
      <c r="N2" t="s">
        <v>469</v>
      </c>
      <c r="P2">
        <v>3</v>
      </c>
      <c r="Q2">
        <v>462</v>
      </c>
      <c r="S2" t="s">
        <v>475</v>
      </c>
    </row>
    <row r="3" spans="1:22">
      <c r="A3" t="s">
        <v>95</v>
      </c>
      <c r="B3">
        <v>57</v>
      </c>
      <c r="C3" t="s">
        <v>96</v>
      </c>
      <c r="D3" t="s">
        <v>337</v>
      </c>
      <c r="F3" t="s">
        <v>338</v>
      </c>
      <c r="G3" t="s">
        <v>339</v>
      </c>
      <c r="H3" s="9">
        <v>142000</v>
      </c>
      <c r="I3" s="9">
        <v>136000</v>
      </c>
      <c r="J3" s="6">
        <v>38168</v>
      </c>
      <c r="K3" s="6">
        <v>38211</v>
      </c>
      <c r="L3" s="6">
        <v>38230</v>
      </c>
      <c r="M3" t="s">
        <v>473</v>
      </c>
      <c r="N3" t="s">
        <v>469</v>
      </c>
      <c r="P3">
        <v>2</v>
      </c>
      <c r="S3" t="s">
        <v>475</v>
      </c>
    </row>
    <row r="4" spans="1:22">
      <c r="B4">
        <v>5</v>
      </c>
      <c r="C4" t="s">
        <v>104</v>
      </c>
      <c r="D4" t="s">
        <v>337</v>
      </c>
      <c r="F4" t="s">
        <v>338</v>
      </c>
      <c r="G4" t="s">
        <v>339</v>
      </c>
      <c r="H4" s="9">
        <v>148000</v>
      </c>
      <c r="I4" s="9">
        <v>140000</v>
      </c>
      <c r="J4" s="6">
        <v>38188</v>
      </c>
      <c r="K4" s="6">
        <v>38212</v>
      </c>
      <c r="L4" s="6">
        <v>38230</v>
      </c>
      <c r="M4" t="s">
        <v>473</v>
      </c>
      <c r="N4" t="s">
        <v>469</v>
      </c>
      <c r="P4">
        <v>2</v>
      </c>
      <c r="Q4">
        <v>826</v>
      </c>
      <c r="S4" t="s">
        <v>475</v>
      </c>
    </row>
    <row r="5" spans="1:22">
      <c r="B5">
        <v>21</v>
      </c>
      <c r="C5" t="s">
        <v>352</v>
      </c>
      <c r="D5" t="s">
        <v>337</v>
      </c>
      <c r="F5" t="s">
        <v>338</v>
      </c>
      <c r="G5" t="s">
        <v>339</v>
      </c>
      <c r="H5" s="9">
        <v>175000</v>
      </c>
      <c r="I5" s="9">
        <v>167000</v>
      </c>
      <c r="J5" s="6">
        <v>38183</v>
      </c>
      <c r="K5" s="6">
        <v>38213</v>
      </c>
      <c r="L5" s="6">
        <v>38230</v>
      </c>
      <c r="M5" t="s">
        <v>473</v>
      </c>
      <c r="N5" t="s">
        <v>469</v>
      </c>
      <c r="P5">
        <v>2</v>
      </c>
      <c r="Q5">
        <v>1012</v>
      </c>
      <c r="S5" t="s">
        <v>475</v>
      </c>
      <c r="T5" s="9">
        <v>112000</v>
      </c>
      <c r="U5">
        <v>2</v>
      </c>
    </row>
    <row r="6" spans="1:22">
      <c r="B6" t="s">
        <v>602</v>
      </c>
      <c r="C6" t="s">
        <v>98</v>
      </c>
      <c r="D6" t="s">
        <v>337</v>
      </c>
      <c r="F6" t="s">
        <v>338</v>
      </c>
      <c r="G6" t="s">
        <v>339</v>
      </c>
      <c r="H6" s="9">
        <v>175000</v>
      </c>
      <c r="I6" s="9">
        <v>175000</v>
      </c>
      <c r="J6" s="6">
        <v>38152</v>
      </c>
      <c r="K6" s="6">
        <v>38219</v>
      </c>
      <c r="L6" s="6">
        <v>38230</v>
      </c>
      <c r="M6" t="s">
        <v>473</v>
      </c>
      <c r="N6" t="s">
        <v>469</v>
      </c>
      <c r="P6">
        <v>3</v>
      </c>
      <c r="Q6">
        <v>400</v>
      </c>
      <c r="S6" t="s">
        <v>475</v>
      </c>
    </row>
    <row r="7" spans="1:22">
      <c r="B7">
        <v>135</v>
      </c>
      <c r="C7" t="s">
        <v>303</v>
      </c>
      <c r="D7" t="s">
        <v>337</v>
      </c>
      <c r="F7" t="s">
        <v>338</v>
      </c>
      <c r="G7" t="s">
        <v>339</v>
      </c>
      <c r="H7" s="9">
        <v>189000</v>
      </c>
      <c r="I7" s="9">
        <v>178000</v>
      </c>
      <c r="J7" s="6">
        <v>38127</v>
      </c>
      <c r="K7" s="6">
        <v>38204</v>
      </c>
      <c r="L7" s="6">
        <v>38230</v>
      </c>
      <c r="M7" t="s">
        <v>473</v>
      </c>
      <c r="N7" t="s">
        <v>469</v>
      </c>
      <c r="P7">
        <v>3</v>
      </c>
      <c r="Q7">
        <v>827</v>
      </c>
      <c r="S7" t="s">
        <v>475</v>
      </c>
    </row>
    <row r="8" spans="1:22">
      <c r="B8">
        <v>98</v>
      </c>
      <c r="C8" t="s">
        <v>342</v>
      </c>
      <c r="D8" t="s">
        <v>337</v>
      </c>
      <c r="F8" t="s">
        <v>338</v>
      </c>
      <c r="G8" t="s">
        <v>339</v>
      </c>
      <c r="H8" s="9">
        <v>189000</v>
      </c>
      <c r="I8" s="9">
        <v>185000</v>
      </c>
      <c r="J8" s="6">
        <v>38223</v>
      </c>
      <c r="K8" s="6">
        <v>38223</v>
      </c>
      <c r="L8" s="6">
        <v>38230</v>
      </c>
      <c r="M8" t="s">
        <v>473</v>
      </c>
      <c r="N8" t="s">
        <v>469</v>
      </c>
      <c r="P8">
        <v>3</v>
      </c>
      <c r="Q8">
        <v>405</v>
      </c>
      <c r="S8" t="s">
        <v>475</v>
      </c>
      <c r="T8" s="9">
        <v>135000</v>
      </c>
      <c r="U8">
        <v>2002</v>
      </c>
      <c r="V8">
        <v>9</v>
      </c>
    </row>
    <row r="9" spans="1:22">
      <c r="B9">
        <v>23</v>
      </c>
      <c r="C9" t="s">
        <v>618</v>
      </c>
      <c r="D9" t="s">
        <v>337</v>
      </c>
      <c r="F9" t="s">
        <v>338</v>
      </c>
      <c r="G9" t="s">
        <v>339</v>
      </c>
      <c r="H9" s="9">
        <v>195000</v>
      </c>
      <c r="I9" s="9">
        <v>190000</v>
      </c>
      <c r="J9" s="6">
        <v>38194</v>
      </c>
      <c r="K9" s="6">
        <v>38206</v>
      </c>
      <c r="L9" s="6">
        <v>38230</v>
      </c>
      <c r="M9" t="s">
        <v>473</v>
      </c>
      <c r="N9" t="s">
        <v>469</v>
      </c>
      <c r="P9">
        <v>3</v>
      </c>
      <c r="Q9">
        <v>1037</v>
      </c>
      <c r="S9" t="s">
        <v>475</v>
      </c>
      <c r="T9" s="9">
        <v>153000</v>
      </c>
    </row>
    <row r="10" spans="1:22">
      <c r="B10">
        <v>56</v>
      </c>
      <c r="C10" t="s">
        <v>617</v>
      </c>
      <c r="D10" t="s">
        <v>337</v>
      </c>
      <c r="F10" t="s">
        <v>338</v>
      </c>
      <c r="G10" t="s">
        <v>339</v>
      </c>
      <c r="H10" s="9">
        <v>210000</v>
      </c>
      <c r="I10" s="9">
        <v>202500</v>
      </c>
      <c r="J10" s="6">
        <v>38183</v>
      </c>
      <c r="K10" s="6">
        <v>38196</v>
      </c>
      <c r="L10" s="6">
        <v>38230</v>
      </c>
      <c r="M10" t="s">
        <v>473</v>
      </c>
      <c r="N10" t="s">
        <v>469</v>
      </c>
      <c r="P10">
        <v>2</v>
      </c>
      <c r="Q10">
        <v>809</v>
      </c>
      <c r="S10" t="s">
        <v>475</v>
      </c>
    </row>
    <row r="11" spans="1:22">
      <c r="B11">
        <v>45</v>
      </c>
      <c r="C11" t="s">
        <v>618</v>
      </c>
      <c r="D11" t="s">
        <v>337</v>
      </c>
      <c r="F11" t="s">
        <v>338</v>
      </c>
      <c r="G11" t="s">
        <v>339</v>
      </c>
      <c r="I11" s="9">
        <v>209500</v>
      </c>
      <c r="J11" s="6">
        <v>38185</v>
      </c>
      <c r="K11" s="6">
        <v>38226</v>
      </c>
      <c r="L11" s="6">
        <v>38230</v>
      </c>
      <c r="M11" t="s">
        <v>473</v>
      </c>
      <c r="N11" t="s">
        <v>469</v>
      </c>
      <c r="P11">
        <v>4</v>
      </c>
      <c r="Q11">
        <v>809</v>
      </c>
      <c r="S11" t="s">
        <v>475</v>
      </c>
    </row>
    <row r="12" spans="1:22">
      <c r="B12">
        <v>63</v>
      </c>
      <c r="C12" t="s">
        <v>106</v>
      </c>
      <c r="D12" t="s">
        <v>337</v>
      </c>
      <c r="F12" t="s">
        <v>338</v>
      </c>
      <c r="G12" t="s">
        <v>339</v>
      </c>
      <c r="H12" s="9">
        <v>219000</v>
      </c>
      <c r="I12" s="9">
        <v>215000</v>
      </c>
      <c r="J12" s="6">
        <v>38196</v>
      </c>
      <c r="K12" s="6">
        <v>38215</v>
      </c>
      <c r="L12" s="6">
        <v>38230</v>
      </c>
      <c r="M12" t="s">
        <v>473</v>
      </c>
      <c r="N12" t="s">
        <v>469</v>
      </c>
      <c r="P12">
        <v>3</v>
      </c>
      <c r="Q12">
        <v>928</v>
      </c>
      <c r="S12" t="s">
        <v>475</v>
      </c>
    </row>
    <row r="13" spans="1:22">
      <c r="B13">
        <v>38</v>
      </c>
      <c r="C13" t="s">
        <v>120</v>
      </c>
      <c r="D13" t="s">
        <v>337</v>
      </c>
      <c r="F13" t="s">
        <v>338</v>
      </c>
      <c r="G13" t="s">
        <v>339</v>
      </c>
      <c r="H13" s="9">
        <v>229000</v>
      </c>
      <c r="I13" s="9">
        <v>227500</v>
      </c>
      <c r="J13" s="6">
        <v>38134</v>
      </c>
      <c r="K13" s="6">
        <v>38192</v>
      </c>
      <c r="L13" s="6">
        <v>38230</v>
      </c>
      <c r="M13" t="s">
        <v>473</v>
      </c>
      <c r="N13" t="s">
        <v>469</v>
      </c>
      <c r="P13">
        <v>3</v>
      </c>
      <c r="Q13">
        <v>976</v>
      </c>
      <c r="S13" t="s">
        <v>475</v>
      </c>
      <c r="T13" s="9">
        <v>165000</v>
      </c>
    </row>
    <row r="14" spans="1:22">
      <c r="B14" t="s">
        <v>587</v>
      </c>
      <c r="C14" t="s">
        <v>619</v>
      </c>
      <c r="D14" t="s">
        <v>337</v>
      </c>
      <c r="F14" t="s">
        <v>338</v>
      </c>
      <c r="G14" t="s">
        <v>339</v>
      </c>
      <c r="H14" s="9">
        <v>229000</v>
      </c>
      <c r="I14" s="9">
        <v>227500</v>
      </c>
      <c r="J14" s="6">
        <v>38188</v>
      </c>
      <c r="K14" s="6">
        <v>38211</v>
      </c>
      <c r="L14" s="6">
        <v>38230</v>
      </c>
      <c r="M14" t="s">
        <v>473</v>
      </c>
      <c r="N14" t="s">
        <v>469</v>
      </c>
      <c r="P14">
        <v>3</v>
      </c>
      <c r="S14" t="s">
        <v>475</v>
      </c>
    </row>
    <row r="15" spans="1:22">
      <c r="B15">
        <v>4</v>
      </c>
      <c r="C15" t="s">
        <v>197</v>
      </c>
      <c r="D15" t="s">
        <v>337</v>
      </c>
      <c r="F15" t="s">
        <v>338</v>
      </c>
      <c r="G15" t="s">
        <v>339</v>
      </c>
      <c r="H15" s="9">
        <v>239000</v>
      </c>
      <c r="I15" s="9">
        <v>234000</v>
      </c>
      <c r="J15" s="6">
        <v>38170</v>
      </c>
      <c r="K15" s="6">
        <v>38205</v>
      </c>
      <c r="L15" s="6">
        <v>38230</v>
      </c>
      <c r="M15" t="s">
        <v>473</v>
      </c>
      <c r="P15">
        <v>3</v>
      </c>
      <c r="Q15">
        <v>727</v>
      </c>
      <c r="S15" t="s">
        <v>475</v>
      </c>
    </row>
    <row r="16" spans="1:22">
      <c r="B16" t="s">
        <v>309</v>
      </c>
      <c r="C16" t="s">
        <v>614</v>
      </c>
      <c r="D16" t="s">
        <v>337</v>
      </c>
      <c r="F16" t="s">
        <v>338</v>
      </c>
      <c r="G16" t="s">
        <v>339</v>
      </c>
      <c r="H16" s="9">
        <v>239000</v>
      </c>
      <c r="I16" s="9">
        <v>235000</v>
      </c>
      <c r="J16" s="6">
        <v>38157</v>
      </c>
      <c r="K16" s="6">
        <v>38226</v>
      </c>
      <c r="L16" s="6">
        <v>38230</v>
      </c>
      <c r="M16" t="s">
        <v>473</v>
      </c>
      <c r="N16" t="s">
        <v>469</v>
      </c>
      <c r="P16">
        <v>4</v>
      </c>
      <c r="Q16">
        <v>465</v>
      </c>
      <c r="S16" t="s">
        <v>475</v>
      </c>
    </row>
    <row r="17" spans="2:22">
      <c r="B17">
        <v>2</v>
      </c>
      <c r="C17" t="s">
        <v>204</v>
      </c>
      <c r="D17" t="s">
        <v>337</v>
      </c>
      <c r="F17" t="s">
        <v>338</v>
      </c>
      <c r="G17" t="s">
        <v>339</v>
      </c>
      <c r="H17" s="9">
        <v>239000</v>
      </c>
      <c r="I17" s="9">
        <v>239000</v>
      </c>
      <c r="J17" s="6">
        <v>38182</v>
      </c>
      <c r="K17" s="6">
        <v>38208</v>
      </c>
      <c r="L17" s="6">
        <v>38230</v>
      </c>
      <c r="M17" t="s">
        <v>473</v>
      </c>
      <c r="N17" t="s">
        <v>469</v>
      </c>
      <c r="P17">
        <v>3</v>
      </c>
      <c r="Q17">
        <v>781</v>
      </c>
      <c r="S17" t="s">
        <v>475</v>
      </c>
    </row>
    <row r="18" spans="2:22">
      <c r="B18">
        <v>24</v>
      </c>
      <c r="C18" t="s">
        <v>208</v>
      </c>
      <c r="D18" t="s">
        <v>337</v>
      </c>
      <c r="F18" t="s">
        <v>338</v>
      </c>
      <c r="G18" t="s">
        <v>339</v>
      </c>
      <c r="H18" s="9">
        <v>299000</v>
      </c>
      <c r="I18" s="9">
        <v>240000</v>
      </c>
      <c r="J18" s="6">
        <v>38113</v>
      </c>
      <c r="K18" s="6">
        <v>38229</v>
      </c>
      <c r="L18" s="6">
        <v>38230</v>
      </c>
      <c r="M18" t="s">
        <v>473</v>
      </c>
      <c r="N18" t="s">
        <v>469</v>
      </c>
      <c r="P18">
        <v>4</v>
      </c>
      <c r="Q18">
        <v>627</v>
      </c>
      <c r="S18" t="s">
        <v>475</v>
      </c>
      <c r="T18" s="9">
        <v>183000</v>
      </c>
      <c r="U18">
        <v>2002</v>
      </c>
    </row>
    <row r="19" spans="2:22">
      <c r="B19">
        <v>65</v>
      </c>
      <c r="C19" t="s">
        <v>103</v>
      </c>
      <c r="D19" t="s">
        <v>337</v>
      </c>
      <c r="F19" t="s">
        <v>338</v>
      </c>
      <c r="G19" t="s">
        <v>339</v>
      </c>
      <c r="I19" s="9">
        <v>243000</v>
      </c>
      <c r="J19" s="6">
        <v>38195</v>
      </c>
      <c r="K19" s="6">
        <v>38219</v>
      </c>
      <c r="L19" s="6">
        <v>38230</v>
      </c>
      <c r="M19" t="s">
        <v>473</v>
      </c>
      <c r="N19" t="s">
        <v>469</v>
      </c>
      <c r="P19">
        <v>3</v>
      </c>
      <c r="Q19">
        <v>1012</v>
      </c>
      <c r="S19" t="s">
        <v>475</v>
      </c>
      <c r="T19" s="9">
        <v>199000</v>
      </c>
      <c r="U19">
        <v>2003</v>
      </c>
      <c r="V19">
        <v>9</v>
      </c>
    </row>
    <row r="20" spans="2:22">
      <c r="B20" t="s">
        <v>1</v>
      </c>
      <c r="C20" t="s">
        <v>106</v>
      </c>
      <c r="D20" t="s">
        <v>337</v>
      </c>
      <c r="F20" t="s">
        <v>338</v>
      </c>
      <c r="G20" t="s">
        <v>339</v>
      </c>
      <c r="H20" s="9">
        <v>259000</v>
      </c>
      <c r="I20" s="9">
        <v>252500</v>
      </c>
      <c r="J20" s="6">
        <v>38082</v>
      </c>
      <c r="K20" s="6">
        <v>38198</v>
      </c>
      <c r="L20" s="6">
        <v>38230</v>
      </c>
      <c r="M20" t="s">
        <v>473</v>
      </c>
      <c r="N20" t="s">
        <v>469</v>
      </c>
      <c r="P20">
        <v>3</v>
      </c>
      <c r="Q20">
        <v>805</v>
      </c>
      <c r="S20" t="s">
        <v>475</v>
      </c>
    </row>
    <row r="21" spans="2:22">
      <c r="B21" t="s">
        <v>40</v>
      </c>
      <c r="C21" t="s">
        <v>617</v>
      </c>
      <c r="D21" t="s">
        <v>337</v>
      </c>
      <c r="F21" t="s">
        <v>338</v>
      </c>
      <c r="G21" t="s">
        <v>339</v>
      </c>
      <c r="H21" s="9">
        <v>265000</v>
      </c>
      <c r="I21" s="9">
        <v>258000</v>
      </c>
      <c r="J21" s="6">
        <v>38062</v>
      </c>
      <c r="K21" s="6">
        <v>38216</v>
      </c>
      <c r="L21" s="6">
        <v>38230</v>
      </c>
      <c r="M21" t="s">
        <v>473</v>
      </c>
      <c r="N21" t="s">
        <v>469</v>
      </c>
      <c r="P21">
        <v>3</v>
      </c>
      <c r="Q21">
        <v>728</v>
      </c>
      <c r="S21" t="s">
        <v>475</v>
      </c>
      <c r="T21" s="9">
        <v>214000</v>
      </c>
    </row>
    <row r="22" spans="2:22">
      <c r="B22">
        <v>180</v>
      </c>
      <c r="C22" t="s">
        <v>342</v>
      </c>
      <c r="D22" t="s">
        <v>337</v>
      </c>
      <c r="F22" t="s">
        <v>338</v>
      </c>
      <c r="G22" t="s">
        <v>339</v>
      </c>
      <c r="H22" s="9">
        <v>279000</v>
      </c>
      <c r="I22" s="9">
        <v>259000</v>
      </c>
      <c r="J22" s="6">
        <v>38144</v>
      </c>
      <c r="K22" s="6">
        <v>38200</v>
      </c>
      <c r="L22" s="6">
        <v>38230</v>
      </c>
      <c r="M22" t="s">
        <v>473</v>
      </c>
      <c r="N22" t="s">
        <v>469</v>
      </c>
      <c r="P22">
        <v>4</v>
      </c>
      <c r="Q22">
        <v>809</v>
      </c>
      <c r="S22" t="s">
        <v>475</v>
      </c>
    </row>
    <row r="23" spans="2:22">
      <c r="B23">
        <v>226</v>
      </c>
      <c r="C23" t="s">
        <v>89</v>
      </c>
      <c r="D23" t="s">
        <v>337</v>
      </c>
      <c r="F23" t="s">
        <v>338</v>
      </c>
      <c r="G23" t="s">
        <v>339</v>
      </c>
      <c r="I23" s="9">
        <v>266000</v>
      </c>
      <c r="K23" s="6">
        <v>38225</v>
      </c>
      <c r="L23" s="6">
        <v>38230</v>
      </c>
      <c r="M23" t="s">
        <v>473</v>
      </c>
      <c r="N23" t="s">
        <v>469</v>
      </c>
      <c r="P23">
        <v>4</v>
      </c>
      <c r="Q23">
        <v>1532</v>
      </c>
    </row>
    <row r="24" spans="2:22">
      <c r="B24">
        <v>5</v>
      </c>
      <c r="C24" t="s">
        <v>431</v>
      </c>
      <c r="D24" t="s">
        <v>337</v>
      </c>
      <c r="F24" t="s">
        <v>338</v>
      </c>
      <c r="G24" t="s">
        <v>339</v>
      </c>
      <c r="H24" s="9">
        <v>279000</v>
      </c>
      <c r="I24" s="9">
        <v>275000</v>
      </c>
      <c r="J24" s="6">
        <v>38207</v>
      </c>
      <c r="K24" s="6">
        <v>38230</v>
      </c>
      <c r="L24" s="6">
        <v>38230</v>
      </c>
      <c r="M24" t="s">
        <v>473</v>
      </c>
      <c r="N24" t="s">
        <v>469</v>
      </c>
      <c r="P24">
        <v>4</v>
      </c>
      <c r="Q24">
        <v>1012</v>
      </c>
      <c r="S24" t="s">
        <v>475</v>
      </c>
    </row>
    <row r="25" spans="2:22">
      <c r="B25">
        <v>16</v>
      </c>
      <c r="C25" t="s">
        <v>342</v>
      </c>
      <c r="D25" t="s">
        <v>337</v>
      </c>
      <c r="F25" t="s">
        <v>338</v>
      </c>
      <c r="G25" t="s">
        <v>339</v>
      </c>
      <c r="H25" s="9">
        <v>285000</v>
      </c>
      <c r="I25" s="9">
        <v>277000</v>
      </c>
      <c r="J25" s="6">
        <v>38146</v>
      </c>
      <c r="K25" s="6">
        <v>38219</v>
      </c>
      <c r="L25" s="6">
        <v>38230</v>
      </c>
      <c r="M25" t="s">
        <v>473</v>
      </c>
      <c r="N25" t="s">
        <v>469</v>
      </c>
      <c r="P25">
        <v>3</v>
      </c>
      <c r="Q25">
        <v>855</v>
      </c>
      <c r="S25" t="s">
        <v>475</v>
      </c>
      <c r="T25" s="9">
        <v>175000</v>
      </c>
      <c r="U25">
        <v>2002</v>
      </c>
    </row>
    <row r="26" spans="2:22">
      <c r="B26" t="s">
        <v>86</v>
      </c>
      <c r="C26" t="s">
        <v>87</v>
      </c>
      <c r="D26" t="s">
        <v>337</v>
      </c>
      <c r="F26" t="s">
        <v>338</v>
      </c>
      <c r="G26" t="s">
        <v>339</v>
      </c>
      <c r="H26" s="9">
        <v>129000</v>
      </c>
      <c r="I26" s="9">
        <v>123500</v>
      </c>
      <c r="J26" s="6">
        <v>38198</v>
      </c>
      <c r="K26" s="6">
        <v>38232</v>
      </c>
      <c r="L26" s="6">
        <v>38260</v>
      </c>
      <c r="M26" t="s">
        <v>473</v>
      </c>
      <c r="P26">
        <v>3</v>
      </c>
      <c r="S26" t="s">
        <v>475</v>
      </c>
    </row>
    <row r="27" spans="2:22">
      <c r="B27">
        <v>31</v>
      </c>
      <c r="C27" t="s">
        <v>89</v>
      </c>
      <c r="D27" t="s">
        <v>337</v>
      </c>
      <c r="F27" t="s">
        <v>338</v>
      </c>
      <c r="G27" t="s">
        <v>339</v>
      </c>
      <c r="H27" s="9">
        <v>127000</v>
      </c>
      <c r="I27" s="9">
        <v>127000</v>
      </c>
      <c r="J27" s="6">
        <v>38209</v>
      </c>
      <c r="K27" s="6">
        <v>38225</v>
      </c>
      <c r="L27" s="6">
        <v>38260</v>
      </c>
      <c r="M27" t="s">
        <v>473</v>
      </c>
      <c r="N27" t="s">
        <v>469</v>
      </c>
      <c r="P27">
        <v>3</v>
      </c>
      <c r="Q27">
        <v>809</v>
      </c>
      <c r="S27" t="s">
        <v>475</v>
      </c>
      <c r="T27" s="9">
        <v>125000</v>
      </c>
    </row>
    <row r="28" spans="2:22">
      <c r="B28" t="s">
        <v>91</v>
      </c>
      <c r="C28" t="s">
        <v>87</v>
      </c>
      <c r="D28" t="s">
        <v>337</v>
      </c>
      <c r="F28" t="s">
        <v>338</v>
      </c>
      <c r="G28" t="s">
        <v>339</v>
      </c>
      <c r="H28" s="9">
        <v>129000</v>
      </c>
      <c r="I28" s="9">
        <v>129000</v>
      </c>
      <c r="J28" s="6">
        <v>38251</v>
      </c>
      <c r="K28" s="6">
        <v>38258</v>
      </c>
      <c r="L28" s="6">
        <v>38260</v>
      </c>
      <c r="M28" t="s">
        <v>473</v>
      </c>
      <c r="P28">
        <v>2</v>
      </c>
    </row>
    <row r="29" spans="2:22">
      <c r="B29" t="s">
        <v>102</v>
      </c>
      <c r="C29" t="s">
        <v>103</v>
      </c>
      <c r="D29" t="s">
        <v>337</v>
      </c>
      <c r="F29" t="s">
        <v>338</v>
      </c>
      <c r="G29" t="s">
        <v>339</v>
      </c>
      <c r="H29" s="9">
        <v>149000</v>
      </c>
      <c r="I29" s="9">
        <v>139000</v>
      </c>
      <c r="J29" s="6">
        <v>38199</v>
      </c>
      <c r="K29" s="6">
        <v>38230</v>
      </c>
      <c r="L29" s="6">
        <v>38260</v>
      </c>
      <c r="M29" t="s">
        <v>473</v>
      </c>
      <c r="N29" t="s">
        <v>469</v>
      </c>
      <c r="P29">
        <v>2</v>
      </c>
      <c r="S29" t="s">
        <v>475</v>
      </c>
      <c r="T29" s="9">
        <v>100000</v>
      </c>
      <c r="U29">
        <v>2002</v>
      </c>
      <c r="V29">
        <v>9</v>
      </c>
    </row>
    <row r="30" spans="2:22">
      <c r="B30" t="s">
        <v>105</v>
      </c>
      <c r="C30" t="s">
        <v>106</v>
      </c>
      <c r="D30" t="s">
        <v>337</v>
      </c>
      <c r="F30" t="s">
        <v>338</v>
      </c>
      <c r="G30" t="s">
        <v>339</v>
      </c>
      <c r="H30" s="9">
        <v>145000</v>
      </c>
      <c r="I30" s="9">
        <v>140000</v>
      </c>
      <c r="J30" s="6">
        <v>38219</v>
      </c>
      <c r="K30" s="6">
        <v>38226</v>
      </c>
      <c r="L30" s="6">
        <v>38260</v>
      </c>
      <c r="M30" t="s">
        <v>473</v>
      </c>
      <c r="P30">
        <v>2</v>
      </c>
      <c r="Q30">
        <v>1000</v>
      </c>
      <c r="S30" t="s">
        <v>475</v>
      </c>
    </row>
    <row r="31" spans="2:22">
      <c r="B31">
        <v>68</v>
      </c>
      <c r="C31" t="s">
        <v>304</v>
      </c>
      <c r="D31" t="s">
        <v>337</v>
      </c>
      <c r="F31" t="s">
        <v>338</v>
      </c>
      <c r="G31" t="s">
        <v>339</v>
      </c>
      <c r="H31" s="9">
        <v>169000</v>
      </c>
      <c r="I31" s="9">
        <v>147000</v>
      </c>
      <c r="J31" s="6">
        <v>38209</v>
      </c>
      <c r="K31" s="6">
        <v>38254</v>
      </c>
      <c r="L31" s="6">
        <v>38260</v>
      </c>
      <c r="M31" t="s">
        <v>473</v>
      </c>
      <c r="N31" t="s">
        <v>469</v>
      </c>
      <c r="P31">
        <v>3</v>
      </c>
      <c r="Q31">
        <v>644</v>
      </c>
      <c r="S31" t="s">
        <v>475</v>
      </c>
      <c r="T31" s="9">
        <v>86000</v>
      </c>
    </row>
    <row r="32" spans="2:22">
      <c r="B32">
        <v>11</v>
      </c>
      <c r="C32" t="s">
        <v>315</v>
      </c>
      <c r="D32" t="s">
        <v>337</v>
      </c>
      <c r="F32" t="s">
        <v>338</v>
      </c>
      <c r="G32" t="s">
        <v>339</v>
      </c>
      <c r="I32" s="9">
        <v>155000</v>
      </c>
      <c r="J32" s="6">
        <v>38200</v>
      </c>
      <c r="K32" s="6">
        <v>38247</v>
      </c>
      <c r="L32" s="6">
        <v>38260</v>
      </c>
      <c r="M32" t="s">
        <v>473</v>
      </c>
      <c r="N32" t="s">
        <v>469</v>
      </c>
      <c r="P32">
        <v>3</v>
      </c>
      <c r="S32" t="s">
        <v>475</v>
      </c>
      <c r="T32" s="9">
        <v>113000</v>
      </c>
      <c r="U32">
        <v>2002</v>
      </c>
      <c r="V32">
        <v>9</v>
      </c>
    </row>
    <row r="33" spans="2:22">
      <c r="B33">
        <v>33</v>
      </c>
      <c r="C33" t="s">
        <v>101</v>
      </c>
      <c r="D33" t="s">
        <v>337</v>
      </c>
      <c r="F33" t="s">
        <v>338</v>
      </c>
      <c r="G33" t="s">
        <v>339</v>
      </c>
      <c r="H33" s="9">
        <v>169000</v>
      </c>
      <c r="I33" s="9">
        <v>165000</v>
      </c>
      <c r="J33" s="6">
        <v>38247</v>
      </c>
      <c r="K33" s="6">
        <v>38247</v>
      </c>
      <c r="L33" s="6">
        <v>38260</v>
      </c>
      <c r="M33" t="s">
        <v>473</v>
      </c>
      <c r="N33" t="s">
        <v>469</v>
      </c>
      <c r="P33">
        <v>3</v>
      </c>
      <c r="Q33">
        <v>764</v>
      </c>
      <c r="S33" t="s">
        <v>475</v>
      </c>
    </row>
    <row r="34" spans="2:22">
      <c r="B34">
        <v>122</v>
      </c>
      <c r="C34" t="s">
        <v>307</v>
      </c>
      <c r="D34" t="s">
        <v>337</v>
      </c>
      <c r="F34" t="s">
        <v>338</v>
      </c>
      <c r="G34" t="s">
        <v>339</v>
      </c>
      <c r="H34" s="9">
        <v>184000</v>
      </c>
      <c r="I34" s="9">
        <v>165000</v>
      </c>
      <c r="J34" s="6">
        <v>38120</v>
      </c>
      <c r="K34" s="6">
        <v>38247</v>
      </c>
      <c r="L34" s="6">
        <v>38260</v>
      </c>
      <c r="M34" t="s">
        <v>473</v>
      </c>
      <c r="P34">
        <v>3</v>
      </c>
      <c r="S34" t="s">
        <v>475</v>
      </c>
    </row>
    <row r="35" spans="2:22">
      <c r="B35">
        <v>179</v>
      </c>
      <c r="C35" t="s">
        <v>342</v>
      </c>
      <c r="D35" t="s">
        <v>337</v>
      </c>
      <c r="F35" t="s">
        <v>338</v>
      </c>
      <c r="G35" t="s">
        <v>339</v>
      </c>
      <c r="H35" s="9">
        <v>169000</v>
      </c>
      <c r="I35" s="9">
        <v>167000</v>
      </c>
      <c r="J35" s="6">
        <v>38231</v>
      </c>
      <c r="K35" s="6">
        <v>38232</v>
      </c>
      <c r="L35" s="6">
        <v>38260</v>
      </c>
      <c r="M35" t="s">
        <v>473</v>
      </c>
      <c r="N35" t="s">
        <v>469</v>
      </c>
      <c r="P35">
        <v>2</v>
      </c>
      <c r="Q35">
        <v>761</v>
      </c>
      <c r="S35" t="s">
        <v>475</v>
      </c>
      <c r="T35" s="9">
        <v>129000</v>
      </c>
      <c r="U35">
        <v>2002</v>
      </c>
      <c r="V35">
        <v>9</v>
      </c>
    </row>
    <row r="36" spans="2:22">
      <c r="B36">
        <v>289</v>
      </c>
      <c r="C36" t="s">
        <v>89</v>
      </c>
      <c r="D36" t="s">
        <v>337</v>
      </c>
      <c r="F36" t="s">
        <v>338</v>
      </c>
      <c r="G36" t="s">
        <v>339</v>
      </c>
      <c r="H36" s="9">
        <v>179000</v>
      </c>
      <c r="I36" s="9">
        <v>171000</v>
      </c>
      <c r="J36" s="6">
        <v>38185</v>
      </c>
      <c r="K36" s="6">
        <v>38229</v>
      </c>
      <c r="L36" s="6">
        <v>38260</v>
      </c>
      <c r="M36" t="s">
        <v>473</v>
      </c>
      <c r="N36" t="s">
        <v>469</v>
      </c>
      <c r="P36">
        <v>3</v>
      </c>
      <c r="Q36">
        <v>809</v>
      </c>
      <c r="S36" t="s">
        <v>475</v>
      </c>
      <c r="T36" s="9">
        <v>114000</v>
      </c>
    </row>
    <row r="37" spans="2:22">
      <c r="B37" t="s">
        <v>16</v>
      </c>
      <c r="C37" t="s">
        <v>593</v>
      </c>
      <c r="D37" t="s">
        <v>337</v>
      </c>
      <c r="F37" t="s">
        <v>338</v>
      </c>
      <c r="G37" t="s">
        <v>339</v>
      </c>
      <c r="H37" s="9">
        <v>179000</v>
      </c>
      <c r="I37" s="9">
        <v>173000</v>
      </c>
      <c r="J37" s="6">
        <v>38234</v>
      </c>
      <c r="K37" s="6">
        <v>38252</v>
      </c>
      <c r="L37" s="6">
        <v>38260</v>
      </c>
      <c r="M37" t="s">
        <v>473</v>
      </c>
      <c r="P37">
        <v>3</v>
      </c>
      <c r="Q37">
        <v>785</v>
      </c>
      <c r="S37" t="s">
        <v>475</v>
      </c>
    </row>
    <row r="38" spans="2:22">
      <c r="B38">
        <v>12</v>
      </c>
      <c r="C38" t="s">
        <v>589</v>
      </c>
      <c r="D38" t="s">
        <v>337</v>
      </c>
      <c r="F38" t="s">
        <v>338</v>
      </c>
      <c r="G38" t="s">
        <v>339</v>
      </c>
      <c r="H38" s="9">
        <v>185000</v>
      </c>
      <c r="I38" s="9">
        <v>175000</v>
      </c>
      <c r="J38" s="6">
        <v>38236</v>
      </c>
      <c r="K38" s="6">
        <v>38244</v>
      </c>
      <c r="L38" s="6">
        <v>38260</v>
      </c>
      <c r="M38" t="s">
        <v>473</v>
      </c>
      <c r="N38" t="s">
        <v>469</v>
      </c>
      <c r="P38">
        <v>2</v>
      </c>
      <c r="Q38">
        <v>534</v>
      </c>
      <c r="S38" t="s">
        <v>475</v>
      </c>
      <c r="T38" s="9">
        <v>105000</v>
      </c>
      <c r="U38">
        <v>2002</v>
      </c>
    </row>
    <row r="39" spans="2:22">
      <c r="B39">
        <v>47</v>
      </c>
      <c r="C39" t="s">
        <v>596</v>
      </c>
      <c r="D39" t="s">
        <v>337</v>
      </c>
      <c r="F39" t="s">
        <v>338</v>
      </c>
      <c r="G39" t="s">
        <v>339</v>
      </c>
      <c r="H39" s="9">
        <v>189000</v>
      </c>
      <c r="I39" s="9">
        <v>175000</v>
      </c>
      <c r="J39" s="6">
        <v>38203</v>
      </c>
      <c r="K39" s="6">
        <v>38243</v>
      </c>
      <c r="L39" s="6">
        <v>38260</v>
      </c>
      <c r="M39" t="s">
        <v>473</v>
      </c>
      <c r="N39" t="s">
        <v>469</v>
      </c>
      <c r="P39">
        <v>4</v>
      </c>
      <c r="Q39">
        <v>491</v>
      </c>
      <c r="S39" t="s">
        <v>475</v>
      </c>
      <c r="T39" s="9">
        <v>98000</v>
      </c>
      <c r="U39">
        <v>2002</v>
      </c>
      <c r="V39">
        <v>9</v>
      </c>
    </row>
    <row r="40" spans="2:22">
      <c r="B40" t="s">
        <v>610</v>
      </c>
      <c r="C40" t="s">
        <v>596</v>
      </c>
      <c r="D40" t="s">
        <v>337</v>
      </c>
      <c r="F40" t="s">
        <v>338</v>
      </c>
      <c r="G40" t="s">
        <v>339</v>
      </c>
      <c r="H40" s="9">
        <v>198000</v>
      </c>
      <c r="I40" s="9">
        <v>180000</v>
      </c>
      <c r="J40" s="6">
        <v>38199</v>
      </c>
      <c r="K40" s="6">
        <v>38233</v>
      </c>
      <c r="L40" s="6">
        <v>38260</v>
      </c>
      <c r="M40" t="s">
        <v>473</v>
      </c>
      <c r="N40" t="s">
        <v>469</v>
      </c>
      <c r="P40">
        <v>4</v>
      </c>
      <c r="Q40">
        <v>536</v>
      </c>
      <c r="S40" t="s">
        <v>475</v>
      </c>
    </row>
    <row r="41" spans="2:22">
      <c r="B41">
        <v>5</v>
      </c>
      <c r="C41" t="s">
        <v>597</v>
      </c>
      <c r="D41" t="s">
        <v>337</v>
      </c>
      <c r="F41" t="s">
        <v>338</v>
      </c>
      <c r="G41" t="s">
        <v>339</v>
      </c>
      <c r="H41" s="9">
        <v>189000</v>
      </c>
      <c r="I41" s="9">
        <v>184000</v>
      </c>
      <c r="J41" s="6">
        <v>38219</v>
      </c>
      <c r="K41" s="6">
        <v>38235</v>
      </c>
      <c r="L41" s="6">
        <v>38260</v>
      </c>
      <c r="M41" t="s">
        <v>473</v>
      </c>
      <c r="N41" t="s">
        <v>469</v>
      </c>
      <c r="P41">
        <v>2</v>
      </c>
      <c r="S41" t="s">
        <v>475</v>
      </c>
      <c r="T41" s="9">
        <v>130000</v>
      </c>
    </row>
    <row r="42" spans="2:22">
      <c r="B42" t="s">
        <v>612</v>
      </c>
      <c r="C42" t="s">
        <v>304</v>
      </c>
      <c r="D42" t="s">
        <v>337</v>
      </c>
      <c r="F42" t="s">
        <v>338</v>
      </c>
      <c r="G42" t="s">
        <v>339</v>
      </c>
      <c r="I42" s="9">
        <v>185000</v>
      </c>
      <c r="J42" s="6">
        <v>38206</v>
      </c>
      <c r="K42" s="6">
        <v>38246</v>
      </c>
      <c r="L42" s="6">
        <v>38260</v>
      </c>
      <c r="M42" t="s">
        <v>473</v>
      </c>
      <c r="P42">
        <v>3</v>
      </c>
      <c r="Q42">
        <v>503</v>
      </c>
      <c r="S42" t="s">
        <v>475</v>
      </c>
    </row>
    <row r="43" spans="2:22">
      <c r="B43">
        <v>308</v>
      </c>
      <c r="C43" t="s">
        <v>89</v>
      </c>
      <c r="D43" t="s">
        <v>337</v>
      </c>
      <c r="F43" t="s">
        <v>338</v>
      </c>
      <c r="G43" t="s">
        <v>339</v>
      </c>
      <c r="H43" s="9">
        <v>195000</v>
      </c>
      <c r="I43" s="9">
        <v>186500</v>
      </c>
      <c r="J43" s="6">
        <v>38200</v>
      </c>
      <c r="K43" s="6">
        <v>38240</v>
      </c>
      <c r="L43" s="6">
        <v>38260</v>
      </c>
      <c r="M43" t="s">
        <v>473</v>
      </c>
      <c r="N43" t="s">
        <v>469</v>
      </c>
      <c r="P43">
        <v>3</v>
      </c>
      <c r="Q43">
        <v>971</v>
      </c>
      <c r="S43" t="s">
        <v>475</v>
      </c>
    </row>
    <row r="44" spans="2:22">
      <c r="B44">
        <v>112</v>
      </c>
      <c r="C44" t="s">
        <v>303</v>
      </c>
      <c r="D44" t="s">
        <v>337</v>
      </c>
      <c r="F44" t="s">
        <v>338</v>
      </c>
      <c r="G44" t="s">
        <v>339</v>
      </c>
      <c r="H44" s="9">
        <v>199000</v>
      </c>
      <c r="I44" s="9">
        <v>190000</v>
      </c>
      <c r="J44" s="6">
        <v>38160</v>
      </c>
      <c r="K44" s="6">
        <v>38243</v>
      </c>
      <c r="L44" s="6">
        <v>38260</v>
      </c>
      <c r="M44" t="s">
        <v>473</v>
      </c>
      <c r="N44" t="s">
        <v>469</v>
      </c>
      <c r="P44">
        <v>4</v>
      </c>
      <c r="Q44">
        <v>1007</v>
      </c>
      <c r="S44" t="s">
        <v>475</v>
      </c>
      <c r="T44" s="9">
        <v>145000</v>
      </c>
      <c r="U44">
        <v>2002</v>
      </c>
    </row>
    <row r="45" spans="2:22">
      <c r="B45">
        <v>2</v>
      </c>
      <c r="C45" t="s">
        <v>675</v>
      </c>
      <c r="D45" t="s">
        <v>337</v>
      </c>
      <c r="F45" t="s">
        <v>338</v>
      </c>
      <c r="G45" t="s">
        <v>339</v>
      </c>
      <c r="H45" s="9">
        <v>197000</v>
      </c>
      <c r="I45" s="9">
        <v>193500</v>
      </c>
      <c r="J45" s="6">
        <v>38208</v>
      </c>
      <c r="K45" s="6">
        <v>38225</v>
      </c>
      <c r="L45" s="6">
        <v>38260</v>
      </c>
      <c r="M45" t="s">
        <v>473</v>
      </c>
      <c r="P45">
        <v>3</v>
      </c>
      <c r="S45" t="s">
        <v>475</v>
      </c>
    </row>
    <row r="46" spans="2:22">
      <c r="B46">
        <v>285</v>
      </c>
      <c r="C46" t="s">
        <v>677</v>
      </c>
      <c r="D46" t="s">
        <v>337</v>
      </c>
      <c r="F46" t="s">
        <v>338</v>
      </c>
      <c r="G46" t="s">
        <v>339</v>
      </c>
      <c r="H46" s="9">
        <v>198000</v>
      </c>
      <c r="I46" s="9">
        <v>194000</v>
      </c>
      <c r="J46" s="6">
        <v>38203</v>
      </c>
      <c r="K46" s="6">
        <v>38225</v>
      </c>
      <c r="L46" s="6">
        <v>38260</v>
      </c>
      <c r="M46" t="s">
        <v>473</v>
      </c>
      <c r="P46">
        <v>3</v>
      </c>
      <c r="Q46">
        <v>995</v>
      </c>
      <c r="S46" t="s">
        <v>475</v>
      </c>
    </row>
    <row r="47" spans="2:22">
      <c r="B47">
        <v>77</v>
      </c>
      <c r="C47" t="s">
        <v>89</v>
      </c>
      <c r="D47" t="s">
        <v>337</v>
      </c>
      <c r="F47" t="s">
        <v>338</v>
      </c>
      <c r="G47" t="s">
        <v>339</v>
      </c>
      <c r="H47" s="9">
        <v>215000</v>
      </c>
      <c r="I47" s="9">
        <v>197500</v>
      </c>
      <c r="J47" s="6">
        <v>38200</v>
      </c>
      <c r="K47" s="6">
        <v>38247</v>
      </c>
      <c r="L47" s="6">
        <v>38260</v>
      </c>
      <c r="M47" t="s">
        <v>473</v>
      </c>
      <c r="N47" t="s">
        <v>469</v>
      </c>
      <c r="P47">
        <v>3</v>
      </c>
      <c r="Q47">
        <v>1093</v>
      </c>
      <c r="S47" t="s">
        <v>475</v>
      </c>
    </row>
    <row r="48" spans="2:22">
      <c r="B48">
        <v>65</v>
      </c>
      <c r="C48" t="s">
        <v>613</v>
      </c>
      <c r="D48" t="s">
        <v>337</v>
      </c>
      <c r="F48" t="s">
        <v>338</v>
      </c>
      <c r="G48" t="s">
        <v>339</v>
      </c>
      <c r="H48" s="9">
        <v>215000</v>
      </c>
      <c r="I48" s="9">
        <v>205000</v>
      </c>
      <c r="J48" s="6">
        <v>38229</v>
      </c>
      <c r="K48" s="6">
        <v>38260</v>
      </c>
      <c r="L48" s="6">
        <v>38260</v>
      </c>
      <c r="M48" t="s">
        <v>473</v>
      </c>
      <c r="N48" t="s">
        <v>469</v>
      </c>
      <c r="P48">
        <v>3</v>
      </c>
      <c r="Q48">
        <v>500</v>
      </c>
      <c r="S48" t="s">
        <v>475</v>
      </c>
      <c r="T48" s="9">
        <v>160000</v>
      </c>
    </row>
    <row r="49" spans="2:22">
      <c r="B49">
        <v>74</v>
      </c>
      <c r="C49" t="s">
        <v>87</v>
      </c>
      <c r="D49" t="s">
        <v>337</v>
      </c>
      <c r="F49" t="s">
        <v>338</v>
      </c>
      <c r="G49" t="s">
        <v>339</v>
      </c>
      <c r="H49" s="9">
        <v>219000</v>
      </c>
      <c r="I49" s="9">
        <v>211000</v>
      </c>
      <c r="J49" s="6">
        <v>38124</v>
      </c>
      <c r="K49" s="6">
        <v>38224</v>
      </c>
      <c r="L49" s="6">
        <v>38260</v>
      </c>
      <c r="M49" t="s">
        <v>473</v>
      </c>
      <c r="N49" t="s">
        <v>469</v>
      </c>
      <c r="P49">
        <v>3</v>
      </c>
      <c r="Q49">
        <v>806</v>
      </c>
      <c r="S49" t="s">
        <v>475</v>
      </c>
      <c r="T49" s="9">
        <v>139000</v>
      </c>
      <c r="U49">
        <v>2002</v>
      </c>
      <c r="V49">
        <v>9</v>
      </c>
    </row>
    <row r="50" spans="2:22">
      <c r="B50">
        <v>181</v>
      </c>
      <c r="C50" t="s">
        <v>307</v>
      </c>
      <c r="D50" t="s">
        <v>337</v>
      </c>
      <c r="F50" t="s">
        <v>338</v>
      </c>
      <c r="G50" t="s">
        <v>339</v>
      </c>
      <c r="I50" s="9">
        <v>212500</v>
      </c>
      <c r="J50" s="6">
        <v>38177</v>
      </c>
      <c r="K50" s="6">
        <v>38240</v>
      </c>
      <c r="L50" s="6">
        <v>38260</v>
      </c>
      <c r="M50" t="s">
        <v>473</v>
      </c>
      <c r="N50" t="s">
        <v>469</v>
      </c>
      <c r="P50">
        <v>3</v>
      </c>
      <c r="Q50">
        <v>763</v>
      </c>
      <c r="S50" t="s">
        <v>475</v>
      </c>
      <c r="T50" s="9">
        <v>165000</v>
      </c>
    </row>
    <row r="51" spans="2:22">
      <c r="B51">
        <v>7</v>
      </c>
      <c r="C51" t="s">
        <v>379</v>
      </c>
      <c r="D51" t="s">
        <v>337</v>
      </c>
      <c r="F51" t="s">
        <v>338</v>
      </c>
      <c r="G51" t="s">
        <v>339</v>
      </c>
      <c r="H51" s="9">
        <v>226000</v>
      </c>
      <c r="I51" s="9">
        <v>215000</v>
      </c>
      <c r="J51" s="6">
        <v>38208</v>
      </c>
      <c r="K51" s="6">
        <v>38232</v>
      </c>
      <c r="L51" s="6">
        <v>38260</v>
      </c>
      <c r="M51" t="s">
        <v>473</v>
      </c>
      <c r="N51" t="s">
        <v>469</v>
      </c>
      <c r="P51">
        <v>3</v>
      </c>
      <c r="Q51">
        <v>808</v>
      </c>
      <c r="S51" t="s">
        <v>475</v>
      </c>
      <c r="T51" s="9">
        <v>155000</v>
      </c>
    </row>
    <row r="52" spans="2:22">
      <c r="B52">
        <v>6</v>
      </c>
      <c r="C52" t="s">
        <v>387</v>
      </c>
      <c r="D52" t="s">
        <v>337</v>
      </c>
      <c r="F52" t="s">
        <v>338</v>
      </c>
      <c r="G52" t="s">
        <v>339</v>
      </c>
      <c r="H52" s="9">
        <v>220000</v>
      </c>
      <c r="I52" s="9">
        <v>217000</v>
      </c>
      <c r="J52" s="6">
        <v>38232</v>
      </c>
      <c r="K52" s="6">
        <v>38245</v>
      </c>
      <c r="L52" s="6">
        <v>38260</v>
      </c>
      <c r="M52" t="s">
        <v>473</v>
      </c>
      <c r="N52" t="s">
        <v>469</v>
      </c>
      <c r="P52">
        <v>3</v>
      </c>
      <c r="Q52">
        <v>816</v>
      </c>
      <c r="S52" t="s">
        <v>475</v>
      </c>
    </row>
    <row r="53" spans="2:22">
      <c r="B53" t="s">
        <v>184</v>
      </c>
      <c r="C53" t="s">
        <v>342</v>
      </c>
      <c r="D53" t="s">
        <v>337</v>
      </c>
      <c r="F53" t="s">
        <v>338</v>
      </c>
      <c r="G53" t="s">
        <v>339</v>
      </c>
      <c r="H53" s="9">
        <v>232000</v>
      </c>
      <c r="I53" s="9">
        <v>228000</v>
      </c>
      <c r="J53" s="6">
        <v>38222</v>
      </c>
      <c r="K53" s="6">
        <v>38233</v>
      </c>
      <c r="L53" s="6">
        <v>38260</v>
      </c>
      <c r="M53" t="s">
        <v>473</v>
      </c>
      <c r="N53" t="s">
        <v>469</v>
      </c>
      <c r="P53">
        <v>3</v>
      </c>
      <c r="S53" t="s">
        <v>475</v>
      </c>
      <c r="T53" s="9">
        <v>170000</v>
      </c>
    </row>
    <row r="54" spans="2:22">
      <c r="B54">
        <v>1</v>
      </c>
      <c r="C54" t="s">
        <v>185</v>
      </c>
      <c r="D54" t="s">
        <v>337</v>
      </c>
      <c r="F54" t="s">
        <v>338</v>
      </c>
      <c r="G54" t="s">
        <v>339</v>
      </c>
      <c r="H54" s="9">
        <v>229000</v>
      </c>
      <c r="I54" s="9">
        <v>228000</v>
      </c>
      <c r="J54" s="6">
        <v>38237</v>
      </c>
      <c r="K54" s="6">
        <v>38250</v>
      </c>
      <c r="L54" s="6">
        <v>38260</v>
      </c>
      <c r="M54" t="s">
        <v>473</v>
      </c>
      <c r="N54" t="s">
        <v>469</v>
      </c>
      <c r="P54">
        <v>3</v>
      </c>
      <c r="S54" t="s">
        <v>475</v>
      </c>
      <c r="T54" s="9">
        <v>130000</v>
      </c>
    </row>
    <row r="55" spans="2:22">
      <c r="B55">
        <v>16</v>
      </c>
      <c r="C55" t="s">
        <v>103</v>
      </c>
      <c r="D55" t="s">
        <v>337</v>
      </c>
      <c r="F55" t="s">
        <v>338</v>
      </c>
      <c r="G55" t="s">
        <v>339</v>
      </c>
      <c r="H55" s="9">
        <v>229000</v>
      </c>
      <c r="I55" s="9">
        <v>229000</v>
      </c>
      <c r="J55" s="6">
        <v>38215</v>
      </c>
      <c r="K55" s="6">
        <v>38226</v>
      </c>
      <c r="L55" s="6">
        <v>38260</v>
      </c>
      <c r="M55" t="s">
        <v>473</v>
      </c>
      <c r="P55">
        <v>4</v>
      </c>
      <c r="Q55">
        <v>627</v>
      </c>
      <c r="S55" t="s">
        <v>475</v>
      </c>
    </row>
    <row r="56" spans="2:22">
      <c r="B56">
        <v>4</v>
      </c>
      <c r="C56" t="s">
        <v>192</v>
      </c>
      <c r="D56" t="s">
        <v>337</v>
      </c>
      <c r="F56" t="s">
        <v>338</v>
      </c>
      <c r="G56" t="s">
        <v>339</v>
      </c>
      <c r="H56" s="9">
        <v>230000</v>
      </c>
      <c r="I56" s="9">
        <v>230000</v>
      </c>
      <c r="J56" s="6">
        <v>38173</v>
      </c>
      <c r="K56" s="6">
        <v>38211</v>
      </c>
      <c r="L56" s="6">
        <v>38260</v>
      </c>
      <c r="M56" t="s">
        <v>473</v>
      </c>
      <c r="N56" t="s">
        <v>469</v>
      </c>
      <c r="P56">
        <v>4</v>
      </c>
      <c r="Q56">
        <v>1249</v>
      </c>
      <c r="S56" t="s">
        <v>475</v>
      </c>
      <c r="T56" s="9">
        <v>157000</v>
      </c>
      <c r="U56">
        <v>2002</v>
      </c>
    </row>
    <row r="57" spans="2:22">
      <c r="B57">
        <v>92</v>
      </c>
      <c r="C57" t="s">
        <v>303</v>
      </c>
      <c r="D57" t="s">
        <v>337</v>
      </c>
      <c r="F57" t="s">
        <v>338</v>
      </c>
      <c r="G57" t="s">
        <v>339</v>
      </c>
      <c r="H57" s="9">
        <v>239000</v>
      </c>
      <c r="I57" s="9">
        <v>233000</v>
      </c>
      <c r="J57" s="6">
        <v>38229</v>
      </c>
      <c r="K57" s="6">
        <v>38237</v>
      </c>
      <c r="L57" s="6">
        <v>38260</v>
      </c>
      <c r="M57" t="s">
        <v>473</v>
      </c>
      <c r="N57" t="s">
        <v>469</v>
      </c>
      <c r="P57">
        <v>3</v>
      </c>
      <c r="Q57">
        <v>1796</v>
      </c>
      <c r="S57" t="s">
        <v>475</v>
      </c>
      <c r="T57" s="9">
        <v>164000</v>
      </c>
      <c r="U57">
        <v>2002</v>
      </c>
      <c r="V57">
        <v>9</v>
      </c>
    </row>
    <row r="58" spans="2:22">
      <c r="B58">
        <v>12</v>
      </c>
      <c r="C58" t="s">
        <v>609</v>
      </c>
      <c r="D58" t="s">
        <v>337</v>
      </c>
      <c r="F58" t="s">
        <v>338</v>
      </c>
      <c r="G58" t="s">
        <v>339</v>
      </c>
      <c r="H58" s="9">
        <v>239000</v>
      </c>
      <c r="I58" s="9">
        <v>235000</v>
      </c>
      <c r="K58" s="6">
        <v>38245</v>
      </c>
      <c r="L58" s="6">
        <v>38260</v>
      </c>
      <c r="M58" t="s">
        <v>473</v>
      </c>
      <c r="N58" t="s">
        <v>469</v>
      </c>
      <c r="P58">
        <v>2</v>
      </c>
      <c r="Q58">
        <v>1217</v>
      </c>
      <c r="S58" t="s">
        <v>475</v>
      </c>
      <c r="T58" s="9">
        <v>167000</v>
      </c>
    </row>
    <row r="59" spans="2:22">
      <c r="B59">
        <v>21</v>
      </c>
      <c r="C59" t="s">
        <v>590</v>
      </c>
      <c r="D59" t="s">
        <v>337</v>
      </c>
      <c r="F59" t="s">
        <v>338</v>
      </c>
      <c r="G59" t="s">
        <v>339</v>
      </c>
      <c r="H59" s="9">
        <v>249000</v>
      </c>
      <c r="I59" s="9">
        <v>239000</v>
      </c>
      <c r="J59" s="6">
        <v>38244</v>
      </c>
      <c r="K59" s="6">
        <v>38260</v>
      </c>
      <c r="L59" s="6">
        <v>38260</v>
      </c>
      <c r="M59" t="s">
        <v>473</v>
      </c>
      <c r="N59" t="s">
        <v>469</v>
      </c>
      <c r="P59">
        <v>3</v>
      </c>
      <c r="Q59">
        <v>814</v>
      </c>
      <c r="S59" t="s">
        <v>475</v>
      </c>
      <c r="T59" s="9">
        <v>154000</v>
      </c>
    </row>
    <row r="60" spans="2:22">
      <c r="B60">
        <v>9</v>
      </c>
      <c r="C60" t="s">
        <v>206</v>
      </c>
      <c r="D60" t="s">
        <v>337</v>
      </c>
      <c r="F60" t="s">
        <v>338</v>
      </c>
      <c r="G60" t="s">
        <v>339</v>
      </c>
      <c r="H60" s="9">
        <v>245000</v>
      </c>
      <c r="I60" s="9">
        <v>240000</v>
      </c>
      <c r="K60" s="6">
        <v>38244</v>
      </c>
      <c r="L60" s="6">
        <v>38260</v>
      </c>
      <c r="M60" t="s">
        <v>473</v>
      </c>
      <c r="N60" t="s">
        <v>469</v>
      </c>
      <c r="P60">
        <v>3</v>
      </c>
      <c r="Q60">
        <v>971</v>
      </c>
      <c r="S60" t="s">
        <v>475</v>
      </c>
      <c r="T60" s="9">
        <v>159000</v>
      </c>
      <c r="U60">
        <v>2002</v>
      </c>
      <c r="V60">
        <v>9</v>
      </c>
    </row>
    <row r="61" spans="2:22">
      <c r="B61">
        <v>309</v>
      </c>
      <c r="C61" t="s">
        <v>89</v>
      </c>
      <c r="D61" t="s">
        <v>337</v>
      </c>
      <c r="F61" t="s">
        <v>338</v>
      </c>
      <c r="G61" t="s">
        <v>339</v>
      </c>
      <c r="H61" s="9">
        <v>259000</v>
      </c>
      <c r="I61" s="9">
        <v>240000</v>
      </c>
      <c r="J61" s="6">
        <v>38146</v>
      </c>
      <c r="K61" s="6">
        <v>38224</v>
      </c>
      <c r="L61" s="6">
        <v>38260</v>
      </c>
      <c r="M61" t="s">
        <v>473</v>
      </c>
      <c r="P61">
        <v>3</v>
      </c>
      <c r="Q61">
        <v>1457</v>
      </c>
      <c r="S61" t="s">
        <v>475</v>
      </c>
    </row>
    <row r="62" spans="2:22">
      <c r="B62">
        <v>8</v>
      </c>
      <c r="C62" t="s">
        <v>194</v>
      </c>
      <c r="D62" t="s">
        <v>337</v>
      </c>
      <c r="F62" t="s">
        <v>338</v>
      </c>
      <c r="G62" t="s">
        <v>339</v>
      </c>
      <c r="H62" s="9">
        <v>249000</v>
      </c>
      <c r="I62" s="9">
        <v>242000</v>
      </c>
      <c r="J62" s="6">
        <v>38161</v>
      </c>
      <c r="K62" s="6">
        <v>38244</v>
      </c>
      <c r="L62" s="6">
        <v>38260</v>
      </c>
      <c r="M62" t="s">
        <v>473</v>
      </c>
      <c r="N62" t="s">
        <v>469</v>
      </c>
      <c r="P62">
        <v>3</v>
      </c>
      <c r="Q62">
        <v>590</v>
      </c>
      <c r="S62" t="s">
        <v>475</v>
      </c>
      <c r="T62" s="9">
        <v>145000</v>
      </c>
      <c r="U62">
        <v>2002</v>
      </c>
      <c r="V62">
        <v>9</v>
      </c>
    </row>
    <row r="63" spans="2:22">
      <c r="B63">
        <v>13</v>
      </c>
      <c r="C63" t="s">
        <v>210</v>
      </c>
      <c r="D63" t="s">
        <v>337</v>
      </c>
      <c r="F63" t="s">
        <v>338</v>
      </c>
      <c r="G63" t="s">
        <v>339</v>
      </c>
      <c r="H63" s="9">
        <v>249000</v>
      </c>
      <c r="I63" s="9">
        <v>245000</v>
      </c>
      <c r="J63" s="6">
        <v>38231</v>
      </c>
      <c r="K63" s="6">
        <v>38257</v>
      </c>
      <c r="L63" s="6">
        <v>38260</v>
      </c>
      <c r="M63" t="s">
        <v>473</v>
      </c>
      <c r="N63" t="s">
        <v>469</v>
      </c>
      <c r="P63">
        <v>4</v>
      </c>
      <c r="Q63">
        <v>1067</v>
      </c>
      <c r="S63" t="s">
        <v>475</v>
      </c>
      <c r="T63" s="9">
        <v>151000</v>
      </c>
      <c r="U63">
        <v>2002</v>
      </c>
    </row>
    <row r="64" spans="2:22">
      <c r="B64">
        <v>2</v>
      </c>
      <c r="C64" t="s">
        <v>218</v>
      </c>
      <c r="D64" t="s">
        <v>337</v>
      </c>
      <c r="F64" t="s">
        <v>338</v>
      </c>
      <c r="G64" t="s">
        <v>339</v>
      </c>
      <c r="H64" s="9">
        <v>262000</v>
      </c>
      <c r="I64" s="9">
        <v>252000</v>
      </c>
      <c r="J64" s="6">
        <v>38217</v>
      </c>
      <c r="K64" s="6">
        <v>38246</v>
      </c>
      <c r="L64" s="6">
        <v>38260</v>
      </c>
      <c r="M64" t="s">
        <v>473</v>
      </c>
      <c r="N64" t="s">
        <v>469</v>
      </c>
      <c r="P64">
        <v>4</v>
      </c>
      <c r="Q64">
        <v>738</v>
      </c>
      <c r="S64" t="s">
        <v>475</v>
      </c>
      <c r="T64" s="9">
        <v>184000</v>
      </c>
    </row>
    <row r="65" spans="2:22">
      <c r="B65">
        <v>11</v>
      </c>
      <c r="C65" t="s">
        <v>196</v>
      </c>
      <c r="D65" t="s">
        <v>337</v>
      </c>
      <c r="F65" t="s">
        <v>338</v>
      </c>
      <c r="G65" t="s">
        <v>339</v>
      </c>
      <c r="H65" s="9">
        <v>279000</v>
      </c>
      <c r="I65" s="9">
        <v>272500</v>
      </c>
      <c r="J65" s="6">
        <v>38153</v>
      </c>
      <c r="K65" s="6">
        <v>38253</v>
      </c>
      <c r="L65" s="6">
        <v>38260</v>
      </c>
      <c r="M65" t="s">
        <v>473</v>
      </c>
      <c r="P65">
        <v>4</v>
      </c>
      <c r="Q65">
        <v>1047</v>
      </c>
      <c r="S65" t="s">
        <v>475</v>
      </c>
    </row>
    <row r="66" spans="2:22">
      <c r="B66">
        <v>5</v>
      </c>
      <c r="C66" t="s">
        <v>697</v>
      </c>
      <c r="D66" t="s">
        <v>337</v>
      </c>
      <c r="F66" t="s">
        <v>338</v>
      </c>
      <c r="G66" t="s">
        <v>339</v>
      </c>
      <c r="H66" s="9">
        <v>279000</v>
      </c>
      <c r="I66" s="9">
        <v>279000</v>
      </c>
      <c r="K66" s="6">
        <v>38227</v>
      </c>
      <c r="L66" s="6">
        <v>38260</v>
      </c>
      <c r="M66" t="s">
        <v>473</v>
      </c>
      <c r="S66" t="s">
        <v>475</v>
      </c>
    </row>
    <row r="67" spans="2:22">
      <c r="B67">
        <v>1895</v>
      </c>
      <c r="C67" t="s">
        <v>699</v>
      </c>
      <c r="D67" t="s">
        <v>337</v>
      </c>
      <c r="F67" t="s">
        <v>338</v>
      </c>
      <c r="G67" t="s">
        <v>339</v>
      </c>
      <c r="H67" s="9">
        <v>285000</v>
      </c>
      <c r="I67" s="9">
        <v>280000</v>
      </c>
      <c r="J67" s="6">
        <v>38140</v>
      </c>
      <c r="K67" s="6">
        <v>38236</v>
      </c>
      <c r="L67" s="6">
        <v>38260</v>
      </c>
      <c r="M67" t="s">
        <v>473</v>
      </c>
      <c r="N67" t="s">
        <v>469</v>
      </c>
      <c r="P67">
        <v>4</v>
      </c>
      <c r="Q67">
        <v>1092</v>
      </c>
      <c r="S67" t="s">
        <v>475</v>
      </c>
      <c r="T67" s="9">
        <v>205000</v>
      </c>
      <c r="U67">
        <v>2002</v>
      </c>
    </row>
    <row r="68" spans="2:22">
      <c r="B68" t="s">
        <v>351</v>
      </c>
      <c r="C68" t="s">
        <v>352</v>
      </c>
      <c r="D68" t="s">
        <v>337</v>
      </c>
      <c r="F68" t="s">
        <v>338</v>
      </c>
      <c r="G68" t="s">
        <v>339</v>
      </c>
      <c r="H68" s="9">
        <v>66000</v>
      </c>
      <c r="I68" s="9">
        <v>63000</v>
      </c>
      <c r="J68" s="6">
        <v>38056</v>
      </c>
      <c r="K68" s="6">
        <v>38265</v>
      </c>
      <c r="L68" s="6">
        <v>38291</v>
      </c>
      <c r="M68" t="s">
        <v>473</v>
      </c>
      <c r="Q68">
        <v>550</v>
      </c>
    </row>
    <row r="69" spans="2:22">
      <c r="B69">
        <v>5</v>
      </c>
      <c r="C69" t="s">
        <v>92</v>
      </c>
      <c r="D69" t="s">
        <v>337</v>
      </c>
      <c r="F69" t="s">
        <v>338</v>
      </c>
      <c r="G69" t="s">
        <v>339</v>
      </c>
      <c r="H69" s="9">
        <v>129000</v>
      </c>
      <c r="I69" s="9">
        <v>129000</v>
      </c>
      <c r="J69" s="6">
        <v>38229</v>
      </c>
      <c r="K69" s="6">
        <v>38254</v>
      </c>
      <c r="L69" s="6">
        <v>38291</v>
      </c>
      <c r="M69" t="s">
        <v>473</v>
      </c>
      <c r="P69">
        <v>2</v>
      </c>
      <c r="S69" t="s">
        <v>475</v>
      </c>
    </row>
    <row r="70" spans="2:22">
      <c r="B70">
        <v>4</v>
      </c>
      <c r="C70" t="s">
        <v>336</v>
      </c>
      <c r="D70" t="s">
        <v>337</v>
      </c>
      <c r="F70" t="s">
        <v>338</v>
      </c>
      <c r="G70" t="s">
        <v>339</v>
      </c>
      <c r="H70" s="9">
        <v>169000</v>
      </c>
      <c r="I70" s="9">
        <v>160000</v>
      </c>
      <c r="J70" s="6">
        <v>38271</v>
      </c>
      <c r="K70" s="6">
        <v>38286</v>
      </c>
      <c r="L70" s="6">
        <v>38291</v>
      </c>
      <c r="M70" t="s">
        <v>473</v>
      </c>
      <c r="P70">
        <v>3</v>
      </c>
      <c r="S70" t="s">
        <v>475</v>
      </c>
    </row>
    <row r="71" spans="2:22">
      <c r="B71" t="s">
        <v>317</v>
      </c>
      <c r="C71" t="s">
        <v>583</v>
      </c>
      <c r="D71" t="s">
        <v>337</v>
      </c>
      <c r="F71" t="s">
        <v>338</v>
      </c>
      <c r="G71" t="s">
        <v>339</v>
      </c>
      <c r="H71" s="9">
        <v>169000</v>
      </c>
      <c r="I71" s="9">
        <v>160000</v>
      </c>
      <c r="J71" s="6">
        <v>38280</v>
      </c>
      <c r="K71" s="6">
        <v>38289</v>
      </c>
      <c r="L71" s="6">
        <v>38291</v>
      </c>
      <c r="M71" t="s">
        <v>473</v>
      </c>
      <c r="N71" t="s">
        <v>469</v>
      </c>
      <c r="P71">
        <v>2</v>
      </c>
      <c r="S71" t="s">
        <v>475</v>
      </c>
      <c r="T71" s="9">
        <v>108000</v>
      </c>
    </row>
    <row r="72" spans="2:22">
      <c r="B72">
        <v>10</v>
      </c>
      <c r="C72" t="s">
        <v>352</v>
      </c>
      <c r="D72" t="s">
        <v>337</v>
      </c>
      <c r="F72" t="s">
        <v>338</v>
      </c>
      <c r="G72" t="s">
        <v>339</v>
      </c>
      <c r="I72" s="9">
        <v>165000</v>
      </c>
      <c r="J72" s="6">
        <v>38225</v>
      </c>
      <c r="K72" s="6">
        <v>38275</v>
      </c>
      <c r="L72" s="6">
        <v>38291</v>
      </c>
      <c r="M72" t="s">
        <v>473</v>
      </c>
      <c r="N72" t="s">
        <v>469</v>
      </c>
      <c r="P72">
        <v>2</v>
      </c>
      <c r="Q72">
        <v>471</v>
      </c>
      <c r="S72" t="s">
        <v>475</v>
      </c>
      <c r="T72" s="9">
        <v>115000</v>
      </c>
      <c r="U72">
        <v>2002</v>
      </c>
      <c r="V72">
        <v>9</v>
      </c>
    </row>
    <row r="73" spans="2:22">
      <c r="B73">
        <v>6</v>
      </c>
      <c r="C73" t="s">
        <v>585</v>
      </c>
      <c r="D73" t="s">
        <v>337</v>
      </c>
      <c r="F73" t="s">
        <v>338</v>
      </c>
      <c r="G73" t="s">
        <v>339</v>
      </c>
      <c r="H73" s="9">
        <v>195000</v>
      </c>
      <c r="I73" s="9">
        <v>165000</v>
      </c>
      <c r="J73" s="6">
        <v>38244</v>
      </c>
      <c r="K73" s="6">
        <v>38282</v>
      </c>
      <c r="L73" s="6">
        <v>38291</v>
      </c>
      <c r="M73" t="s">
        <v>473</v>
      </c>
      <c r="P73">
        <v>2</v>
      </c>
      <c r="S73" t="s">
        <v>475</v>
      </c>
    </row>
    <row r="74" spans="2:22">
      <c r="B74">
        <v>4</v>
      </c>
      <c r="C74" t="s">
        <v>588</v>
      </c>
      <c r="D74" t="s">
        <v>337</v>
      </c>
      <c r="F74" t="s">
        <v>338</v>
      </c>
      <c r="G74" t="s">
        <v>339</v>
      </c>
      <c r="H74" s="9">
        <v>170000</v>
      </c>
      <c r="I74" s="9">
        <v>168000</v>
      </c>
      <c r="K74" s="6">
        <v>38278</v>
      </c>
      <c r="L74" s="6">
        <v>38291</v>
      </c>
      <c r="M74" t="s">
        <v>473</v>
      </c>
      <c r="N74" t="s">
        <v>469</v>
      </c>
      <c r="Q74">
        <v>2675</v>
      </c>
    </row>
    <row r="75" spans="2:22">
      <c r="B75">
        <v>9</v>
      </c>
      <c r="C75" t="s">
        <v>303</v>
      </c>
      <c r="D75" t="s">
        <v>337</v>
      </c>
      <c r="F75" t="s">
        <v>338</v>
      </c>
      <c r="G75" t="s">
        <v>339</v>
      </c>
      <c r="H75" s="9">
        <v>179000</v>
      </c>
      <c r="I75" s="9">
        <v>176000</v>
      </c>
      <c r="J75" s="6">
        <v>38240</v>
      </c>
      <c r="K75" s="6">
        <v>38272</v>
      </c>
      <c r="L75" s="6">
        <v>38291</v>
      </c>
      <c r="M75" t="s">
        <v>473</v>
      </c>
      <c r="P75">
        <v>2</v>
      </c>
      <c r="S75" t="s">
        <v>475</v>
      </c>
    </row>
    <row r="76" spans="2:22">
      <c r="B76">
        <v>79</v>
      </c>
      <c r="C76" t="s">
        <v>89</v>
      </c>
      <c r="D76" t="s">
        <v>337</v>
      </c>
      <c r="F76" t="s">
        <v>338</v>
      </c>
      <c r="G76" t="s">
        <v>339</v>
      </c>
      <c r="H76" s="9">
        <v>195000</v>
      </c>
      <c r="I76" s="9">
        <v>176000</v>
      </c>
      <c r="J76" s="6">
        <v>38246</v>
      </c>
      <c r="K76" s="6">
        <v>38260</v>
      </c>
      <c r="L76" s="6">
        <v>38291</v>
      </c>
      <c r="M76" t="s">
        <v>473</v>
      </c>
      <c r="P76">
        <v>2</v>
      </c>
      <c r="Q76">
        <v>599</v>
      </c>
      <c r="S76" t="s">
        <v>475</v>
      </c>
    </row>
    <row r="77" spans="2:22">
      <c r="B77">
        <v>2</v>
      </c>
      <c r="C77" t="s">
        <v>605</v>
      </c>
      <c r="D77" t="s">
        <v>337</v>
      </c>
      <c r="F77" t="s">
        <v>338</v>
      </c>
      <c r="G77" t="s">
        <v>339</v>
      </c>
      <c r="H77" s="9">
        <v>185000</v>
      </c>
      <c r="I77" s="9">
        <v>177500</v>
      </c>
      <c r="J77" s="6">
        <v>38264</v>
      </c>
      <c r="K77" s="6">
        <v>38280</v>
      </c>
      <c r="L77" s="6">
        <v>38291</v>
      </c>
      <c r="M77" t="s">
        <v>473</v>
      </c>
      <c r="N77" t="s">
        <v>469</v>
      </c>
      <c r="P77">
        <v>3</v>
      </c>
      <c r="S77" t="s">
        <v>475</v>
      </c>
      <c r="T77" s="9">
        <v>125000</v>
      </c>
    </row>
    <row r="78" spans="2:22">
      <c r="B78" t="s">
        <v>606</v>
      </c>
      <c r="C78" t="s">
        <v>303</v>
      </c>
      <c r="D78" t="s">
        <v>337</v>
      </c>
      <c r="F78" t="s">
        <v>338</v>
      </c>
      <c r="G78" t="s">
        <v>339</v>
      </c>
      <c r="H78" s="9">
        <v>179000</v>
      </c>
      <c r="I78" s="9">
        <v>178000</v>
      </c>
      <c r="J78" s="6">
        <v>38244</v>
      </c>
      <c r="K78" s="6">
        <v>38261</v>
      </c>
      <c r="L78" s="6">
        <v>38291</v>
      </c>
      <c r="M78" t="s">
        <v>473</v>
      </c>
      <c r="N78" t="s">
        <v>469</v>
      </c>
      <c r="P78">
        <v>3</v>
      </c>
      <c r="S78" t="s">
        <v>475</v>
      </c>
      <c r="T78" s="9">
        <v>130000</v>
      </c>
    </row>
    <row r="79" spans="2:22">
      <c r="B79">
        <v>95</v>
      </c>
      <c r="C79" t="s">
        <v>349</v>
      </c>
      <c r="D79" t="s">
        <v>337</v>
      </c>
      <c r="F79" t="s">
        <v>338</v>
      </c>
      <c r="G79" t="s">
        <v>339</v>
      </c>
      <c r="H79" s="9">
        <v>180000</v>
      </c>
      <c r="I79" s="9">
        <v>180000</v>
      </c>
      <c r="J79" s="6">
        <v>38244</v>
      </c>
      <c r="K79" s="6">
        <v>38279</v>
      </c>
      <c r="L79" s="6">
        <v>38291</v>
      </c>
      <c r="M79" t="s">
        <v>473</v>
      </c>
      <c r="P79">
        <v>3</v>
      </c>
      <c r="Q79">
        <v>812</v>
      </c>
      <c r="S79" t="s">
        <v>475</v>
      </c>
    </row>
    <row r="80" spans="2:22">
      <c r="B80">
        <v>20</v>
      </c>
      <c r="C80" t="s">
        <v>87</v>
      </c>
      <c r="D80" t="s">
        <v>337</v>
      </c>
      <c r="F80" t="s">
        <v>338</v>
      </c>
      <c r="G80" t="s">
        <v>339</v>
      </c>
      <c r="H80" s="9">
        <v>210000</v>
      </c>
      <c r="I80" s="9">
        <v>189500</v>
      </c>
      <c r="J80" s="6">
        <v>38181</v>
      </c>
      <c r="K80" s="6">
        <v>38280</v>
      </c>
      <c r="L80" s="6">
        <v>38291</v>
      </c>
      <c r="M80" t="s">
        <v>473</v>
      </c>
      <c r="P80">
        <v>3</v>
      </c>
      <c r="S80" t="s">
        <v>475</v>
      </c>
    </row>
    <row r="81" spans="2:22">
      <c r="B81" t="s">
        <v>680</v>
      </c>
      <c r="C81" t="s">
        <v>304</v>
      </c>
      <c r="D81" t="s">
        <v>337</v>
      </c>
      <c r="F81" t="s">
        <v>338</v>
      </c>
      <c r="G81" t="s">
        <v>339</v>
      </c>
      <c r="H81" s="9">
        <v>208000</v>
      </c>
      <c r="I81" s="9">
        <v>198000</v>
      </c>
      <c r="J81" s="6">
        <v>38257</v>
      </c>
      <c r="K81" s="6">
        <v>38261</v>
      </c>
      <c r="L81" s="6">
        <v>38291</v>
      </c>
      <c r="M81" t="s">
        <v>473</v>
      </c>
      <c r="N81" t="s">
        <v>469</v>
      </c>
      <c r="P81">
        <v>3</v>
      </c>
      <c r="Q81">
        <v>1016</v>
      </c>
      <c r="S81" t="s">
        <v>475</v>
      </c>
    </row>
    <row r="82" spans="2:22">
      <c r="B82" t="s">
        <v>234</v>
      </c>
      <c r="C82" t="s">
        <v>96</v>
      </c>
      <c r="D82" t="s">
        <v>337</v>
      </c>
      <c r="F82" t="s">
        <v>338</v>
      </c>
      <c r="G82" t="s">
        <v>339</v>
      </c>
      <c r="H82" s="9">
        <v>219000</v>
      </c>
      <c r="I82" s="9">
        <v>211000</v>
      </c>
      <c r="J82" s="6">
        <v>38250</v>
      </c>
      <c r="K82" s="6">
        <v>38272</v>
      </c>
      <c r="L82" s="6">
        <v>38291</v>
      </c>
      <c r="M82" t="s">
        <v>473</v>
      </c>
      <c r="P82">
        <v>3</v>
      </c>
      <c r="S82" t="s">
        <v>475</v>
      </c>
    </row>
    <row r="83" spans="2:22">
      <c r="B83" t="s">
        <v>385</v>
      </c>
      <c r="C83" t="s">
        <v>87</v>
      </c>
      <c r="D83" t="s">
        <v>337</v>
      </c>
      <c r="F83" t="s">
        <v>338</v>
      </c>
      <c r="G83" t="s">
        <v>339</v>
      </c>
      <c r="H83" s="9">
        <v>215000</v>
      </c>
      <c r="I83" s="9">
        <v>215000</v>
      </c>
      <c r="J83" s="6">
        <v>38250</v>
      </c>
      <c r="K83" s="6">
        <v>38280</v>
      </c>
      <c r="L83" s="6">
        <v>38291</v>
      </c>
      <c r="M83" t="s">
        <v>473</v>
      </c>
      <c r="N83" t="s">
        <v>469</v>
      </c>
      <c r="Q83">
        <v>556</v>
      </c>
    </row>
    <row r="84" spans="2:22">
      <c r="B84">
        <v>99</v>
      </c>
      <c r="C84" t="s">
        <v>126</v>
      </c>
      <c r="D84" t="s">
        <v>337</v>
      </c>
      <c r="F84" t="s">
        <v>338</v>
      </c>
      <c r="G84" t="s">
        <v>339</v>
      </c>
      <c r="H84" s="9">
        <v>225000</v>
      </c>
      <c r="I84" s="9">
        <v>224000</v>
      </c>
      <c r="J84" s="6">
        <v>38241</v>
      </c>
      <c r="K84" s="6">
        <v>38280</v>
      </c>
      <c r="L84" s="6">
        <v>38291</v>
      </c>
      <c r="M84" t="s">
        <v>473</v>
      </c>
      <c r="P84">
        <v>3</v>
      </c>
      <c r="Q84">
        <v>1032</v>
      </c>
      <c r="S84" t="s">
        <v>475</v>
      </c>
    </row>
    <row r="85" spans="2:22">
      <c r="B85" t="s">
        <v>190</v>
      </c>
      <c r="C85" t="s">
        <v>336</v>
      </c>
      <c r="D85" t="s">
        <v>337</v>
      </c>
      <c r="F85" t="s">
        <v>338</v>
      </c>
      <c r="G85" t="s">
        <v>339</v>
      </c>
      <c r="H85" s="9">
        <v>235000</v>
      </c>
      <c r="I85" s="9">
        <v>230000</v>
      </c>
      <c r="J85" s="6">
        <v>38250</v>
      </c>
      <c r="K85" s="6">
        <v>38253</v>
      </c>
      <c r="L85" s="6">
        <v>38291</v>
      </c>
      <c r="M85" t="s">
        <v>473</v>
      </c>
      <c r="N85" t="s">
        <v>469</v>
      </c>
      <c r="P85">
        <v>3</v>
      </c>
      <c r="Q85">
        <v>600</v>
      </c>
      <c r="S85" t="s">
        <v>475</v>
      </c>
      <c r="T85" s="9">
        <v>200000</v>
      </c>
      <c r="U85">
        <v>2002</v>
      </c>
      <c r="V85">
        <v>9</v>
      </c>
    </row>
    <row r="86" spans="2:22">
      <c r="B86">
        <v>164</v>
      </c>
      <c r="C86" t="s">
        <v>307</v>
      </c>
      <c r="D86" t="s">
        <v>337</v>
      </c>
      <c r="F86" t="s">
        <v>338</v>
      </c>
      <c r="G86" t="s">
        <v>339</v>
      </c>
      <c r="H86" s="9">
        <v>259000</v>
      </c>
      <c r="I86" s="9">
        <v>235000</v>
      </c>
      <c r="J86" s="6">
        <v>38175</v>
      </c>
      <c r="K86" s="6">
        <v>38261</v>
      </c>
      <c r="L86" s="6">
        <v>38291</v>
      </c>
      <c r="M86" t="s">
        <v>473</v>
      </c>
      <c r="N86" t="s">
        <v>469</v>
      </c>
      <c r="P86">
        <v>3</v>
      </c>
      <c r="Q86">
        <v>600</v>
      </c>
      <c r="S86" t="s">
        <v>475</v>
      </c>
      <c r="T86" s="9">
        <v>146000</v>
      </c>
    </row>
    <row r="87" spans="2:22">
      <c r="B87">
        <v>1</v>
      </c>
      <c r="C87" t="s">
        <v>201</v>
      </c>
      <c r="D87" t="s">
        <v>337</v>
      </c>
      <c r="F87" t="s">
        <v>338</v>
      </c>
      <c r="G87" t="s">
        <v>339</v>
      </c>
      <c r="H87" s="9">
        <v>240000</v>
      </c>
      <c r="I87" s="9">
        <v>236400</v>
      </c>
      <c r="J87" s="6">
        <v>38257</v>
      </c>
      <c r="K87" s="6">
        <v>38274</v>
      </c>
      <c r="L87" s="6">
        <v>38291</v>
      </c>
      <c r="M87" t="s">
        <v>473</v>
      </c>
      <c r="N87" t="s">
        <v>469</v>
      </c>
      <c r="P87">
        <v>3</v>
      </c>
      <c r="Q87">
        <v>827</v>
      </c>
      <c r="S87" t="s">
        <v>475</v>
      </c>
      <c r="T87" s="9">
        <v>180000</v>
      </c>
      <c r="U87">
        <v>2002</v>
      </c>
      <c r="V87">
        <v>9</v>
      </c>
    </row>
    <row r="88" spans="2:22">
      <c r="B88">
        <v>5</v>
      </c>
      <c r="C88" t="s">
        <v>675</v>
      </c>
      <c r="D88" t="s">
        <v>337</v>
      </c>
      <c r="F88" t="s">
        <v>338</v>
      </c>
      <c r="G88" t="s">
        <v>339</v>
      </c>
      <c r="H88" s="9">
        <v>248000</v>
      </c>
      <c r="I88" s="9">
        <v>239000</v>
      </c>
      <c r="J88" s="6">
        <v>38271</v>
      </c>
      <c r="K88" s="6">
        <v>38285</v>
      </c>
      <c r="L88" s="6">
        <v>38291</v>
      </c>
      <c r="M88" t="s">
        <v>473</v>
      </c>
      <c r="N88" t="s">
        <v>469</v>
      </c>
      <c r="P88">
        <v>3</v>
      </c>
      <c r="Q88">
        <v>639</v>
      </c>
      <c r="S88" t="s">
        <v>475</v>
      </c>
      <c r="T88" s="9">
        <v>134000</v>
      </c>
      <c r="U88">
        <v>2002</v>
      </c>
    </row>
    <row r="89" spans="2:22">
      <c r="B89">
        <v>4</v>
      </c>
      <c r="C89" t="s">
        <v>192</v>
      </c>
      <c r="D89" t="s">
        <v>337</v>
      </c>
      <c r="F89" t="s">
        <v>338</v>
      </c>
      <c r="G89" t="s">
        <v>339</v>
      </c>
      <c r="H89" s="9">
        <v>245000</v>
      </c>
      <c r="I89" s="9">
        <v>240000</v>
      </c>
      <c r="J89" s="6">
        <v>38254</v>
      </c>
      <c r="K89" s="6">
        <v>38256</v>
      </c>
      <c r="L89" s="6">
        <v>38291</v>
      </c>
      <c r="M89" t="s">
        <v>473</v>
      </c>
      <c r="N89" t="s">
        <v>469</v>
      </c>
      <c r="Q89">
        <v>1249</v>
      </c>
      <c r="S89" t="s">
        <v>475</v>
      </c>
      <c r="T89" s="9">
        <v>157000</v>
      </c>
      <c r="U89">
        <v>2002</v>
      </c>
      <c r="V89">
        <v>9</v>
      </c>
    </row>
    <row r="90" spans="2:22">
      <c r="B90">
        <v>90</v>
      </c>
      <c r="C90" t="s">
        <v>341</v>
      </c>
      <c r="D90" t="s">
        <v>337</v>
      </c>
      <c r="F90" t="s">
        <v>338</v>
      </c>
      <c r="G90" t="s">
        <v>339</v>
      </c>
      <c r="H90" s="9">
        <v>249000</v>
      </c>
      <c r="I90" s="9">
        <v>242000</v>
      </c>
      <c r="J90" s="6">
        <v>38257</v>
      </c>
      <c r="K90" s="6">
        <v>38272</v>
      </c>
      <c r="L90" s="6">
        <v>38291</v>
      </c>
      <c r="M90" t="s">
        <v>473</v>
      </c>
      <c r="N90" t="s">
        <v>469</v>
      </c>
      <c r="P90">
        <v>3</v>
      </c>
      <c r="Q90">
        <v>1229</v>
      </c>
    </row>
    <row r="91" spans="2:22">
      <c r="B91">
        <v>23</v>
      </c>
      <c r="C91" t="s">
        <v>336</v>
      </c>
      <c r="D91" t="s">
        <v>337</v>
      </c>
      <c r="F91" t="s">
        <v>338</v>
      </c>
      <c r="G91" t="s">
        <v>339</v>
      </c>
      <c r="H91" s="9">
        <v>250000</v>
      </c>
      <c r="I91" s="9">
        <v>245000</v>
      </c>
      <c r="J91" s="6">
        <v>38200</v>
      </c>
      <c r="K91" s="6">
        <v>38261</v>
      </c>
      <c r="L91" s="6">
        <v>38291</v>
      </c>
      <c r="M91" t="s">
        <v>473</v>
      </c>
      <c r="N91" t="s">
        <v>469</v>
      </c>
      <c r="P91">
        <v>2</v>
      </c>
      <c r="Q91">
        <v>997</v>
      </c>
      <c r="S91" t="s">
        <v>475</v>
      </c>
      <c r="T91" s="9">
        <v>148000</v>
      </c>
      <c r="U91">
        <v>2002</v>
      </c>
      <c r="V91">
        <v>9</v>
      </c>
    </row>
    <row r="92" spans="2:22">
      <c r="B92">
        <v>129</v>
      </c>
      <c r="C92" t="s">
        <v>336</v>
      </c>
      <c r="D92" t="s">
        <v>337</v>
      </c>
      <c r="F92" t="s">
        <v>338</v>
      </c>
      <c r="G92" t="s">
        <v>339</v>
      </c>
      <c r="H92" s="9">
        <v>249000</v>
      </c>
      <c r="I92" s="9">
        <v>245000</v>
      </c>
      <c r="J92" s="6">
        <v>38194</v>
      </c>
      <c r="K92" s="6">
        <v>38268</v>
      </c>
      <c r="L92" s="6">
        <v>38291</v>
      </c>
      <c r="M92" t="s">
        <v>473</v>
      </c>
      <c r="N92" t="s">
        <v>469</v>
      </c>
      <c r="P92">
        <v>3</v>
      </c>
      <c r="Q92">
        <v>545</v>
      </c>
      <c r="S92" t="s">
        <v>475</v>
      </c>
      <c r="T92" s="9">
        <v>160000</v>
      </c>
    </row>
    <row r="93" spans="2:22">
      <c r="B93">
        <v>41</v>
      </c>
      <c r="C93" t="s">
        <v>387</v>
      </c>
      <c r="D93" t="s">
        <v>337</v>
      </c>
      <c r="F93" t="s">
        <v>338</v>
      </c>
      <c r="G93" t="s">
        <v>339</v>
      </c>
      <c r="H93" s="9">
        <v>252000</v>
      </c>
      <c r="I93" s="9">
        <v>245000</v>
      </c>
      <c r="J93" s="6">
        <v>38280</v>
      </c>
      <c r="K93" s="6">
        <v>38280</v>
      </c>
      <c r="L93" s="6">
        <v>38291</v>
      </c>
      <c r="M93" t="s">
        <v>473</v>
      </c>
      <c r="N93" t="s">
        <v>469</v>
      </c>
      <c r="P93">
        <v>3</v>
      </c>
      <c r="Q93">
        <v>823</v>
      </c>
      <c r="S93" t="s">
        <v>475</v>
      </c>
      <c r="T93" s="9">
        <v>108000</v>
      </c>
    </row>
    <row r="94" spans="2:22">
      <c r="B94">
        <v>51</v>
      </c>
      <c r="C94" t="s">
        <v>101</v>
      </c>
      <c r="D94" t="s">
        <v>337</v>
      </c>
      <c r="F94" t="s">
        <v>338</v>
      </c>
      <c r="G94" t="s">
        <v>339</v>
      </c>
      <c r="H94" s="9">
        <v>257000</v>
      </c>
      <c r="I94" s="9">
        <v>255000</v>
      </c>
      <c r="J94" s="6">
        <v>38251</v>
      </c>
      <c r="K94" s="6">
        <v>38255</v>
      </c>
      <c r="L94" s="6">
        <v>38291</v>
      </c>
      <c r="M94" t="s">
        <v>473</v>
      </c>
      <c r="N94" t="s">
        <v>469</v>
      </c>
      <c r="P94">
        <v>3</v>
      </c>
      <c r="Q94">
        <v>694</v>
      </c>
      <c r="S94" t="s">
        <v>475</v>
      </c>
      <c r="T94" s="9">
        <v>185000</v>
      </c>
      <c r="U94">
        <v>2002</v>
      </c>
      <c r="V94">
        <v>9</v>
      </c>
    </row>
    <row r="95" spans="2:22">
      <c r="B95">
        <v>2</v>
      </c>
      <c r="C95" t="s">
        <v>379</v>
      </c>
      <c r="D95" t="s">
        <v>337</v>
      </c>
      <c r="F95" t="s">
        <v>338</v>
      </c>
      <c r="G95" t="s">
        <v>339</v>
      </c>
      <c r="H95" s="9">
        <v>259000</v>
      </c>
      <c r="I95" s="9">
        <v>255000</v>
      </c>
      <c r="J95" s="6">
        <v>38217</v>
      </c>
      <c r="K95" s="6">
        <v>38280</v>
      </c>
      <c r="L95" s="6">
        <v>38291</v>
      </c>
      <c r="M95" t="s">
        <v>473</v>
      </c>
      <c r="N95" t="s">
        <v>469</v>
      </c>
      <c r="P95">
        <v>3</v>
      </c>
      <c r="Q95">
        <v>451</v>
      </c>
      <c r="S95" t="s">
        <v>475</v>
      </c>
    </row>
    <row r="96" spans="2:22">
      <c r="B96">
        <v>8</v>
      </c>
      <c r="C96" t="s">
        <v>96</v>
      </c>
      <c r="D96" t="s">
        <v>337</v>
      </c>
      <c r="F96" t="s">
        <v>338</v>
      </c>
      <c r="G96" t="s">
        <v>339</v>
      </c>
      <c r="H96" s="9">
        <v>269000</v>
      </c>
      <c r="I96" s="9">
        <v>265000</v>
      </c>
      <c r="J96" s="6">
        <v>38254</v>
      </c>
      <c r="K96" s="6">
        <v>38269</v>
      </c>
      <c r="L96" s="6">
        <v>38291</v>
      </c>
      <c r="M96" t="s">
        <v>473</v>
      </c>
      <c r="N96" t="s">
        <v>469</v>
      </c>
      <c r="P96">
        <v>3</v>
      </c>
      <c r="Q96">
        <v>818</v>
      </c>
      <c r="S96" t="s">
        <v>475</v>
      </c>
      <c r="T96" s="9">
        <v>164000</v>
      </c>
      <c r="U96">
        <v>2002</v>
      </c>
      <c r="V96">
        <v>9</v>
      </c>
    </row>
    <row r="97" spans="2:22">
      <c r="B97">
        <v>50</v>
      </c>
      <c r="C97" t="s">
        <v>349</v>
      </c>
      <c r="D97" t="s">
        <v>337</v>
      </c>
      <c r="F97" t="s">
        <v>338</v>
      </c>
      <c r="G97" t="s">
        <v>339</v>
      </c>
      <c r="H97" s="9">
        <v>268000</v>
      </c>
      <c r="I97" s="9">
        <v>268000</v>
      </c>
      <c r="J97" s="6">
        <v>38266</v>
      </c>
      <c r="K97" s="6">
        <v>38281</v>
      </c>
      <c r="L97" s="6">
        <v>38291</v>
      </c>
      <c r="M97" t="s">
        <v>473</v>
      </c>
      <c r="N97" t="s">
        <v>469</v>
      </c>
      <c r="P97">
        <v>2</v>
      </c>
      <c r="Q97">
        <v>515</v>
      </c>
      <c r="S97" t="s">
        <v>475</v>
      </c>
      <c r="T97" s="9">
        <v>210000</v>
      </c>
      <c r="U97">
        <v>2002</v>
      </c>
    </row>
    <row r="98" spans="2:22">
      <c r="B98">
        <v>35</v>
      </c>
      <c r="C98" t="s">
        <v>609</v>
      </c>
      <c r="D98" t="s">
        <v>337</v>
      </c>
      <c r="F98" t="s">
        <v>338</v>
      </c>
      <c r="G98" t="s">
        <v>339</v>
      </c>
      <c r="H98" s="9">
        <v>276000</v>
      </c>
      <c r="I98" s="9">
        <v>270000</v>
      </c>
      <c r="J98" s="6">
        <v>38238</v>
      </c>
      <c r="K98" s="6">
        <v>38272</v>
      </c>
      <c r="L98" s="6">
        <v>38291</v>
      </c>
      <c r="M98" t="s">
        <v>473</v>
      </c>
      <c r="N98" t="s">
        <v>469</v>
      </c>
      <c r="P98">
        <v>3</v>
      </c>
      <c r="Q98">
        <v>716</v>
      </c>
      <c r="S98" t="s">
        <v>475</v>
      </c>
      <c r="T98" s="9">
        <v>204000</v>
      </c>
    </row>
    <row r="99" spans="2:22">
      <c r="B99">
        <v>66</v>
      </c>
      <c r="C99" t="s">
        <v>452</v>
      </c>
      <c r="D99" t="s">
        <v>337</v>
      </c>
      <c r="F99" t="s">
        <v>338</v>
      </c>
      <c r="G99" t="s">
        <v>339</v>
      </c>
      <c r="H99" s="9">
        <v>275000</v>
      </c>
      <c r="I99" s="9">
        <v>270000</v>
      </c>
      <c r="J99" s="6">
        <v>38229</v>
      </c>
      <c r="K99" s="6">
        <v>38280</v>
      </c>
      <c r="L99" s="6">
        <v>38291</v>
      </c>
      <c r="M99" t="s">
        <v>473</v>
      </c>
      <c r="N99" t="s">
        <v>469</v>
      </c>
      <c r="P99">
        <v>3</v>
      </c>
      <c r="Q99">
        <v>1009</v>
      </c>
      <c r="S99" t="s">
        <v>475</v>
      </c>
      <c r="T99" s="9">
        <v>162000</v>
      </c>
    </row>
    <row r="100" spans="2:22">
      <c r="B100">
        <v>110</v>
      </c>
      <c r="C100" t="s">
        <v>676</v>
      </c>
      <c r="D100" t="s">
        <v>337</v>
      </c>
      <c r="F100" t="s">
        <v>338</v>
      </c>
      <c r="G100" t="s">
        <v>339</v>
      </c>
      <c r="H100" s="9">
        <v>250000</v>
      </c>
      <c r="I100" s="9">
        <v>271000</v>
      </c>
      <c r="J100" s="6">
        <v>38251</v>
      </c>
      <c r="K100" s="6">
        <v>38276</v>
      </c>
      <c r="L100" s="6">
        <v>38291</v>
      </c>
      <c r="M100" t="s">
        <v>473</v>
      </c>
      <c r="N100" t="s">
        <v>469</v>
      </c>
      <c r="P100">
        <v>2</v>
      </c>
      <c r="Q100">
        <v>675</v>
      </c>
      <c r="S100" t="s">
        <v>475</v>
      </c>
      <c r="T100" s="9">
        <v>180000</v>
      </c>
      <c r="U100">
        <v>2002</v>
      </c>
    </row>
    <row r="101" spans="2:22">
      <c r="B101">
        <v>91</v>
      </c>
      <c r="C101" t="s">
        <v>342</v>
      </c>
      <c r="D101" t="s">
        <v>337</v>
      </c>
      <c r="F101" t="s">
        <v>338</v>
      </c>
      <c r="G101" t="s">
        <v>339</v>
      </c>
      <c r="H101" s="9">
        <v>285000</v>
      </c>
      <c r="I101" s="9">
        <v>283000</v>
      </c>
      <c r="J101" s="6">
        <v>38259</v>
      </c>
      <c r="K101" s="6">
        <v>38268</v>
      </c>
      <c r="L101" s="6">
        <v>38291</v>
      </c>
      <c r="M101" t="s">
        <v>473</v>
      </c>
      <c r="N101" t="s">
        <v>469</v>
      </c>
      <c r="P101">
        <v>4</v>
      </c>
      <c r="Q101">
        <v>1176</v>
      </c>
    </row>
    <row r="102" spans="2:22">
      <c r="B102" t="s">
        <v>693</v>
      </c>
      <c r="C102" t="s">
        <v>676</v>
      </c>
      <c r="D102" t="s">
        <v>337</v>
      </c>
      <c r="F102" t="s">
        <v>338</v>
      </c>
      <c r="G102" t="s">
        <v>339</v>
      </c>
      <c r="H102" s="9">
        <v>285000</v>
      </c>
      <c r="I102" s="9">
        <v>285000</v>
      </c>
      <c r="J102" s="6">
        <v>38231</v>
      </c>
      <c r="K102" s="6">
        <v>38268</v>
      </c>
      <c r="L102" s="6">
        <v>38291</v>
      </c>
      <c r="M102" t="s">
        <v>473</v>
      </c>
      <c r="N102" t="s">
        <v>469</v>
      </c>
      <c r="P102">
        <v>3</v>
      </c>
      <c r="Q102">
        <v>439</v>
      </c>
      <c r="S102" t="s">
        <v>475</v>
      </c>
    </row>
    <row r="103" spans="2:22">
      <c r="B103" t="s">
        <v>476</v>
      </c>
      <c r="C103" t="s">
        <v>84</v>
      </c>
      <c r="D103" t="s">
        <v>337</v>
      </c>
      <c r="F103" t="s">
        <v>338</v>
      </c>
      <c r="G103" t="s">
        <v>339</v>
      </c>
      <c r="I103" s="9">
        <v>94000</v>
      </c>
      <c r="J103" s="6">
        <v>38303</v>
      </c>
      <c r="K103" s="6">
        <v>38306</v>
      </c>
      <c r="L103" s="6">
        <v>38321</v>
      </c>
      <c r="M103" t="s">
        <v>473</v>
      </c>
      <c r="N103" t="s">
        <v>469</v>
      </c>
      <c r="S103" t="s">
        <v>475</v>
      </c>
    </row>
    <row r="104" spans="2:22">
      <c r="B104" t="s">
        <v>110</v>
      </c>
      <c r="C104" t="s">
        <v>101</v>
      </c>
      <c r="D104" t="s">
        <v>337</v>
      </c>
      <c r="F104" t="s">
        <v>338</v>
      </c>
      <c r="G104" t="s">
        <v>339</v>
      </c>
      <c r="H104" s="9">
        <v>149000</v>
      </c>
      <c r="I104" s="9">
        <v>143000</v>
      </c>
      <c r="J104" s="6">
        <v>38262</v>
      </c>
      <c r="K104" s="6">
        <v>38296</v>
      </c>
      <c r="L104" s="6">
        <v>38321</v>
      </c>
      <c r="M104" t="s">
        <v>473</v>
      </c>
      <c r="N104" t="s">
        <v>469</v>
      </c>
      <c r="P104">
        <v>3</v>
      </c>
      <c r="S104" t="s">
        <v>475</v>
      </c>
      <c r="T104" s="9">
        <v>87000</v>
      </c>
    </row>
    <row r="105" spans="2:22">
      <c r="B105" t="s">
        <v>311</v>
      </c>
      <c r="C105" t="s">
        <v>101</v>
      </c>
      <c r="D105" t="s">
        <v>337</v>
      </c>
      <c r="F105" t="s">
        <v>338</v>
      </c>
      <c r="G105" t="s">
        <v>339</v>
      </c>
      <c r="H105" s="9">
        <v>159000</v>
      </c>
      <c r="I105" s="9">
        <v>155000</v>
      </c>
      <c r="J105" s="6">
        <v>38273</v>
      </c>
      <c r="K105" s="6">
        <v>38300</v>
      </c>
      <c r="L105" s="6">
        <v>38321</v>
      </c>
      <c r="M105" t="s">
        <v>473</v>
      </c>
      <c r="N105" t="s">
        <v>469</v>
      </c>
      <c r="P105">
        <v>3</v>
      </c>
      <c r="S105" t="s">
        <v>475</v>
      </c>
      <c r="U105">
        <v>2002</v>
      </c>
    </row>
    <row r="106" spans="2:22">
      <c r="B106">
        <v>18</v>
      </c>
      <c r="C106" t="s">
        <v>96</v>
      </c>
      <c r="D106" t="s">
        <v>337</v>
      </c>
      <c r="F106" t="s">
        <v>338</v>
      </c>
      <c r="G106" t="s">
        <v>339</v>
      </c>
      <c r="I106" s="9">
        <v>157000</v>
      </c>
      <c r="J106" s="6">
        <v>38275</v>
      </c>
      <c r="K106" s="6">
        <v>38296</v>
      </c>
      <c r="L106" s="6">
        <v>38321</v>
      </c>
      <c r="M106" t="s">
        <v>473</v>
      </c>
      <c r="N106" t="s">
        <v>469</v>
      </c>
      <c r="P106">
        <v>3</v>
      </c>
      <c r="S106" t="s">
        <v>475</v>
      </c>
      <c r="T106" s="9">
        <v>110000</v>
      </c>
      <c r="U106">
        <v>2004</v>
      </c>
    </row>
    <row r="107" spans="2:22">
      <c r="B107">
        <v>107</v>
      </c>
      <c r="C107" t="s">
        <v>303</v>
      </c>
      <c r="D107" t="s">
        <v>337</v>
      </c>
      <c r="F107" t="s">
        <v>338</v>
      </c>
      <c r="G107" t="s">
        <v>339</v>
      </c>
      <c r="I107" s="9">
        <v>160000</v>
      </c>
      <c r="J107" s="6">
        <v>38292</v>
      </c>
      <c r="K107" s="6">
        <v>38310</v>
      </c>
      <c r="L107" s="6">
        <v>38321</v>
      </c>
      <c r="M107" t="s">
        <v>473</v>
      </c>
      <c r="N107" t="s">
        <v>469</v>
      </c>
      <c r="P107">
        <v>3</v>
      </c>
      <c r="Q107">
        <v>650</v>
      </c>
      <c r="S107" t="s">
        <v>475</v>
      </c>
      <c r="T107" s="9">
        <v>109000</v>
      </c>
      <c r="U107">
        <v>2002</v>
      </c>
    </row>
    <row r="108" spans="2:22">
      <c r="B108">
        <v>1</v>
      </c>
      <c r="C108" t="s">
        <v>586</v>
      </c>
      <c r="D108" t="s">
        <v>337</v>
      </c>
      <c r="F108" t="s">
        <v>338</v>
      </c>
      <c r="G108" t="s">
        <v>339</v>
      </c>
      <c r="I108" s="9">
        <v>166000</v>
      </c>
      <c r="J108" s="6">
        <v>38221</v>
      </c>
      <c r="K108" s="6">
        <v>38315</v>
      </c>
      <c r="L108" s="6">
        <v>38321</v>
      </c>
      <c r="M108" t="s">
        <v>473</v>
      </c>
      <c r="N108" t="s">
        <v>469</v>
      </c>
      <c r="P108">
        <v>3</v>
      </c>
      <c r="Q108">
        <v>817</v>
      </c>
      <c r="S108" t="s">
        <v>475</v>
      </c>
      <c r="T108" s="9">
        <v>129000</v>
      </c>
      <c r="U108">
        <v>2004</v>
      </c>
    </row>
    <row r="109" spans="2:22">
      <c r="B109">
        <v>18</v>
      </c>
      <c r="C109" t="s">
        <v>101</v>
      </c>
      <c r="D109" t="s">
        <v>337</v>
      </c>
      <c r="F109" t="s">
        <v>338</v>
      </c>
      <c r="G109" t="s">
        <v>339</v>
      </c>
      <c r="H109" s="9">
        <v>172000</v>
      </c>
      <c r="I109" s="9">
        <v>169500</v>
      </c>
      <c r="J109" s="6">
        <v>38272</v>
      </c>
      <c r="K109" s="6">
        <v>38303</v>
      </c>
      <c r="L109" s="6">
        <v>38321</v>
      </c>
      <c r="M109" t="s">
        <v>473</v>
      </c>
      <c r="N109" t="s">
        <v>469</v>
      </c>
      <c r="P109">
        <v>3</v>
      </c>
      <c r="Q109">
        <v>938</v>
      </c>
    </row>
    <row r="110" spans="2:22">
      <c r="B110">
        <v>10</v>
      </c>
      <c r="C110" t="s">
        <v>592</v>
      </c>
      <c r="D110" t="s">
        <v>337</v>
      </c>
      <c r="F110" t="s">
        <v>338</v>
      </c>
      <c r="G110" t="s">
        <v>339</v>
      </c>
      <c r="H110" s="9">
        <v>185000</v>
      </c>
      <c r="I110" s="9">
        <v>173000</v>
      </c>
      <c r="J110" s="6">
        <v>38278</v>
      </c>
      <c r="K110" s="6">
        <v>38307</v>
      </c>
      <c r="L110" s="6">
        <v>38321</v>
      </c>
      <c r="M110" t="s">
        <v>473</v>
      </c>
      <c r="N110" t="s">
        <v>469</v>
      </c>
      <c r="P110">
        <v>3</v>
      </c>
      <c r="Q110">
        <v>967</v>
      </c>
    </row>
    <row r="111" spans="2:22">
      <c r="B111" t="s">
        <v>603</v>
      </c>
      <c r="C111" t="s">
        <v>304</v>
      </c>
      <c r="D111" t="s">
        <v>337</v>
      </c>
      <c r="F111" t="s">
        <v>338</v>
      </c>
      <c r="G111" t="s">
        <v>339</v>
      </c>
      <c r="H111" s="9">
        <v>184000</v>
      </c>
      <c r="I111" s="9">
        <v>175500</v>
      </c>
      <c r="J111" s="6">
        <v>38272</v>
      </c>
      <c r="K111" s="6">
        <v>38300</v>
      </c>
      <c r="L111" s="6">
        <v>38321</v>
      </c>
      <c r="M111" t="s">
        <v>473</v>
      </c>
      <c r="N111" t="s">
        <v>469</v>
      </c>
      <c r="P111">
        <v>2</v>
      </c>
      <c r="S111" t="s">
        <v>475</v>
      </c>
      <c r="T111" s="9">
        <v>113000</v>
      </c>
      <c r="U111">
        <v>2002</v>
      </c>
      <c r="V111">
        <v>9</v>
      </c>
    </row>
    <row r="112" spans="2:22">
      <c r="B112">
        <v>85</v>
      </c>
      <c r="C112" t="s">
        <v>614</v>
      </c>
      <c r="D112" t="s">
        <v>337</v>
      </c>
      <c r="F112" t="s">
        <v>338</v>
      </c>
      <c r="G112" t="s">
        <v>339</v>
      </c>
      <c r="H112" s="9">
        <v>185000</v>
      </c>
      <c r="I112" s="9">
        <v>185000</v>
      </c>
      <c r="J112" s="6">
        <v>38197</v>
      </c>
      <c r="K112" s="6">
        <v>38309</v>
      </c>
      <c r="L112" s="6">
        <v>38321</v>
      </c>
      <c r="M112" t="s">
        <v>473</v>
      </c>
      <c r="P112">
        <v>3</v>
      </c>
      <c r="Q112">
        <v>1017</v>
      </c>
      <c r="S112" t="s">
        <v>475</v>
      </c>
    </row>
    <row r="113" spans="2:22">
      <c r="B113">
        <v>20</v>
      </c>
      <c r="C113" t="s">
        <v>676</v>
      </c>
      <c r="D113" t="s">
        <v>337</v>
      </c>
      <c r="F113" t="s">
        <v>338</v>
      </c>
      <c r="G113" t="s">
        <v>339</v>
      </c>
      <c r="H113" s="9">
        <v>199000</v>
      </c>
      <c r="I113" s="9">
        <v>194000</v>
      </c>
      <c r="J113" s="6">
        <v>38169</v>
      </c>
      <c r="K113" s="6">
        <v>38310</v>
      </c>
      <c r="L113" s="6">
        <v>38321</v>
      </c>
      <c r="M113" t="s">
        <v>473</v>
      </c>
      <c r="N113" t="s">
        <v>469</v>
      </c>
      <c r="P113">
        <v>4</v>
      </c>
      <c r="Q113">
        <v>1098</v>
      </c>
      <c r="S113" t="s">
        <v>475</v>
      </c>
      <c r="T113" s="9">
        <v>158000</v>
      </c>
      <c r="U113">
        <v>2004</v>
      </c>
    </row>
    <row r="114" spans="2:22">
      <c r="B114" t="s">
        <v>678</v>
      </c>
      <c r="C114" t="s">
        <v>590</v>
      </c>
      <c r="D114" t="s">
        <v>337</v>
      </c>
      <c r="F114" t="s">
        <v>338</v>
      </c>
      <c r="G114" t="s">
        <v>339</v>
      </c>
      <c r="H114" s="9">
        <v>199000</v>
      </c>
      <c r="I114" s="9">
        <v>195000</v>
      </c>
      <c r="J114" s="6">
        <v>38288</v>
      </c>
      <c r="K114" s="6">
        <v>38316</v>
      </c>
      <c r="L114" s="6">
        <v>38321</v>
      </c>
      <c r="M114" t="s">
        <v>473</v>
      </c>
      <c r="N114" t="s">
        <v>469</v>
      </c>
      <c r="P114">
        <v>3</v>
      </c>
      <c r="Q114">
        <v>1199</v>
      </c>
      <c r="S114" t="s">
        <v>475</v>
      </c>
    </row>
    <row r="115" spans="2:22">
      <c r="B115">
        <v>21</v>
      </c>
      <c r="C115" t="s">
        <v>304</v>
      </c>
      <c r="D115" t="s">
        <v>337</v>
      </c>
      <c r="F115" t="s">
        <v>338</v>
      </c>
      <c r="G115" t="s">
        <v>339</v>
      </c>
      <c r="H115" s="9">
        <v>199000</v>
      </c>
      <c r="I115" s="9">
        <v>199000</v>
      </c>
      <c r="J115" s="6">
        <v>38279</v>
      </c>
      <c r="K115" s="6">
        <v>38297</v>
      </c>
      <c r="L115" s="6">
        <v>38321</v>
      </c>
      <c r="M115" t="s">
        <v>473</v>
      </c>
      <c r="P115">
        <v>3</v>
      </c>
      <c r="Q115">
        <v>509</v>
      </c>
      <c r="S115" t="s">
        <v>475</v>
      </c>
    </row>
    <row r="116" spans="2:22">
      <c r="B116" t="s">
        <v>373</v>
      </c>
      <c r="C116" t="s">
        <v>89</v>
      </c>
      <c r="D116" t="s">
        <v>337</v>
      </c>
      <c r="F116" t="s">
        <v>338</v>
      </c>
      <c r="G116" t="s">
        <v>339</v>
      </c>
      <c r="H116" s="9">
        <v>209000</v>
      </c>
      <c r="I116" s="9">
        <v>205000</v>
      </c>
      <c r="J116" s="6">
        <v>38293</v>
      </c>
      <c r="K116" s="6">
        <v>38321</v>
      </c>
      <c r="L116" s="6">
        <v>38321</v>
      </c>
      <c r="M116" t="s">
        <v>473</v>
      </c>
      <c r="P116">
        <v>3</v>
      </c>
      <c r="Q116">
        <v>787</v>
      </c>
      <c r="S116" t="s">
        <v>475</v>
      </c>
    </row>
    <row r="117" spans="2:22">
      <c r="B117">
        <v>38</v>
      </c>
      <c r="C117" t="s">
        <v>349</v>
      </c>
      <c r="D117" t="s">
        <v>337</v>
      </c>
      <c r="F117" t="s">
        <v>338</v>
      </c>
      <c r="G117" t="s">
        <v>339</v>
      </c>
      <c r="H117" s="9">
        <v>225000</v>
      </c>
      <c r="I117" s="9">
        <v>210000</v>
      </c>
      <c r="J117" s="6">
        <v>38288</v>
      </c>
      <c r="K117" s="6">
        <v>38317</v>
      </c>
      <c r="L117" s="6">
        <v>38321</v>
      </c>
      <c r="M117" t="s">
        <v>473</v>
      </c>
      <c r="N117" t="s">
        <v>469</v>
      </c>
      <c r="P117">
        <v>3</v>
      </c>
      <c r="Q117">
        <v>562</v>
      </c>
      <c r="S117" t="s">
        <v>475</v>
      </c>
      <c r="T117" s="9">
        <v>130000</v>
      </c>
      <c r="U117">
        <v>2004</v>
      </c>
    </row>
    <row r="118" spans="2:22">
      <c r="B118">
        <v>11</v>
      </c>
      <c r="C118" t="s">
        <v>376</v>
      </c>
      <c r="D118" t="s">
        <v>337</v>
      </c>
      <c r="F118" t="s">
        <v>338</v>
      </c>
      <c r="G118" t="s">
        <v>339</v>
      </c>
      <c r="H118" s="9">
        <v>220000</v>
      </c>
      <c r="I118" s="9">
        <v>212000</v>
      </c>
      <c r="J118" s="6">
        <v>38250</v>
      </c>
      <c r="K118" s="6">
        <v>38275</v>
      </c>
      <c r="L118" s="6">
        <v>38321</v>
      </c>
      <c r="M118" t="s">
        <v>473</v>
      </c>
      <c r="N118" t="s">
        <v>469</v>
      </c>
      <c r="P118">
        <v>3</v>
      </c>
      <c r="Q118">
        <v>712</v>
      </c>
      <c r="S118" t="s">
        <v>475</v>
      </c>
      <c r="T118" s="9">
        <v>130000</v>
      </c>
      <c r="U118">
        <v>2002</v>
      </c>
    </row>
    <row r="119" spans="2:22">
      <c r="B119">
        <v>7</v>
      </c>
      <c r="C119" t="s">
        <v>122</v>
      </c>
      <c r="D119" t="s">
        <v>337</v>
      </c>
      <c r="F119" t="s">
        <v>338</v>
      </c>
      <c r="G119" t="s">
        <v>339</v>
      </c>
      <c r="H119" s="9">
        <v>225000</v>
      </c>
      <c r="I119" s="9">
        <v>222000</v>
      </c>
      <c r="J119" s="6">
        <v>38273</v>
      </c>
      <c r="K119" s="6">
        <v>38289</v>
      </c>
      <c r="L119" s="6">
        <v>38321</v>
      </c>
      <c r="M119" t="s">
        <v>473</v>
      </c>
      <c r="N119" t="s">
        <v>469</v>
      </c>
      <c r="P119">
        <v>3</v>
      </c>
      <c r="Q119">
        <v>817</v>
      </c>
      <c r="S119" t="s">
        <v>475</v>
      </c>
      <c r="T119" s="9">
        <v>160000</v>
      </c>
      <c r="U119">
        <v>2002</v>
      </c>
    </row>
    <row r="120" spans="2:22">
      <c r="B120">
        <v>14</v>
      </c>
      <c r="C120" t="s">
        <v>316</v>
      </c>
      <c r="D120" t="s">
        <v>337</v>
      </c>
      <c r="F120" t="s">
        <v>338</v>
      </c>
      <c r="G120" t="s">
        <v>339</v>
      </c>
      <c r="H120" s="9">
        <v>239000</v>
      </c>
      <c r="I120" s="9">
        <v>223000</v>
      </c>
      <c r="J120" s="6">
        <v>38187</v>
      </c>
      <c r="K120" s="6">
        <v>38316</v>
      </c>
      <c r="L120" s="6">
        <v>38321</v>
      </c>
      <c r="M120" t="s">
        <v>473</v>
      </c>
      <c r="P120">
        <v>3</v>
      </c>
      <c r="Q120">
        <v>895</v>
      </c>
      <c r="S120" t="s">
        <v>475</v>
      </c>
    </row>
    <row r="121" spans="2:22">
      <c r="B121">
        <v>60</v>
      </c>
      <c r="C121" t="s">
        <v>615</v>
      </c>
      <c r="D121" t="s">
        <v>337</v>
      </c>
      <c r="F121" t="s">
        <v>338</v>
      </c>
      <c r="G121" t="s">
        <v>339</v>
      </c>
      <c r="H121" s="9">
        <v>225000</v>
      </c>
      <c r="I121" s="9">
        <v>225000</v>
      </c>
      <c r="J121" s="6">
        <v>38253</v>
      </c>
      <c r="K121" s="6">
        <v>38295</v>
      </c>
      <c r="L121" s="6">
        <v>38321</v>
      </c>
      <c r="M121" t="s">
        <v>473</v>
      </c>
      <c r="N121" t="s">
        <v>469</v>
      </c>
      <c r="P121">
        <v>3</v>
      </c>
      <c r="Q121">
        <v>1012</v>
      </c>
      <c r="S121" t="s">
        <v>475</v>
      </c>
      <c r="T121" s="9">
        <v>150000</v>
      </c>
      <c r="U121">
        <v>2002</v>
      </c>
    </row>
    <row r="122" spans="2:22">
      <c r="B122">
        <v>33</v>
      </c>
      <c r="C122" t="s">
        <v>89</v>
      </c>
      <c r="D122" t="s">
        <v>337</v>
      </c>
      <c r="F122" t="s">
        <v>338</v>
      </c>
      <c r="G122" t="s">
        <v>339</v>
      </c>
      <c r="H122" s="9">
        <v>245000</v>
      </c>
      <c r="I122" s="9">
        <v>228000</v>
      </c>
      <c r="J122" s="6">
        <v>38295</v>
      </c>
      <c r="K122" s="6">
        <v>38317</v>
      </c>
      <c r="L122" s="6">
        <v>38321</v>
      </c>
      <c r="M122" t="s">
        <v>473</v>
      </c>
      <c r="P122">
        <v>4</v>
      </c>
      <c r="Q122">
        <v>911</v>
      </c>
      <c r="S122" t="s">
        <v>475</v>
      </c>
    </row>
    <row r="123" spans="2:22">
      <c r="B123">
        <v>7</v>
      </c>
      <c r="C123" t="s">
        <v>186</v>
      </c>
      <c r="D123" t="s">
        <v>337</v>
      </c>
      <c r="F123" t="s">
        <v>338</v>
      </c>
      <c r="G123" t="s">
        <v>339</v>
      </c>
      <c r="H123" s="9">
        <v>239000</v>
      </c>
      <c r="I123" s="9">
        <v>229000</v>
      </c>
      <c r="J123" s="6">
        <v>38274</v>
      </c>
      <c r="K123" s="6">
        <v>38292</v>
      </c>
      <c r="L123" s="6">
        <v>38321</v>
      </c>
      <c r="M123" t="s">
        <v>473</v>
      </c>
      <c r="N123" t="s">
        <v>469</v>
      </c>
      <c r="P123">
        <v>3</v>
      </c>
      <c r="Q123">
        <v>913</v>
      </c>
      <c r="S123" t="s">
        <v>475</v>
      </c>
      <c r="T123" s="9">
        <v>153000</v>
      </c>
      <c r="U123">
        <v>2002</v>
      </c>
      <c r="V123">
        <v>9</v>
      </c>
    </row>
    <row r="124" spans="2:22">
      <c r="B124">
        <v>6</v>
      </c>
      <c r="C124" t="s">
        <v>619</v>
      </c>
      <c r="D124" t="s">
        <v>337</v>
      </c>
      <c r="F124" t="s">
        <v>338</v>
      </c>
      <c r="G124" t="s">
        <v>339</v>
      </c>
      <c r="H124" s="9">
        <v>249000</v>
      </c>
      <c r="I124" s="9">
        <v>236000</v>
      </c>
      <c r="J124" s="6">
        <v>38272</v>
      </c>
      <c r="K124" s="6">
        <v>38276</v>
      </c>
      <c r="L124" s="6">
        <v>38321</v>
      </c>
      <c r="M124" t="s">
        <v>473</v>
      </c>
      <c r="N124" t="s">
        <v>469</v>
      </c>
      <c r="P124">
        <v>3</v>
      </c>
      <c r="Q124">
        <v>918</v>
      </c>
      <c r="S124" t="s">
        <v>475</v>
      </c>
      <c r="T124" s="9">
        <v>135000</v>
      </c>
      <c r="U124">
        <v>2</v>
      </c>
    </row>
    <row r="125" spans="2:22">
      <c r="B125">
        <v>11</v>
      </c>
      <c r="C125" t="s">
        <v>592</v>
      </c>
      <c r="D125" t="s">
        <v>337</v>
      </c>
      <c r="F125" t="s">
        <v>338</v>
      </c>
      <c r="G125" t="s">
        <v>339</v>
      </c>
      <c r="H125" s="9">
        <v>245000</v>
      </c>
      <c r="I125" s="9">
        <v>237500</v>
      </c>
      <c r="J125" s="6">
        <v>38298</v>
      </c>
      <c r="K125" s="6">
        <v>38321</v>
      </c>
      <c r="L125" s="6">
        <v>38321</v>
      </c>
      <c r="M125" t="s">
        <v>473</v>
      </c>
      <c r="P125">
        <v>3</v>
      </c>
      <c r="Q125">
        <v>710</v>
      </c>
      <c r="S125" t="s">
        <v>475</v>
      </c>
    </row>
    <row r="126" spans="2:22">
      <c r="B126">
        <v>12</v>
      </c>
      <c r="C126" t="s">
        <v>97</v>
      </c>
      <c r="D126" t="s">
        <v>337</v>
      </c>
      <c r="F126" t="s">
        <v>338</v>
      </c>
      <c r="G126" t="s">
        <v>339</v>
      </c>
      <c r="H126" s="9">
        <v>249000</v>
      </c>
      <c r="I126" s="9">
        <v>245000</v>
      </c>
      <c r="J126" s="6">
        <v>38209</v>
      </c>
      <c r="K126" s="6">
        <v>38301</v>
      </c>
      <c r="L126" s="6">
        <v>38321</v>
      </c>
      <c r="M126" t="s">
        <v>473</v>
      </c>
      <c r="P126">
        <v>4</v>
      </c>
      <c r="Q126">
        <v>971</v>
      </c>
      <c r="S126" t="s">
        <v>475</v>
      </c>
    </row>
    <row r="127" spans="2:22">
      <c r="B127">
        <v>183</v>
      </c>
      <c r="C127" t="s">
        <v>342</v>
      </c>
      <c r="D127" t="s">
        <v>337</v>
      </c>
      <c r="F127" t="s">
        <v>338</v>
      </c>
      <c r="G127" t="s">
        <v>339</v>
      </c>
      <c r="H127" s="9">
        <v>249000</v>
      </c>
      <c r="I127" s="9">
        <v>245000</v>
      </c>
      <c r="J127" s="6">
        <v>38278</v>
      </c>
      <c r="K127" s="6">
        <v>38285</v>
      </c>
      <c r="L127" s="6">
        <v>38321</v>
      </c>
      <c r="M127" t="s">
        <v>473</v>
      </c>
      <c r="N127" t="s">
        <v>469</v>
      </c>
      <c r="P127">
        <v>4</v>
      </c>
      <c r="Q127">
        <v>817</v>
      </c>
      <c r="S127" t="s">
        <v>475</v>
      </c>
      <c r="T127" s="9">
        <v>151000</v>
      </c>
      <c r="U127">
        <v>2002</v>
      </c>
      <c r="V127">
        <v>9</v>
      </c>
    </row>
    <row r="128" spans="2:22">
      <c r="B128">
        <v>65</v>
      </c>
      <c r="C128" t="s">
        <v>304</v>
      </c>
      <c r="D128" t="s">
        <v>337</v>
      </c>
      <c r="F128" t="s">
        <v>338</v>
      </c>
      <c r="G128" t="s">
        <v>339</v>
      </c>
      <c r="I128" s="9">
        <v>255000</v>
      </c>
      <c r="J128" s="6">
        <v>38232</v>
      </c>
      <c r="K128" s="6">
        <v>38320</v>
      </c>
      <c r="L128" s="6">
        <v>38321</v>
      </c>
      <c r="M128" t="s">
        <v>473</v>
      </c>
      <c r="N128" t="s">
        <v>469</v>
      </c>
      <c r="P128">
        <v>3</v>
      </c>
      <c r="Q128">
        <v>1017</v>
      </c>
      <c r="S128" t="s">
        <v>475</v>
      </c>
      <c r="T128" s="9">
        <v>143000</v>
      </c>
      <c r="U128">
        <v>2002</v>
      </c>
    </row>
    <row r="129" spans="2:22">
      <c r="B129">
        <v>120</v>
      </c>
      <c r="C129" t="s">
        <v>619</v>
      </c>
      <c r="D129" t="s">
        <v>337</v>
      </c>
      <c r="F129" t="s">
        <v>338</v>
      </c>
      <c r="G129" t="s">
        <v>339</v>
      </c>
      <c r="H129" s="9">
        <v>279000</v>
      </c>
      <c r="I129" s="9">
        <v>262500</v>
      </c>
      <c r="J129" s="6">
        <v>38298</v>
      </c>
      <c r="K129" s="6">
        <v>38317</v>
      </c>
      <c r="L129" s="6">
        <v>38321</v>
      </c>
      <c r="M129" t="s">
        <v>473</v>
      </c>
      <c r="P129">
        <v>3</v>
      </c>
      <c r="Q129">
        <v>1120</v>
      </c>
      <c r="S129" t="s">
        <v>475</v>
      </c>
    </row>
    <row r="130" spans="2:22">
      <c r="B130">
        <v>7</v>
      </c>
      <c r="C130" t="s">
        <v>342</v>
      </c>
      <c r="D130" t="s">
        <v>337</v>
      </c>
      <c r="F130" t="s">
        <v>338</v>
      </c>
      <c r="G130" t="s">
        <v>339</v>
      </c>
      <c r="H130" s="9">
        <v>268000</v>
      </c>
      <c r="I130" s="9">
        <v>263000</v>
      </c>
      <c r="J130" s="6">
        <v>38296</v>
      </c>
      <c r="K130" s="6">
        <v>38309</v>
      </c>
      <c r="L130" s="6">
        <v>38321</v>
      </c>
      <c r="M130" t="s">
        <v>473</v>
      </c>
      <c r="N130" t="s">
        <v>469</v>
      </c>
      <c r="P130">
        <v>3</v>
      </c>
      <c r="Q130">
        <v>809</v>
      </c>
      <c r="S130" t="s">
        <v>475</v>
      </c>
      <c r="T130" s="9">
        <v>194000</v>
      </c>
    </row>
    <row r="131" spans="2:22">
      <c r="B131">
        <v>33</v>
      </c>
      <c r="C131" t="s">
        <v>676</v>
      </c>
      <c r="D131" t="s">
        <v>337</v>
      </c>
      <c r="F131" t="s">
        <v>338</v>
      </c>
      <c r="G131" t="s">
        <v>339</v>
      </c>
      <c r="H131" s="9">
        <v>274000</v>
      </c>
      <c r="I131" s="9">
        <v>267000</v>
      </c>
      <c r="J131" s="6">
        <v>38261</v>
      </c>
      <c r="K131" s="6">
        <v>38294</v>
      </c>
      <c r="L131" s="6">
        <v>38321</v>
      </c>
      <c r="M131" t="s">
        <v>473</v>
      </c>
      <c r="N131" t="s">
        <v>469</v>
      </c>
      <c r="P131">
        <v>3</v>
      </c>
      <c r="Q131">
        <v>450</v>
      </c>
      <c r="S131" t="s">
        <v>475</v>
      </c>
    </row>
    <row r="132" spans="2:22">
      <c r="B132">
        <v>3</v>
      </c>
      <c r="C132" t="s">
        <v>448</v>
      </c>
      <c r="D132" t="s">
        <v>337</v>
      </c>
      <c r="F132" t="s">
        <v>338</v>
      </c>
      <c r="G132" t="s">
        <v>339</v>
      </c>
      <c r="H132" s="9">
        <v>279000</v>
      </c>
      <c r="I132" s="9">
        <v>268000</v>
      </c>
      <c r="J132" s="6">
        <v>38238</v>
      </c>
      <c r="K132" s="6">
        <v>38306</v>
      </c>
      <c r="L132" s="6">
        <v>38321</v>
      </c>
      <c r="M132" t="s">
        <v>473</v>
      </c>
      <c r="P132">
        <v>3</v>
      </c>
      <c r="Q132">
        <v>619</v>
      </c>
      <c r="S132" t="s">
        <v>475</v>
      </c>
    </row>
    <row r="133" spans="2:22">
      <c r="B133">
        <v>48</v>
      </c>
      <c r="C133" t="s">
        <v>189</v>
      </c>
      <c r="D133" t="s">
        <v>337</v>
      </c>
      <c r="F133" t="s">
        <v>338</v>
      </c>
      <c r="G133" t="s">
        <v>339</v>
      </c>
      <c r="H133" s="9">
        <v>289000</v>
      </c>
      <c r="I133" s="9">
        <v>279000</v>
      </c>
      <c r="J133" s="6">
        <v>38310</v>
      </c>
      <c r="K133" s="6">
        <v>38316</v>
      </c>
      <c r="L133" s="6">
        <v>38321</v>
      </c>
      <c r="M133" t="s">
        <v>473</v>
      </c>
      <c r="N133" t="s">
        <v>469</v>
      </c>
      <c r="P133">
        <v>3</v>
      </c>
      <c r="Q133">
        <v>683</v>
      </c>
      <c r="S133" t="s">
        <v>475</v>
      </c>
      <c r="T133" s="9">
        <v>165000</v>
      </c>
      <c r="U133">
        <v>2002</v>
      </c>
    </row>
    <row r="134" spans="2:22">
      <c r="B134">
        <v>66</v>
      </c>
      <c r="C134" t="s">
        <v>96</v>
      </c>
      <c r="D134" t="s">
        <v>337</v>
      </c>
      <c r="F134" t="s">
        <v>338</v>
      </c>
      <c r="G134" t="s">
        <v>339</v>
      </c>
      <c r="H134" s="9">
        <v>289000</v>
      </c>
      <c r="I134" s="9">
        <v>280000</v>
      </c>
      <c r="J134" s="6">
        <v>38292</v>
      </c>
      <c r="K134" s="6">
        <v>38295</v>
      </c>
      <c r="L134" s="6">
        <v>38321</v>
      </c>
      <c r="M134" t="s">
        <v>473</v>
      </c>
      <c r="N134" t="s">
        <v>469</v>
      </c>
      <c r="P134">
        <v>3</v>
      </c>
      <c r="Q134">
        <v>817</v>
      </c>
      <c r="S134" t="s">
        <v>475</v>
      </c>
      <c r="T134" s="9">
        <v>184000</v>
      </c>
      <c r="U134">
        <v>2002</v>
      </c>
    </row>
    <row r="135" spans="2:22">
      <c r="B135">
        <v>65</v>
      </c>
      <c r="C135" t="s">
        <v>87</v>
      </c>
      <c r="D135" t="s">
        <v>337</v>
      </c>
      <c r="F135" t="s">
        <v>338</v>
      </c>
      <c r="G135" t="s">
        <v>339</v>
      </c>
      <c r="H135" s="9">
        <v>279000</v>
      </c>
      <c r="I135" s="9">
        <v>283000</v>
      </c>
      <c r="J135" s="6">
        <v>38194</v>
      </c>
      <c r="K135" s="6">
        <v>38268</v>
      </c>
      <c r="L135" s="6">
        <v>38321</v>
      </c>
      <c r="M135" t="s">
        <v>473</v>
      </c>
      <c r="N135" t="s">
        <v>469</v>
      </c>
      <c r="P135">
        <v>3</v>
      </c>
      <c r="Q135">
        <v>741</v>
      </c>
      <c r="S135" t="s">
        <v>475</v>
      </c>
      <c r="T135" s="9">
        <v>210000</v>
      </c>
      <c r="U135">
        <v>2002</v>
      </c>
    </row>
    <row r="136" spans="2:22">
      <c r="B136">
        <v>84</v>
      </c>
      <c r="C136" t="s">
        <v>342</v>
      </c>
      <c r="D136" t="s">
        <v>337</v>
      </c>
      <c r="F136" t="s">
        <v>338</v>
      </c>
      <c r="G136" t="s">
        <v>339</v>
      </c>
      <c r="H136" s="9">
        <v>195000</v>
      </c>
      <c r="I136" s="9">
        <v>198000</v>
      </c>
      <c r="K136" s="6">
        <v>38337</v>
      </c>
      <c r="L136" s="6">
        <v>38352</v>
      </c>
      <c r="M136" t="s">
        <v>340</v>
      </c>
      <c r="N136" t="s">
        <v>469</v>
      </c>
      <c r="S136" t="s">
        <v>475</v>
      </c>
    </row>
    <row r="137" spans="2:22">
      <c r="B137" t="s">
        <v>343</v>
      </c>
      <c r="C137" t="s">
        <v>344</v>
      </c>
      <c r="D137" t="s">
        <v>337</v>
      </c>
      <c r="F137" t="s">
        <v>338</v>
      </c>
      <c r="G137" t="s">
        <v>339</v>
      </c>
      <c r="H137" s="9">
        <v>220000</v>
      </c>
      <c r="I137" s="9">
        <v>220000</v>
      </c>
      <c r="J137" s="6">
        <v>38309</v>
      </c>
      <c r="K137" s="6">
        <v>38316</v>
      </c>
      <c r="L137" s="6">
        <v>38352</v>
      </c>
      <c r="M137" t="s">
        <v>340</v>
      </c>
      <c r="N137" t="s">
        <v>345</v>
      </c>
      <c r="P137">
        <v>3</v>
      </c>
      <c r="S137" t="s">
        <v>475</v>
      </c>
      <c r="T137" s="9">
        <v>170000</v>
      </c>
    </row>
    <row r="138" spans="2:22">
      <c r="B138">
        <v>33</v>
      </c>
      <c r="C138" t="s">
        <v>349</v>
      </c>
      <c r="D138" t="s">
        <v>337</v>
      </c>
      <c r="F138" t="s">
        <v>338</v>
      </c>
      <c r="G138" t="s">
        <v>339</v>
      </c>
      <c r="H138" s="9">
        <v>164000</v>
      </c>
      <c r="I138" s="9">
        <v>164000</v>
      </c>
      <c r="K138" s="6">
        <v>38322</v>
      </c>
      <c r="L138" s="6">
        <v>38352</v>
      </c>
      <c r="M138" t="s">
        <v>468</v>
      </c>
      <c r="N138" t="s">
        <v>469</v>
      </c>
      <c r="S138" t="s">
        <v>475</v>
      </c>
    </row>
    <row r="139" spans="2:22">
      <c r="B139" t="s">
        <v>88</v>
      </c>
      <c r="C139" t="s">
        <v>87</v>
      </c>
      <c r="D139" t="s">
        <v>337</v>
      </c>
      <c r="F139" t="s">
        <v>338</v>
      </c>
      <c r="G139" t="s">
        <v>339</v>
      </c>
      <c r="H139" s="9">
        <v>129000</v>
      </c>
      <c r="I139" s="9">
        <v>125500</v>
      </c>
      <c r="J139" s="6">
        <v>38323</v>
      </c>
      <c r="K139" s="6">
        <v>38338</v>
      </c>
      <c r="L139" s="6">
        <v>38352</v>
      </c>
      <c r="M139" t="s">
        <v>473</v>
      </c>
      <c r="N139" t="s">
        <v>469</v>
      </c>
      <c r="P139">
        <v>3</v>
      </c>
      <c r="S139" t="s">
        <v>475</v>
      </c>
      <c r="T139" s="9">
        <v>97000</v>
      </c>
    </row>
    <row r="140" spans="2:22">
      <c r="B140" t="s">
        <v>90</v>
      </c>
      <c r="C140" t="s">
        <v>336</v>
      </c>
      <c r="D140" t="s">
        <v>337</v>
      </c>
      <c r="F140" t="s">
        <v>338</v>
      </c>
      <c r="G140" t="s">
        <v>339</v>
      </c>
      <c r="H140" s="9">
        <v>139000</v>
      </c>
      <c r="I140" s="9">
        <v>128000</v>
      </c>
      <c r="J140" s="6">
        <v>38299</v>
      </c>
      <c r="K140" s="6">
        <v>38343</v>
      </c>
      <c r="L140" s="6">
        <v>38352</v>
      </c>
      <c r="M140" t="s">
        <v>473</v>
      </c>
      <c r="S140" t="s">
        <v>475</v>
      </c>
    </row>
    <row r="141" spans="2:22">
      <c r="B141">
        <v>115</v>
      </c>
      <c r="C141" t="s">
        <v>98</v>
      </c>
      <c r="D141" t="s">
        <v>337</v>
      </c>
      <c r="F141" t="s">
        <v>338</v>
      </c>
      <c r="G141" t="s">
        <v>339</v>
      </c>
      <c r="H141" s="9">
        <v>140000</v>
      </c>
      <c r="I141" s="9">
        <v>136000</v>
      </c>
      <c r="J141" s="6">
        <v>38309</v>
      </c>
      <c r="K141" s="6">
        <v>38324</v>
      </c>
      <c r="L141" s="6">
        <v>38352</v>
      </c>
      <c r="M141" t="s">
        <v>473</v>
      </c>
      <c r="N141" t="s">
        <v>469</v>
      </c>
      <c r="P141">
        <v>3</v>
      </c>
      <c r="Q141">
        <v>960</v>
      </c>
      <c r="S141" t="s">
        <v>475</v>
      </c>
      <c r="T141" s="9">
        <v>105000</v>
      </c>
    </row>
    <row r="142" spans="2:22">
      <c r="B142" t="s">
        <v>351</v>
      </c>
      <c r="C142" t="s">
        <v>352</v>
      </c>
      <c r="D142" t="s">
        <v>337</v>
      </c>
      <c r="F142" t="s">
        <v>338</v>
      </c>
      <c r="G142" t="s">
        <v>339</v>
      </c>
      <c r="H142" s="9">
        <v>165000</v>
      </c>
      <c r="I142" s="9">
        <v>162000</v>
      </c>
      <c r="J142" s="6">
        <v>38327</v>
      </c>
      <c r="K142" s="6">
        <v>38343</v>
      </c>
      <c r="L142" s="6">
        <v>38352</v>
      </c>
      <c r="M142" t="s">
        <v>473</v>
      </c>
      <c r="P142">
        <v>2</v>
      </c>
      <c r="Q142">
        <v>550</v>
      </c>
      <c r="S142" t="s">
        <v>475</v>
      </c>
    </row>
    <row r="143" spans="2:22">
      <c r="B143" t="s">
        <v>587</v>
      </c>
      <c r="C143" t="s">
        <v>87</v>
      </c>
      <c r="D143" t="s">
        <v>337</v>
      </c>
      <c r="F143" t="s">
        <v>338</v>
      </c>
      <c r="G143" t="s">
        <v>339</v>
      </c>
      <c r="I143" s="9">
        <v>166000</v>
      </c>
      <c r="J143" s="6">
        <v>38320</v>
      </c>
      <c r="K143" s="6">
        <v>38336</v>
      </c>
      <c r="L143" s="6">
        <v>38352</v>
      </c>
      <c r="M143" t="s">
        <v>473</v>
      </c>
      <c r="N143" t="s">
        <v>469</v>
      </c>
      <c r="P143">
        <v>2</v>
      </c>
      <c r="S143" t="s">
        <v>475</v>
      </c>
      <c r="T143" s="9">
        <v>104000</v>
      </c>
      <c r="U143">
        <v>2002</v>
      </c>
      <c r="V143">
        <v>9</v>
      </c>
    </row>
    <row r="144" spans="2:22">
      <c r="B144">
        <v>180</v>
      </c>
      <c r="C144" t="s">
        <v>604</v>
      </c>
      <c r="D144" t="s">
        <v>337</v>
      </c>
      <c r="F144" t="s">
        <v>338</v>
      </c>
      <c r="G144" t="s">
        <v>339</v>
      </c>
      <c r="H144" s="9">
        <v>200000</v>
      </c>
      <c r="I144" s="9">
        <v>176000</v>
      </c>
      <c r="J144" s="6">
        <v>38229</v>
      </c>
      <c r="K144" s="6">
        <v>38322</v>
      </c>
      <c r="L144" s="6">
        <v>38352</v>
      </c>
      <c r="M144" t="s">
        <v>473</v>
      </c>
      <c r="O144" t="s">
        <v>470</v>
      </c>
      <c r="Q144">
        <v>800</v>
      </c>
      <c r="T144" s="9">
        <v>153000</v>
      </c>
    </row>
    <row r="145" spans="2:22">
      <c r="B145" t="s">
        <v>607</v>
      </c>
      <c r="C145" t="s">
        <v>608</v>
      </c>
      <c r="D145" t="s">
        <v>337</v>
      </c>
      <c r="F145" t="s">
        <v>338</v>
      </c>
      <c r="G145" t="s">
        <v>339</v>
      </c>
      <c r="H145" s="9">
        <v>180000</v>
      </c>
      <c r="I145" s="9">
        <v>178000</v>
      </c>
      <c r="J145" s="6">
        <v>38332</v>
      </c>
      <c r="K145" s="6">
        <v>38334</v>
      </c>
      <c r="L145" s="6">
        <v>38352</v>
      </c>
      <c r="M145" t="s">
        <v>473</v>
      </c>
      <c r="N145" t="s">
        <v>469</v>
      </c>
      <c r="P145">
        <v>3</v>
      </c>
      <c r="Q145">
        <v>658</v>
      </c>
      <c r="S145" t="s">
        <v>475</v>
      </c>
      <c r="T145" s="9">
        <v>119000</v>
      </c>
      <c r="U145">
        <v>2002</v>
      </c>
    </row>
    <row r="146" spans="2:22">
      <c r="B146">
        <v>29</v>
      </c>
      <c r="C146" t="s">
        <v>613</v>
      </c>
      <c r="D146" t="s">
        <v>337</v>
      </c>
      <c r="F146" t="s">
        <v>338</v>
      </c>
      <c r="G146" t="s">
        <v>339</v>
      </c>
      <c r="H146" s="9">
        <v>189000</v>
      </c>
      <c r="I146" s="9">
        <v>185000</v>
      </c>
      <c r="J146" s="6">
        <v>38299</v>
      </c>
      <c r="K146" s="6">
        <v>38328</v>
      </c>
      <c r="L146" s="6">
        <v>38352</v>
      </c>
      <c r="M146" t="s">
        <v>473</v>
      </c>
      <c r="N146" t="s">
        <v>469</v>
      </c>
      <c r="P146">
        <v>3</v>
      </c>
      <c r="Q146">
        <v>1141</v>
      </c>
      <c r="S146" t="s">
        <v>475</v>
      </c>
      <c r="T146" s="9">
        <v>120000</v>
      </c>
    </row>
    <row r="147" spans="2:22">
      <c r="B147">
        <v>34</v>
      </c>
      <c r="C147" t="s">
        <v>615</v>
      </c>
      <c r="D147" t="s">
        <v>337</v>
      </c>
      <c r="F147" t="s">
        <v>338</v>
      </c>
      <c r="G147" t="s">
        <v>339</v>
      </c>
      <c r="H147" s="9">
        <v>189000</v>
      </c>
      <c r="I147" s="9">
        <v>188000</v>
      </c>
      <c r="J147" s="6">
        <v>38301</v>
      </c>
      <c r="K147" s="6">
        <v>38334</v>
      </c>
      <c r="L147" s="6">
        <v>38352</v>
      </c>
      <c r="M147" t="s">
        <v>473</v>
      </c>
      <c r="Q147">
        <v>671</v>
      </c>
      <c r="S147" t="s">
        <v>475</v>
      </c>
    </row>
    <row r="148" spans="2:22">
      <c r="B148">
        <v>102</v>
      </c>
      <c r="C148" t="s">
        <v>89</v>
      </c>
      <c r="D148" t="s">
        <v>337</v>
      </c>
      <c r="F148" t="s">
        <v>338</v>
      </c>
      <c r="G148" t="s">
        <v>339</v>
      </c>
      <c r="H148" s="9">
        <v>185000</v>
      </c>
      <c r="I148" s="9">
        <v>189000</v>
      </c>
      <c r="J148" s="6">
        <v>38297</v>
      </c>
      <c r="K148" s="6">
        <v>38322</v>
      </c>
      <c r="L148" s="6">
        <v>38352</v>
      </c>
      <c r="M148" t="s">
        <v>473</v>
      </c>
      <c r="N148" t="s">
        <v>469</v>
      </c>
      <c r="P148">
        <v>3</v>
      </c>
      <c r="S148" t="s">
        <v>475</v>
      </c>
      <c r="T148" s="9">
        <v>118000</v>
      </c>
      <c r="U148">
        <v>2002</v>
      </c>
    </row>
    <row r="149" spans="2:22">
      <c r="B149" t="s">
        <v>607</v>
      </c>
      <c r="C149" t="s">
        <v>596</v>
      </c>
      <c r="D149" t="s">
        <v>337</v>
      </c>
      <c r="F149" t="s">
        <v>338</v>
      </c>
      <c r="G149" t="s">
        <v>339</v>
      </c>
      <c r="H149" s="9">
        <v>195000</v>
      </c>
      <c r="I149" s="9">
        <v>195000</v>
      </c>
      <c r="J149" s="6">
        <v>38335</v>
      </c>
      <c r="K149" s="6">
        <v>38335</v>
      </c>
      <c r="L149" s="6">
        <v>38352</v>
      </c>
      <c r="M149" t="s">
        <v>473</v>
      </c>
      <c r="N149" t="s">
        <v>469</v>
      </c>
      <c r="P149">
        <v>3</v>
      </c>
      <c r="S149" t="s">
        <v>475</v>
      </c>
    </row>
    <row r="150" spans="2:22">
      <c r="B150">
        <v>80</v>
      </c>
      <c r="C150" t="s">
        <v>679</v>
      </c>
      <c r="D150" t="s">
        <v>337</v>
      </c>
      <c r="F150" t="s">
        <v>338</v>
      </c>
      <c r="G150" t="s">
        <v>339</v>
      </c>
      <c r="H150" s="9">
        <v>196000</v>
      </c>
      <c r="I150" s="9">
        <v>196000</v>
      </c>
      <c r="J150" s="6">
        <v>37844</v>
      </c>
      <c r="K150" s="6">
        <v>38154</v>
      </c>
      <c r="L150" s="6">
        <v>38352</v>
      </c>
      <c r="M150" t="s">
        <v>473</v>
      </c>
      <c r="N150" t="s">
        <v>469</v>
      </c>
      <c r="S150" t="s">
        <v>475</v>
      </c>
    </row>
    <row r="151" spans="2:22">
      <c r="B151">
        <v>118</v>
      </c>
      <c r="C151" t="s">
        <v>597</v>
      </c>
      <c r="D151" t="s">
        <v>337</v>
      </c>
      <c r="F151" t="s">
        <v>338</v>
      </c>
      <c r="G151" t="s">
        <v>339</v>
      </c>
      <c r="H151" s="9">
        <v>210000</v>
      </c>
      <c r="I151" s="9">
        <v>200000</v>
      </c>
      <c r="J151" s="6">
        <v>38299</v>
      </c>
      <c r="K151" s="6">
        <v>38315</v>
      </c>
      <c r="L151" s="6">
        <v>38352</v>
      </c>
      <c r="M151" t="s">
        <v>473</v>
      </c>
      <c r="N151" t="s">
        <v>469</v>
      </c>
      <c r="P151">
        <v>3</v>
      </c>
      <c r="S151" t="s">
        <v>475</v>
      </c>
    </row>
    <row r="152" spans="2:22">
      <c r="B152">
        <v>129</v>
      </c>
      <c r="C152" t="s">
        <v>597</v>
      </c>
      <c r="D152" t="s">
        <v>337</v>
      </c>
      <c r="F152" t="s">
        <v>338</v>
      </c>
      <c r="G152" t="s">
        <v>339</v>
      </c>
      <c r="H152" s="9">
        <v>215000</v>
      </c>
      <c r="I152" s="9">
        <v>205500</v>
      </c>
      <c r="J152" s="6">
        <v>38310</v>
      </c>
      <c r="K152" s="6">
        <v>38337</v>
      </c>
      <c r="L152" s="6">
        <v>38352</v>
      </c>
      <c r="M152" t="s">
        <v>473</v>
      </c>
      <c r="N152" t="s">
        <v>469</v>
      </c>
      <c r="P152">
        <v>3</v>
      </c>
      <c r="S152" t="s">
        <v>475</v>
      </c>
    </row>
    <row r="153" spans="2:22">
      <c r="B153" t="s">
        <v>461</v>
      </c>
      <c r="C153" t="s">
        <v>101</v>
      </c>
      <c r="D153" t="s">
        <v>337</v>
      </c>
      <c r="F153" t="s">
        <v>338</v>
      </c>
      <c r="G153" t="s">
        <v>339</v>
      </c>
      <c r="H153" s="9">
        <v>215000</v>
      </c>
      <c r="I153" s="9">
        <v>208000</v>
      </c>
      <c r="J153" s="6">
        <v>38327</v>
      </c>
      <c r="K153" s="6">
        <v>38338</v>
      </c>
      <c r="L153" s="6">
        <v>38352</v>
      </c>
      <c r="M153" t="s">
        <v>473</v>
      </c>
      <c r="N153" t="s">
        <v>469</v>
      </c>
      <c r="P153">
        <v>3</v>
      </c>
      <c r="Q153">
        <v>577</v>
      </c>
      <c r="S153" t="s">
        <v>475</v>
      </c>
    </row>
    <row r="154" spans="2:22">
      <c r="B154">
        <v>10</v>
      </c>
      <c r="C154" t="s">
        <v>589</v>
      </c>
      <c r="D154" t="s">
        <v>337</v>
      </c>
      <c r="F154" t="s">
        <v>338</v>
      </c>
      <c r="G154" t="s">
        <v>339</v>
      </c>
      <c r="H154" s="9">
        <v>235000</v>
      </c>
      <c r="I154" s="9">
        <v>230000</v>
      </c>
      <c r="J154" s="6">
        <v>38301</v>
      </c>
      <c r="K154" s="6">
        <v>38325</v>
      </c>
      <c r="L154" s="6">
        <v>38352</v>
      </c>
      <c r="M154" t="s">
        <v>473</v>
      </c>
      <c r="N154" t="s">
        <v>469</v>
      </c>
      <c r="P154">
        <v>3</v>
      </c>
      <c r="Q154">
        <v>862</v>
      </c>
      <c r="S154" t="s">
        <v>475</v>
      </c>
      <c r="T154" s="9">
        <v>135000</v>
      </c>
    </row>
    <row r="155" spans="2:22">
      <c r="B155">
        <v>29</v>
      </c>
      <c r="C155" t="s">
        <v>597</v>
      </c>
      <c r="D155" t="s">
        <v>337</v>
      </c>
      <c r="F155" t="s">
        <v>338</v>
      </c>
      <c r="G155" t="s">
        <v>339</v>
      </c>
      <c r="H155" s="9">
        <v>232000</v>
      </c>
      <c r="I155" s="9">
        <v>230000</v>
      </c>
      <c r="J155" s="6">
        <v>38324</v>
      </c>
      <c r="K155" s="6">
        <v>38337</v>
      </c>
      <c r="L155" s="6">
        <v>38352</v>
      </c>
      <c r="M155" t="s">
        <v>473</v>
      </c>
      <c r="N155" t="s">
        <v>469</v>
      </c>
      <c r="P155">
        <v>4</v>
      </c>
      <c r="Q155">
        <v>857</v>
      </c>
      <c r="S155" t="s">
        <v>475</v>
      </c>
      <c r="T155" s="9">
        <v>145000</v>
      </c>
      <c r="U155">
        <v>2002</v>
      </c>
      <c r="V155">
        <v>9</v>
      </c>
    </row>
    <row r="156" spans="2:22">
      <c r="B156">
        <v>21</v>
      </c>
      <c r="C156" t="s">
        <v>613</v>
      </c>
      <c r="D156" t="s">
        <v>337</v>
      </c>
      <c r="F156" t="s">
        <v>338</v>
      </c>
      <c r="G156" t="s">
        <v>339</v>
      </c>
      <c r="H156" s="9">
        <v>239000</v>
      </c>
      <c r="I156" s="9">
        <v>232000</v>
      </c>
      <c r="J156" s="6">
        <v>38306</v>
      </c>
      <c r="K156" s="6">
        <v>38316</v>
      </c>
      <c r="L156" s="6">
        <v>38352</v>
      </c>
      <c r="M156" t="s">
        <v>473</v>
      </c>
      <c r="N156" t="s">
        <v>469</v>
      </c>
      <c r="P156">
        <v>3</v>
      </c>
      <c r="Q156">
        <v>733</v>
      </c>
      <c r="S156" t="s">
        <v>475</v>
      </c>
      <c r="T156" s="9">
        <v>140000</v>
      </c>
    </row>
    <row r="157" spans="2:22">
      <c r="B157">
        <v>124</v>
      </c>
      <c r="C157" t="s">
        <v>307</v>
      </c>
      <c r="D157" t="s">
        <v>337</v>
      </c>
      <c r="F157" t="s">
        <v>338</v>
      </c>
      <c r="G157" t="s">
        <v>339</v>
      </c>
      <c r="H157" s="9">
        <v>240000</v>
      </c>
      <c r="I157" s="9">
        <v>233000</v>
      </c>
      <c r="J157" s="6">
        <v>38279</v>
      </c>
      <c r="K157" s="6">
        <v>38343</v>
      </c>
      <c r="L157" s="6">
        <v>38352</v>
      </c>
      <c r="M157" t="s">
        <v>473</v>
      </c>
      <c r="P157">
        <v>2</v>
      </c>
    </row>
    <row r="158" spans="2:22">
      <c r="B158">
        <v>38</v>
      </c>
      <c r="C158" t="s">
        <v>106</v>
      </c>
      <c r="D158" t="s">
        <v>337</v>
      </c>
      <c r="F158" t="s">
        <v>338</v>
      </c>
      <c r="G158" t="s">
        <v>339</v>
      </c>
      <c r="H158" s="9">
        <v>250000</v>
      </c>
      <c r="I158" s="9">
        <v>235000</v>
      </c>
      <c r="J158" s="6">
        <v>38280</v>
      </c>
      <c r="K158" s="6">
        <v>38335</v>
      </c>
      <c r="L158" s="6">
        <v>38352</v>
      </c>
      <c r="M158" t="s">
        <v>473</v>
      </c>
      <c r="N158" t="s">
        <v>469</v>
      </c>
      <c r="P158">
        <v>4</v>
      </c>
      <c r="Q158">
        <v>1012</v>
      </c>
    </row>
    <row r="159" spans="2:22">
      <c r="B159">
        <v>92</v>
      </c>
      <c r="C159" t="s">
        <v>597</v>
      </c>
      <c r="D159" t="s">
        <v>337</v>
      </c>
      <c r="F159" t="s">
        <v>338</v>
      </c>
      <c r="G159" t="s">
        <v>339</v>
      </c>
      <c r="H159" s="9">
        <v>236000</v>
      </c>
      <c r="I159" s="9">
        <v>236000</v>
      </c>
      <c r="J159" s="6">
        <v>38273</v>
      </c>
      <c r="K159" s="6">
        <v>38336</v>
      </c>
      <c r="L159" s="6">
        <v>38352</v>
      </c>
      <c r="M159" t="s">
        <v>473</v>
      </c>
      <c r="Q159">
        <v>1212</v>
      </c>
      <c r="S159" t="s">
        <v>475</v>
      </c>
    </row>
    <row r="160" spans="2:22">
      <c r="B160">
        <v>55</v>
      </c>
      <c r="C160" t="s">
        <v>618</v>
      </c>
      <c r="D160" t="s">
        <v>337</v>
      </c>
      <c r="F160" t="s">
        <v>338</v>
      </c>
      <c r="G160" t="s">
        <v>339</v>
      </c>
      <c r="I160" s="9">
        <v>240000</v>
      </c>
      <c r="J160" s="6">
        <v>38299</v>
      </c>
      <c r="K160" s="6">
        <v>38343</v>
      </c>
      <c r="L160" s="6">
        <v>38352</v>
      </c>
      <c r="M160" t="s">
        <v>473</v>
      </c>
      <c r="N160" t="s">
        <v>469</v>
      </c>
      <c r="P160">
        <v>3</v>
      </c>
      <c r="Q160">
        <v>496</v>
      </c>
      <c r="S160" t="s">
        <v>20</v>
      </c>
    </row>
    <row r="161" spans="1:20">
      <c r="B161">
        <v>11</v>
      </c>
      <c r="C161" t="s">
        <v>615</v>
      </c>
      <c r="D161" t="s">
        <v>337</v>
      </c>
      <c r="F161" t="s">
        <v>338</v>
      </c>
      <c r="G161" t="s">
        <v>339</v>
      </c>
      <c r="H161" s="9">
        <v>249000</v>
      </c>
      <c r="I161" s="9">
        <v>241000</v>
      </c>
      <c r="J161" s="6">
        <v>38308</v>
      </c>
      <c r="K161" s="6">
        <v>38343</v>
      </c>
      <c r="L161" s="6">
        <v>38352</v>
      </c>
      <c r="M161" t="s">
        <v>473</v>
      </c>
      <c r="N161" t="s">
        <v>469</v>
      </c>
      <c r="P161">
        <v>3</v>
      </c>
      <c r="Q161">
        <v>1012</v>
      </c>
      <c r="S161" t="s">
        <v>475</v>
      </c>
      <c r="T161" s="9">
        <v>145000</v>
      </c>
    </row>
    <row r="162" spans="1:20">
      <c r="B162" t="s">
        <v>222</v>
      </c>
      <c r="C162" t="s">
        <v>597</v>
      </c>
      <c r="D162" t="s">
        <v>337</v>
      </c>
      <c r="F162" t="s">
        <v>338</v>
      </c>
      <c r="G162" t="s">
        <v>339</v>
      </c>
      <c r="H162" s="9">
        <v>263000</v>
      </c>
      <c r="I162" s="9">
        <v>250000</v>
      </c>
      <c r="J162" s="6">
        <v>38310</v>
      </c>
      <c r="K162" s="6">
        <v>38327</v>
      </c>
      <c r="L162" s="6">
        <v>38352</v>
      </c>
      <c r="M162" t="s">
        <v>473</v>
      </c>
      <c r="N162" t="s">
        <v>469</v>
      </c>
      <c r="P162">
        <v>3</v>
      </c>
      <c r="S162" t="s">
        <v>475</v>
      </c>
    </row>
    <row r="163" spans="1:20">
      <c r="B163">
        <v>2</v>
      </c>
      <c r="C163" t="s">
        <v>0</v>
      </c>
      <c r="D163" t="s">
        <v>337</v>
      </c>
      <c r="F163" t="s">
        <v>338</v>
      </c>
      <c r="G163" t="s">
        <v>339</v>
      </c>
      <c r="H163" s="9">
        <v>259000</v>
      </c>
      <c r="I163" s="9">
        <v>251000</v>
      </c>
      <c r="J163" s="6">
        <v>38316</v>
      </c>
      <c r="K163" s="6">
        <v>38330</v>
      </c>
      <c r="L163" s="6">
        <v>38352</v>
      </c>
      <c r="M163" t="s">
        <v>473</v>
      </c>
      <c r="P163">
        <v>3</v>
      </c>
      <c r="Q163">
        <v>900</v>
      </c>
      <c r="S163" t="s">
        <v>475</v>
      </c>
    </row>
    <row r="164" spans="1:20">
      <c r="B164">
        <v>108</v>
      </c>
      <c r="C164" t="s">
        <v>126</v>
      </c>
      <c r="D164" t="s">
        <v>337</v>
      </c>
      <c r="F164" t="s">
        <v>338</v>
      </c>
      <c r="G164" t="s">
        <v>339</v>
      </c>
      <c r="H164" s="9">
        <v>269000</v>
      </c>
      <c r="I164" s="9">
        <v>255000</v>
      </c>
      <c r="J164" s="6">
        <v>38259</v>
      </c>
      <c r="K164" s="6">
        <v>38328</v>
      </c>
      <c r="L164" s="6">
        <v>38352</v>
      </c>
      <c r="M164" t="s">
        <v>473</v>
      </c>
      <c r="Q164">
        <v>797</v>
      </c>
      <c r="S164" t="s">
        <v>475</v>
      </c>
    </row>
    <row r="165" spans="1:20">
      <c r="B165">
        <v>120</v>
      </c>
      <c r="C165" t="s">
        <v>342</v>
      </c>
      <c r="D165" t="s">
        <v>337</v>
      </c>
      <c r="F165" t="s">
        <v>338</v>
      </c>
      <c r="G165" t="s">
        <v>339</v>
      </c>
      <c r="H165" s="9">
        <v>265000</v>
      </c>
      <c r="I165" s="9">
        <v>261000</v>
      </c>
      <c r="J165" s="6">
        <v>38205</v>
      </c>
      <c r="K165" s="6">
        <v>38343</v>
      </c>
      <c r="L165" s="6">
        <v>38352</v>
      </c>
      <c r="M165" t="s">
        <v>473</v>
      </c>
      <c r="N165" t="s">
        <v>469</v>
      </c>
      <c r="P165">
        <v>3</v>
      </c>
      <c r="Q165">
        <v>462</v>
      </c>
      <c r="S165" t="s">
        <v>475</v>
      </c>
      <c r="T165" s="9">
        <v>172000</v>
      </c>
    </row>
    <row r="166" spans="1:20">
      <c r="B166" t="s">
        <v>1</v>
      </c>
      <c r="C166" t="s">
        <v>194</v>
      </c>
      <c r="D166" t="s">
        <v>337</v>
      </c>
      <c r="F166" t="s">
        <v>338</v>
      </c>
      <c r="G166" t="s">
        <v>339</v>
      </c>
      <c r="H166" s="9">
        <v>275000</v>
      </c>
      <c r="I166" s="9">
        <v>265000</v>
      </c>
      <c r="J166" s="6">
        <v>38295</v>
      </c>
      <c r="K166" s="6">
        <v>38336</v>
      </c>
      <c r="L166" s="6">
        <v>38352</v>
      </c>
      <c r="M166" t="s">
        <v>473</v>
      </c>
      <c r="N166" t="s">
        <v>469</v>
      </c>
      <c r="P166">
        <v>3</v>
      </c>
      <c r="Q166">
        <v>545</v>
      </c>
      <c r="S166" t="s">
        <v>475</v>
      </c>
      <c r="T166" s="9">
        <v>197000</v>
      </c>
    </row>
    <row r="167" spans="1:20">
      <c r="B167">
        <v>68</v>
      </c>
      <c r="C167" t="s">
        <v>700</v>
      </c>
      <c r="D167" t="s">
        <v>337</v>
      </c>
      <c r="F167" t="s">
        <v>338</v>
      </c>
      <c r="G167" t="s">
        <v>339</v>
      </c>
      <c r="H167" s="9">
        <v>315000</v>
      </c>
      <c r="I167" s="9">
        <v>281500</v>
      </c>
      <c r="J167" s="6">
        <v>38308</v>
      </c>
      <c r="K167" s="6">
        <v>38337</v>
      </c>
      <c r="L167" s="6">
        <v>38352</v>
      </c>
      <c r="M167" t="s">
        <v>473</v>
      </c>
      <c r="N167" t="s">
        <v>469</v>
      </c>
      <c r="P167">
        <v>4</v>
      </c>
      <c r="Q167">
        <v>990</v>
      </c>
    </row>
    <row r="168" spans="1:20">
      <c r="B168" t="s">
        <v>353</v>
      </c>
      <c r="C168" t="s">
        <v>354</v>
      </c>
      <c r="D168" t="s">
        <v>337</v>
      </c>
      <c r="F168" t="s">
        <v>338</v>
      </c>
      <c r="G168" t="s">
        <v>339</v>
      </c>
      <c r="H168" s="9">
        <v>84000</v>
      </c>
      <c r="I168" s="9">
        <v>84000</v>
      </c>
      <c r="J168" s="6">
        <v>37833</v>
      </c>
      <c r="K168" s="6">
        <v>37956</v>
      </c>
      <c r="L168" s="6">
        <v>38383</v>
      </c>
      <c r="M168" t="s">
        <v>473</v>
      </c>
      <c r="N168" t="s">
        <v>469</v>
      </c>
      <c r="Q168">
        <v>953</v>
      </c>
      <c r="S168" t="s">
        <v>475</v>
      </c>
    </row>
    <row r="169" spans="1:20">
      <c r="B169" t="s">
        <v>519</v>
      </c>
      <c r="C169" t="s">
        <v>354</v>
      </c>
      <c r="D169" t="s">
        <v>337</v>
      </c>
      <c r="F169" t="s">
        <v>338</v>
      </c>
      <c r="G169" t="s">
        <v>339</v>
      </c>
      <c r="H169" s="9">
        <v>85000</v>
      </c>
      <c r="I169" s="9">
        <v>85000</v>
      </c>
      <c r="J169" s="6">
        <v>37832</v>
      </c>
      <c r="K169" s="6">
        <v>37902</v>
      </c>
      <c r="L169" s="6">
        <v>38383</v>
      </c>
      <c r="M169" t="s">
        <v>473</v>
      </c>
      <c r="N169" t="s">
        <v>469</v>
      </c>
      <c r="Q169">
        <v>936</v>
      </c>
      <c r="S169" t="s">
        <v>475</v>
      </c>
    </row>
    <row r="170" spans="1:20">
      <c r="B170" t="s">
        <v>306</v>
      </c>
      <c r="C170" t="s">
        <v>307</v>
      </c>
      <c r="D170" t="s">
        <v>337</v>
      </c>
      <c r="F170" t="s">
        <v>338</v>
      </c>
      <c r="G170" t="s">
        <v>339</v>
      </c>
      <c r="H170" s="9">
        <v>150000</v>
      </c>
      <c r="I170" s="9">
        <v>150000</v>
      </c>
      <c r="J170" s="6">
        <v>38364</v>
      </c>
      <c r="K170" s="6">
        <v>38376</v>
      </c>
      <c r="L170" s="6">
        <v>38383</v>
      </c>
      <c r="M170" t="s">
        <v>473</v>
      </c>
      <c r="N170" t="s">
        <v>469</v>
      </c>
      <c r="P170">
        <v>2</v>
      </c>
      <c r="S170" t="s">
        <v>475</v>
      </c>
      <c r="T170" s="9">
        <v>130000</v>
      </c>
    </row>
    <row r="171" spans="1:20">
      <c r="B171" t="s">
        <v>674</v>
      </c>
      <c r="C171" t="s">
        <v>342</v>
      </c>
      <c r="D171" t="s">
        <v>337</v>
      </c>
      <c r="F171" t="s">
        <v>338</v>
      </c>
      <c r="G171" t="s">
        <v>339</v>
      </c>
      <c r="H171" s="9">
        <v>195000</v>
      </c>
      <c r="I171" s="9">
        <v>193000</v>
      </c>
      <c r="J171" s="6">
        <v>38313</v>
      </c>
      <c r="K171" s="6">
        <v>38359</v>
      </c>
      <c r="L171" s="6">
        <v>38383</v>
      </c>
      <c r="M171" t="s">
        <v>473</v>
      </c>
      <c r="N171" t="s">
        <v>469</v>
      </c>
      <c r="P171">
        <v>3</v>
      </c>
      <c r="Q171">
        <v>451</v>
      </c>
      <c r="S171" t="s">
        <v>475</v>
      </c>
    </row>
    <row r="172" spans="1:20">
      <c r="A172">
        <v>4</v>
      </c>
      <c r="B172">
        <v>84</v>
      </c>
      <c r="C172" t="s">
        <v>342</v>
      </c>
      <c r="D172" t="s">
        <v>337</v>
      </c>
      <c r="F172" t="s">
        <v>338</v>
      </c>
      <c r="G172" t="s">
        <v>339</v>
      </c>
      <c r="H172" s="9">
        <v>205000</v>
      </c>
      <c r="I172" s="9">
        <v>203000</v>
      </c>
      <c r="J172" s="6">
        <v>38343</v>
      </c>
      <c r="K172" s="6">
        <v>38353</v>
      </c>
      <c r="L172" s="6">
        <v>38383</v>
      </c>
      <c r="M172" t="s">
        <v>473</v>
      </c>
      <c r="N172" t="s">
        <v>469</v>
      </c>
      <c r="P172">
        <v>2</v>
      </c>
      <c r="Q172">
        <v>250</v>
      </c>
      <c r="S172" t="s">
        <v>475</v>
      </c>
    </row>
    <row r="173" spans="1:20">
      <c r="B173">
        <v>121</v>
      </c>
      <c r="C173" t="s">
        <v>336</v>
      </c>
      <c r="D173" t="s">
        <v>337</v>
      </c>
      <c r="F173" t="s">
        <v>338</v>
      </c>
      <c r="G173" t="s">
        <v>339</v>
      </c>
      <c r="H173" s="9">
        <v>229000</v>
      </c>
      <c r="I173" s="9">
        <v>222000</v>
      </c>
      <c r="J173" s="6">
        <v>38333</v>
      </c>
      <c r="K173" s="6">
        <v>38366</v>
      </c>
      <c r="L173" s="6">
        <v>38383</v>
      </c>
      <c r="M173" t="s">
        <v>473</v>
      </c>
      <c r="N173" t="s">
        <v>469</v>
      </c>
      <c r="P173">
        <v>3</v>
      </c>
      <c r="Q173">
        <v>614</v>
      </c>
    </row>
    <row r="174" spans="1:20">
      <c r="B174">
        <v>47</v>
      </c>
      <c r="C174" t="s">
        <v>303</v>
      </c>
      <c r="D174" t="s">
        <v>337</v>
      </c>
      <c r="F174" t="s">
        <v>338</v>
      </c>
      <c r="G174" t="s">
        <v>339</v>
      </c>
      <c r="H174" s="9">
        <v>235000</v>
      </c>
      <c r="I174" s="9">
        <v>225000</v>
      </c>
      <c r="J174" s="6">
        <v>38308</v>
      </c>
      <c r="K174" s="6">
        <v>38380</v>
      </c>
      <c r="L174" s="6">
        <v>38383</v>
      </c>
      <c r="M174" t="s">
        <v>473</v>
      </c>
      <c r="P174">
        <v>3</v>
      </c>
      <c r="Q174">
        <v>1224</v>
      </c>
    </row>
    <row r="175" spans="1:20">
      <c r="B175">
        <v>15</v>
      </c>
      <c r="C175" t="s">
        <v>617</v>
      </c>
      <c r="D175" t="s">
        <v>337</v>
      </c>
      <c r="F175" t="s">
        <v>338</v>
      </c>
      <c r="G175" t="s">
        <v>339</v>
      </c>
      <c r="H175" s="9">
        <v>249000</v>
      </c>
      <c r="I175" s="9">
        <v>230000</v>
      </c>
      <c r="J175" s="6">
        <v>38193</v>
      </c>
      <c r="K175" s="6">
        <v>38359</v>
      </c>
      <c r="L175" s="6">
        <v>38383</v>
      </c>
      <c r="M175" t="s">
        <v>473</v>
      </c>
      <c r="N175" t="s">
        <v>469</v>
      </c>
      <c r="P175">
        <v>3</v>
      </c>
      <c r="Q175">
        <v>893</v>
      </c>
    </row>
    <row r="176" spans="1:20">
      <c r="B176">
        <v>6</v>
      </c>
      <c r="C176" t="s">
        <v>196</v>
      </c>
      <c r="D176" t="s">
        <v>337</v>
      </c>
      <c r="F176" t="s">
        <v>338</v>
      </c>
      <c r="G176" t="s">
        <v>339</v>
      </c>
      <c r="H176" s="9">
        <v>245000</v>
      </c>
      <c r="I176" s="9">
        <v>233000</v>
      </c>
      <c r="J176" s="6">
        <v>38281</v>
      </c>
      <c r="K176" s="6">
        <v>38366</v>
      </c>
      <c r="L176" s="6">
        <v>38383</v>
      </c>
      <c r="M176" t="s">
        <v>473</v>
      </c>
      <c r="N176" t="s">
        <v>469</v>
      </c>
      <c r="P176">
        <v>4</v>
      </c>
      <c r="Q176">
        <v>1503</v>
      </c>
    </row>
    <row r="177" spans="2:22">
      <c r="B177">
        <v>23</v>
      </c>
      <c r="C177" t="s">
        <v>336</v>
      </c>
      <c r="D177" t="s">
        <v>337</v>
      </c>
      <c r="F177" t="s">
        <v>338</v>
      </c>
      <c r="G177" t="s">
        <v>339</v>
      </c>
      <c r="H177" s="9">
        <v>235000</v>
      </c>
      <c r="I177" s="9">
        <v>235000</v>
      </c>
      <c r="J177" s="6">
        <v>38308</v>
      </c>
      <c r="K177" s="6">
        <v>38342</v>
      </c>
      <c r="L177" s="6">
        <v>38383</v>
      </c>
      <c r="M177" t="s">
        <v>473</v>
      </c>
      <c r="N177" t="s">
        <v>469</v>
      </c>
      <c r="P177">
        <v>2</v>
      </c>
      <c r="Q177">
        <v>997</v>
      </c>
      <c r="S177" t="s">
        <v>475</v>
      </c>
      <c r="T177" s="9">
        <v>148000</v>
      </c>
      <c r="U177">
        <v>2002</v>
      </c>
      <c r="V177">
        <v>9</v>
      </c>
    </row>
    <row r="178" spans="2:22">
      <c r="B178">
        <v>147</v>
      </c>
      <c r="C178" t="s">
        <v>597</v>
      </c>
      <c r="D178" t="s">
        <v>337</v>
      </c>
      <c r="F178" t="s">
        <v>338</v>
      </c>
      <c r="G178" t="s">
        <v>339</v>
      </c>
      <c r="H178" s="9">
        <v>239000</v>
      </c>
      <c r="I178" s="9">
        <v>235000</v>
      </c>
      <c r="J178" s="6">
        <v>38344</v>
      </c>
      <c r="K178" s="6">
        <v>38362</v>
      </c>
      <c r="L178" s="6">
        <v>38383</v>
      </c>
      <c r="M178" t="s">
        <v>473</v>
      </c>
      <c r="N178" t="s">
        <v>469</v>
      </c>
      <c r="P178">
        <v>3</v>
      </c>
      <c r="Q178">
        <v>842</v>
      </c>
      <c r="S178" t="s">
        <v>475</v>
      </c>
      <c r="T178" s="9">
        <v>155000</v>
      </c>
      <c r="U178">
        <v>2002</v>
      </c>
      <c r="V178">
        <v>9</v>
      </c>
    </row>
    <row r="179" spans="2:22">
      <c r="B179">
        <v>81</v>
      </c>
      <c r="C179" t="s">
        <v>200</v>
      </c>
      <c r="D179" t="s">
        <v>337</v>
      </c>
      <c r="F179" t="s">
        <v>338</v>
      </c>
      <c r="G179" t="s">
        <v>339</v>
      </c>
      <c r="H179" s="9">
        <v>249000</v>
      </c>
      <c r="I179" s="9">
        <v>236000</v>
      </c>
      <c r="J179" s="6">
        <v>38308</v>
      </c>
      <c r="K179" s="6">
        <v>38355</v>
      </c>
      <c r="L179" s="6">
        <v>38383</v>
      </c>
      <c r="M179" t="s">
        <v>473</v>
      </c>
      <c r="N179" t="s">
        <v>469</v>
      </c>
      <c r="P179">
        <v>2</v>
      </c>
      <c r="Q179">
        <v>708</v>
      </c>
      <c r="S179" t="s">
        <v>475</v>
      </c>
      <c r="U179">
        <v>2002</v>
      </c>
    </row>
    <row r="180" spans="2:22">
      <c r="B180">
        <v>95</v>
      </c>
      <c r="C180" t="s">
        <v>98</v>
      </c>
      <c r="D180" t="s">
        <v>337</v>
      </c>
      <c r="F180" t="s">
        <v>338</v>
      </c>
      <c r="G180" t="s">
        <v>339</v>
      </c>
      <c r="H180" s="9">
        <v>249000</v>
      </c>
      <c r="I180" s="9">
        <v>240000</v>
      </c>
      <c r="J180" s="6">
        <v>38313</v>
      </c>
      <c r="K180" s="6">
        <v>38363</v>
      </c>
      <c r="L180" s="6">
        <v>38383</v>
      </c>
      <c r="M180" t="s">
        <v>473</v>
      </c>
      <c r="N180" t="s">
        <v>469</v>
      </c>
      <c r="P180">
        <v>3</v>
      </c>
      <c r="Q180">
        <v>1012</v>
      </c>
      <c r="S180" t="s">
        <v>475</v>
      </c>
      <c r="U180">
        <v>2002</v>
      </c>
    </row>
    <row r="181" spans="2:22">
      <c r="B181">
        <v>2</v>
      </c>
      <c r="C181" t="s">
        <v>216</v>
      </c>
      <c r="D181" t="s">
        <v>337</v>
      </c>
      <c r="F181" t="s">
        <v>338</v>
      </c>
      <c r="G181" t="s">
        <v>339</v>
      </c>
      <c r="H181" s="9">
        <v>249000</v>
      </c>
      <c r="I181" s="9">
        <v>245000</v>
      </c>
      <c r="J181" s="6">
        <v>38345</v>
      </c>
      <c r="K181" s="6">
        <v>38360</v>
      </c>
      <c r="L181" s="6">
        <v>38383</v>
      </c>
      <c r="M181" t="s">
        <v>473</v>
      </c>
      <c r="P181">
        <v>3</v>
      </c>
      <c r="Q181">
        <v>607</v>
      </c>
      <c r="S181" t="s">
        <v>475</v>
      </c>
    </row>
    <row r="182" spans="2:22">
      <c r="B182">
        <v>15</v>
      </c>
      <c r="C182" t="s">
        <v>591</v>
      </c>
      <c r="D182" t="s">
        <v>337</v>
      </c>
      <c r="F182" t="s">
        <v>338</v>
      </c>
      <c r="G182" t="s">
        <v>339</v>
      </c>
      <c r="H182" s="9">
        <v>249000</v>
      </c>
      <c r="I182" s="9">
        <v>249000</v>
      </c>
      <c r="J182" s="6">
        <v>38322</v>
      </c>
      <c r="K182" s="6">
        <v>38377</v>
      </c>
      <c r="L182" s="6">
        <v>38383</v>
      </c>
      <c r="M182" t="s">
        <v>473</v>
      </c>
      <c r="N182" t="s">
        <v>469</v>
      </c>
      <c r="P182">
        <v>3</v>
      </c>
      <c r="Q182">
        <v>809</v>
      </c>
      <c r="S182" t="s">
        <v>475</v>
      </c>
    </row>
    <row r="183" spans="2:22">
      <c r="B183">
        <v>53</v>
      </c>
      <c r="C183" t="s">
        <v>314</v>
      </c>
      <c r="D183" t="s">
        <v>337</v>
      </c>
      <c r="F183" t="s">
        <v>338</v>
      </c>
      <c r="G183" t="s">
        <v>339</v>
      </c>
      <c r="H183" s="9">
        <v>258000</v>
      </c>
      <c r="I183" s="9">
        <v>255000</v>
      </c>
      <c r="J183" s="6">
        <v>38338</v>
      </c>
      <c r="K183" s="6">
        <v>38363</v>
      </c>
      <c r="L183" s="6">
        <v>38383</v>
      </c>
      <c r="M183" t="s">
        <v>473</v>
      </c>
      <c r="N183" t="s">
        <v>469</v>
      </c>
      <c r="P183">
        <v>3</v>
      </c>
      <c r="Q183">
        <v>658</v>
      </c>
      <c r="S183" t="s">
        <v>475</v>
      </c>
      <c r="T183" s="9">
        <v>160000</v>
      </c>
    </row>
    <row r="184" spans="2:22">
      <c r="B184">
        <v>19</v>
      </c>
      <c r="C184" t="s">
        <v>303</v>
      </c>
      <c r="D184" t="s">
        <v>337</v>
      </c>
      <c r="F184" t="s">
        <v>338</v>
      </c>
      <c r="G184" t="s">
        <v>339</v>
      </c>
      <c r="H184" s="9">
        <v>269000</v>
      </c>
      <c r="I184" s="9">
        <v>262000</v>
      </c>
      <c r="J184" s="6">
        <v>38271</v>
      </c>
      <c r="K184" s="6">
        <v>38366</v>
      </c>
      <c r="L184" s="6">
        <v>38383</v>
      </c>
      <c r="M184" t="s">
        <v>473</v>
      </c>
      <c r="N184" t="s">
        <v>469</v>
      </c>
      <c r="P184">
        <v>3</v>
      </c>
      <c r="Q184">
        <v>646</v>
      </c>
      <c r="S184" t="s">
        <v>475</v>
      </c>
      <c r="T184" s="9">
        <v>157000</v>
      </c>
      <c r="U184">
        <v>2002</v>
      </c>
      <c r="V184">
        <v>9</v>
      </c>
    </row>
    <row r="185" spans="2:22">
      <c r="B185">
        <v>27</v>
      </c>
      <c r="C185" t="s">
        <v>446</v>
      </c>
      <c r="D185" t="s">
        <v>337</v>
      </c>
      <c r="F185" t="s">
        <v>338</v>
      </c>
      <c r="G185" t="s">
        <v>339</v>
      </c>
      <c r="H185" s="9">
        <v>269000</v>
      </c>
      <c r="I185" s="9">
        <v>266000</v>
      </c>
      <c r="J185" s="6">
        <v>38342</v>
      </c>
      <c r="K185" s="6">
        <v>38353</v>
      </c>
      <c r="L185" s="6">
        <v>38383</v>
      </c>
      <c r="M185" t="s">
        <v>473</v>
      </c>
      <c r="N185" t="s">
        <v>469</v>
      </c>
      <c r="P185">
        <v>3</v>
      </c>
      <c r="Q185">
        <v>734</v>
      </c>
      <c r="S185" t="s">
        <v>475</v>
      </c>
      <c r="T185" s="9">
        <v>200000</v>
      </c>
      <c r="U185">
        <v>2002</v>
      </c>
      <c r="V185">
        <v>9</v>
      </c>
    </row>
    <row r="186" spans="2:22">
      <c r="B186">
        <v>46</v>
      </c>
      <c r="C186" t="s">
        <v>442</v>
      </c>
      <c r="D186" t="s">
        <v>337</v>
      </c>
      <c r="F186" t="s">
        <v>338</v>
      </c>
      <c r="G186" t="s">
        <v>339</v>
      </c>
      <c r="H186" s="9">
        <v>279000</v>
      </c>
      <c r="I186" s="9">
        <v>272500</v>
      </c>
      <c r="J186" s="6">
        <v>38332</v>
      </c>
      <c r="K186" s="6">
        <v>38353</v>
      </c>
      <c r="L186" s="6">
        <v>38383</v>
      </c>
      <c r="M186" t="s">
        <v>473</v>
      </c>
      <c r="N186" t="s">
        <v>469</v>
      </c>
      <c r="P186">
        <v>3</v>
      </c>
      <c r="S186" t="s">
        <v>475</v>
      </c>
    </row>
    <row r="187" spans="2:22">
      <c r="B187">
        <v>39</v>
      </c>
      <c r="C187" t="s">
        <v>215</v>
      </c>
      <c r="D187" t="s">
        <v>337</v>
      </c>
      <c r="F187" t="s">
        <v>338</v>
      </c>
      <c r="G187" t="s">
        <v>339</v>
      </c>
      <c r="H187" s="9">
        <v>289000</v>
      </c>
      <c r="I187" s="9">
        <v>275000</v>
      </c>
      <c r="J187" s="6">
        <v>38358</v>
      </c>
      <c r="K187" s="6">
        <v>38380</v>
      </c>
      <c r="L187" s="6">
        <v>38383</v>
      </c>
      <c r="M187" t="s">
        <v>473</v>
      </c>
      <c r="P187">
        <v>3</v>
      </c>
      <c r="Q187">
        <v>1012</v>
      </c>
      <c r="S187" t="s">
        <v>475</v>
      </c>
    </row>
    <row r="188" spans="2:22">
      <c r="B188">
        <v>135</v>
      </c>
      <c r="C188" t="s">
        <v>336</v>
      </c>
      <c r="D188" t="s">
        <v>337</v>
      </c>
      <c r="F188" t="s">
        <v>338</v>
      </c>
      <c r="G188" t="s">
        <v>339</v>
      </c>
      <c r="H188" s="9">
        <v>125000</v>
      </c>
      <c r="I188" s="9">
        <v>125000</v>
      </c>
      <c r="J188" s="6">
        <v>38376</v>
      </c>
      <c r="K188" s="6">
        <v>38393</v>
      </c>
      <c r="L188" s="6">
        <v>38411</v>
      </c>
      <c r="M188" t="s">
        <v>473</v>
      </c>
      <c r="N188" t="s">
        <v>469</v>
      </c>
      <c r="P188">
        <v>3</v>
      </c>
      <c r="S188" t="s">
        <v>475</v>
      </c>
      <c r="T188" s="9">
        <v>96000</v>
      </c>
    </row>
    <row r="189" spans="2:22">
      <c r="B189" t="s">
        <v>305</v>
      </c>
      <c r="C189" t="s">
        <v>336</v>
      </c>
      <c r="D189" t="s">
        <v>337</v>
      </c>
      <c r="F189" t="s">
        <v>338</v>
      </c>
      <c r="G189" t="s">
        <v>339</v>
      </c>
      <c r="H189" s="9">
        <v>150000</v>
      </c>
      <c r="I189" s="9">
        <v>150000</v>
      </c>
      <c r="J189" s="6">
        <v>38375</v>
      </c>
      <c r="K189" s="6">
        <v>38411</v>
      </c>
      <c r="L189" s="6">
        <v>38411</v>
      </c>
      <c r="M189" t="s">
        <v>473</v>
      </c>
      <c r="N189" t="s">
        <v>469</v>
      </c>
      <c r="P189">
        <v>3</v>
      </c>
      <c r="S189" t="s">
        <v>475</v>
      </c>
      <c r="T189" s="9">
        <v>107000</v>
      </c>
      <c r="U189">
        <v>2002</v>
      </c>
      <c r="V189">
        <v>9</v>
      </c>
    </row>
    <row r="190" spans="2:22">
      <c r="B190">
        <v>85</v>
      </c>
      <c r="C190" t="s">
        <v>93</v>
      </c>
      <c r="D190" t="s">
        <v>337</v>
      </c>
      <c r="F190" t="s">
        <v>338</v>
      </c>
      <c r="G190" t="s">
        <v>339</v>
      </c>
      <c r="H190" s="9">
        <v>159000</v>
      </c>
      <c r="I190" s="9">
        <v>157000</v>
      </c>
      <c r="J190" s="6">
        <v>38386</v>
      </c>
      <c r="K190" s="6">
        <v>38394</v>
      </c>
      <c r="L190" s="6">
        <v>38411</v>
      </c>
      <c r="M190" t="s">
        <v>473</v>
      </c>
      <c r="P190">
        <v>3</v>
      </c>
      <c r="S190" t="s">
        <v>475</v>
      </c>
    </row>
    <row r="191" spans="2:22">
      <c r="B191">
        <v>2</v>
      </c>
      <c r="C191" t="s">
        <v>589</v>
      </c>
      <c r="D191" t="s">
        <v>337</v>
      </c>
      <c r="F191" t="s">
        <v>338</v>
      </c>
      <c r="G191" t="s">
        <v>339</v>
      </c>
      <c r="H191" s="9">
        <v>177000</v>
      </c>
      <c r="I191" s="9">
        <v>170000</v>
      </c>
      <c r="J191" s="6">
        <v>38321</v>
      </c>
      <c r="K191" s="6">
        <v>38395</v>
      </c>
      <c r="L191" s="6">
        <v>38411</v>
      </c>
      <c r="M191" t="s">
        <v>473</v>
      </c>
      <c r="N191" t="s">
        <v>469</v>
      </c>
      <c r="P191">
        <v>2</v>
      </c>
      <c r="Q191">
        <v>491</v>
      </c>
      <c r="S191" t="s">
        <v>475</v>
      </c>
    </row>
    <row r="192" spans="2:22">
      <c r="B192">
        <v>69</v>
      </c>
      <c r="C192" t="s">
        <v>590</v>
      </c>
      <c r="D192" t="s">
        <v>337</v>
      </c>
      <c r="F192" t="s">
        <v>338</v>
      </c>
      <c r="G192" t="s">
        <v>339</v>
      </c>
      <c r="H192" s="9">
        <v>182000</v>
      </c>
      <c r="I192" s="9">
        <v>172000</v>
      </c>
      <c r="J192" s="6">
        <v>38385</v>
      </c>
      <c r="K192" s="6">
        <v>38407</v>
      </c>
      <c r="L192" s="6">
        <v>38411</v>
      </c>
      <c r="M192" t="s">
        <v>473</v>
      </c>
      <c r="N192" t="s">
        <v>469</v>
      </c>
      <c r="P192">
        <v>2</v>
      </c>
      <c r="Q192">
        <v>664</v>
      </c>
    </row>
    <row r="193" spans="1:22">
      <c r="B193">
        <v>49</v>
      </c>
      <c r="C193" t="s">
        <v>591</v>
      </c>
      <c r="D193" t="s">
        <v>337</v>
      </c>
      <c r="F193" t="s">
        <v>338</v>
      </c>
      <c r="G193" t="s">
        <v>339</v>
      </c>
      <c r="H193" s="9">
        <v>175000</v>
      </c>
      <c r="I193" s="9">
        <v>173000</v>
      </c>
      <c r="J193" s="6">
        <v>38368</v>
      </c>
      <c r="K193" s="6">
        <v>38380</v>
      </c>
      <c r="L193" s="6">
        <v>38411</v>
      </c>
      <c r="M193" t="s">
        <v>473</v>
      </c>
      <c r="P193">
        <v>4</v>
      </c>
      <c r="Q193">
        <v>506</v>
      </c>
      <c r="S193" t="s">
        <v>475</v>
      </c>
    </row>
    <row r="194" spans="1:22">
      <c r="B194">
        <v>82</v>
      </c>
      <c r="C194" t="s">
        <v>597</v>
      </c>
      <c r="D194" t="s">
        <v>337</v>
      </c>
      <c r="F194" t="s">
        <v>338</v>
      </c>
      <c r="G194" t="s">
        <v>339</v>
      </c>
      <c r="H194" s="9">
        <v>179000</v>
      </c>
      <c r="I194" s="9">
        <v>175000</v>
      </c>
      <c r="J194" s="6">
        <v>38321</v>
      </c>
      <c r="K194" s="6">
        <v>38358</v>
      </c>
      <c r="L194" s="6">
        <v>38411</v>
      </c>
      <c r="M194" t="s">
        <v>473</v>
      </c>
      <c r="N194" t="s">
        <v>469</v>
      </c>
      <c r="P194">
        <v>2</v>
      </c>
      <c r="S194" t="s">
        <v>475</v>
      </c>
    </row>
    <row r="195" spans="1:22">
      <c r="B195">
        <v>34</v>
      </c>
      <c r="C195" t="s">
        <v>89</v>
      </c>
      <c r="D195" t="s">
        <v>337</v>
      </c>
      <c r="F195" t="s">
        <v>338</v>
      </c>
      <c r="G195" t="s">
        <v>339</v>
      </c>
      <c r="H195" s="9">
        <v>182000</v>
      </c>
      <c r="I195" s="9">
        <v>179500</v>
      </c>
      <c r="J195" s="6">
        <v>38363</v>
      </c>
      <c r="K195" s="6">
        <v>38391</v>
      </c>
      <c r="L195" s="6">
        <v>38411</v>
      </c>
      <c r="M195" t="s">
        <v>473</v>
      </c>
      <c r="N195" t="s">
        <v>469</v>
      </c>
      <c r="P195">
        <v>2</v>
      </c>
      <c r="Q195">
        <v>616</v>
      </c>
      <c r="S195" t="s">
        <v>475</v>
      </c>
      <c r="T195" s="9">
        <v>122000</v>
      </c>
    </row>
    <row r="196" spans="1:22">
      <c r="B196">
        <v>84</v>
      </c>
      <c r="C196" t="s">
        <v>342</v>
      </c>
      <c r="D196" t="s">
        <v>337</v>
      </c>
      <c r="F196" t="s">
        <v>338</v>
      </c>
      <c r="G196" t="s">
        <v>339</v>
      </c>
      <c r="H196" s="9">
        <v>195000</v>
      </c>
      <c r="I196" s="9">
        <v>182500</v>
      </c>
      <c r="J196" s="6">
        <v>38250</v>
      </c>
      <c r="K196" s="6">
        <v>38286</v>
      </c>
      <c r="L196" s="6">
        <v>38411</v>
      </c>
      <c r="M196" t="s">
        <v>473</v>
      </c>
      <c r="N196" t="s">
        <v>469</v>
      </c>
      <c r="P196">
        <v>2</v>
      </c>
      <c r="Q196">
        <v>1034</v>
      </c>
      <c r="S196" t="s">
        <v>475</v>
      </c>
    </row>
    <row r="197" spans="1:22">
      <c r="B197">
        <v>498</v>
      </c>
      <c r="C197" t="s">
        <v>617</v>
      </c>
      <c r="D197" t="s">
        <v>337</v>
      </c>
      <c r="F197" t="s">
        <v>338</v>
      </c>
      <c r="G197" t="s">
        <v>339</v>
      </c>
      <c r="H197" s="9">
        <v>199000</v>
      </c>
      <c r="I197" s="9">
        <v>190000</v>
      </c>
      <c r="J197" s="6">
        <v>38334</v>
      </c>
      <c r="K197" s="6">
        <v>38401</v>
      </c>
      <c r="L197" s="6">
        <v>38411</v>
      </c>
      <c r="M197" t="s">
        <v>473</v>
      </c>
      <c r="N197" t="s">
        <v>469</v>
      </c>
      <c r="P197">
        <v>3</v>
      </c>
      <c r="S197" t="s">
        <v>475</v>
      </c>
      <c r="T197" s="9">
        <v>110000</v>
      </c>
      <c r="U197">
        <v>2002</v>
      </c>
      <c r="V197">
        <v>9</v>
      </c>
    </row>
    <row r="198" spans="1:22">
      <c r="B198" t="s">
        <v>369</v>
      </c>
      <c r="C198" t="s">
        <v>103</v>
      </c>
      <c r="D198" t="s">
        <v>337</v>
      </c>
      <c r="F198" t="s">
        <v>338</v>
      </c>
      <c r="G198" t="s">
        <v>339</v>
      </c>
      <c r="H198" s="9">
        <v>210000</v>
      </c>
      <c r="I198" s="9">
        <v>202000</v>
      </c>
      <c r="J198" s="6">
        <v>38371</v>
      </c>
      <c r="K198" s="6">
        <v>38387</v>
      </c>
      <c r="L198" s="6">
        <v>38411</v>
      </c>
      <c r="M198" t="s">
        <v>473</v>
      </c>
      <c r="N198" t="s">
        <v>469</v>
      </c>
      <c r="P198">
        <v>3</v>
      </c>
      <c r="S198" t="s">
        <v>475</v>
      </c>
      <c r="T198" s="9">
        <v>129000</v>
      </c>
    </row>
    <row r="199" spans="1:22">
      <c r="B199">
        <v>4</v>
      </c>
      <c r="C199" t="s">
        <v>336</v>
      </c>
      <c r="D199" t="s">
        <v>337</v>
      </c>
      <c r="F199" t="s">
        <v>338</v>
      </c>
      <c r="G199" t="s">
        <v>339</v>
      </c>
      <c r="H199" s="9">
        <v>215000</v>
      </c>
      <c r="I199" s="9">
        <v>210000</v>
      </c>
      <c r="J199" s="6">
        <v>38375</v>
      </c>
      <c r="K199" s="6">
        <v>38395</v>
      </c>
      <c r="L199" s="6">
        <v>38411</v>
      </c>
      <c r="M199" t="s">
        <v>473</v>
      </c>
      <c r="P199">
        <v>3</v>
      </c>
      <c r="S199" t="s">
        <v>475</v>
      </c>
    </row>
    <row r="200" spans="1:22">
      <c r="B200">
        <v>303</v>
      </c>
      <c r="C200" t="s">
        <v>89</v>
      </c>
      <c r="D200" t="s">
        <v>337</v>
      </c>
      <c r="F200" t="s">
        <v>338</v>
      </c>
      <c r="G200" t="s">
        <v>339</v>
      </c>
      <c r="H200" s="9">
        <v>225000</v>
      </c>
      <c r="I200" s="9">
        <v>210000</v>
      </c>
      <c r="J200" s="6">
        <v>38314</v>
      </c>
      <c r="K200" s="6">
        <v>38401</v>
      </c>
      <c r="L200" s="6">
        <v>38411</v>
      </c>
      <c r="M200" t="s">
        <v>473</v>
      </c>
      <c r="N200" t="s">
        <v>469</v>
      </c>
      <c r="P200">
        <v>3</v>
      </c>
      <c r="Q200">
        <v>649</v>
      </c>
    </row>
    <row r="201" spans="1:22">
      <c r="B201">
        <v>13</v>
      </c>
      <c r="C201" t="s">
        <v>613</v>
      </c>
      <c r="D201" t="s">
        <v>337</v>
      </c>
      <c r="F201" t="s">
        <v>338</v>
      </c>
      <c r="G201" t="s">
        <v>339</v>
      </c>
      <c r="H201" s="9">
        <v>229000</v>
      </c>
      <c r="I201" s="9">
        <v>215000</v>
      </c>
      <c r="J201" s="6">
        <v>38341</v>
      </c>
      <c r="K201" s="6">
        <v>38385</v>
      </c>
      <c r="L201" s="6">
        <v>38411</v>
      </c>
      <c r="M201" t="s">
        <v>473</v>
      </c>
      <c r="N201" t="s">
        <v>469</v>
      </c>
      <c r="P201">
        <v>3</v>
      </c>
      <c r="Q201">
        <v>621</v>
      </c>
      <c r="S201" t="s">
        <v>475</v>
      </c>
      <c r="T201" s="9">
        <v>140000</v>
      </c>
    </row>
    <row r="202" spans="1:22">
      <c r="B202">
        <v>36</v>
      </c>
      <c r="C202" t="s">
        <v>596</v>
      </c>
      <c r="D202" t="s">
        <v>337</v>
      </c>
      <c r="F202" t="s">
        <v>338</v>
      </c>
      <c r="G202" t="s">
        <v>339</v>
      </c>
      <c r="H202" s="9">
        <v>235000</v>
      </c>
      <c r="I202" s="9">
        <v>220000</v>
      </c>
      <c r="J202" s="6">
        <v>38388</v>
      </c>
      <c r="K202" s="6">
        <v>38407</v>
      </c>
      <c r="L202" s="6">
        <v>38411</v>
      </c>
      <c r="M202" t="s">
        <v>473</v>
      </c>
      <c r="P202">
        <v>3</v>
      </c>
      <c r="Q202">
        <v>703</v>
      </c>
      <c r="S202" t="s">
        <v>475</v>
      </c>
    </row>
    <row r="203" spans="1:22">
      <c r="B203">
        <v>15</v>
      </c>
      <c r="C203" t="s">
        <v>597</v>
      </c>
      <c r="D203" t="s">
        <v>337</v>
      </c>
      <c r="F203" t="s">
        <v>338</v>
      </c>
      <c r="G203" t="s">
        <v>339</v>
      </c>
      <c r="H203" s="9">
        <v>219000</v>
      </c>
      <c r="I203" s="9">
        <v>224000</v>
      </c>
      <c r="J203" s="6">
        <v>38378</v>
      </c>
      <c r="K203" s="6">
        <v>38385</v>
      </c>
      <c r="L203" s="6">
        <v>38411</v>
      </c>
      <c r="M203" t="s">
        <v>473</v>
      </c>
      <c r="N203" t="s">
        <v>469</v>
      </c>
      <c r="P203">
        <v>2</v>
      </c>
      <c r="Q203">
        <v>842</v>
      </c>
      <c r="S203" t="s">
        <v>475</v>
      </c>
      <c r="T203" s="9">
        <v>154000</v>
      </c>
    </row>
    <row r="204" spans="1:22">
      <c r="B204">
        <v>3</v>
      </c>
      <c r="C204" t="s">
        <v>180</v>
      </c>
      <c r="D204" t="s">
        <v>337</v>
      </c>
      <c r="F204" t="s">
        <v>338</v>
      </c>
      <c r="G204" t="s">
        <v>339</v>
      </c>
      <c r="H204" s="9">
        <v>239000</v>
      </c>
      <c r="I204" s="9">
        <v>225000</v>
      </c>
      <c r="J204" s="6">
        <v>38373</v>
      </c>
      <c r="K204" s="6">
        <v>38403</v>
      </c>
      <c r="L204" s="6">
        <v>38411</v>
      </c>
      <c r="M204" t="s">
        <v>473</v>
      </c>
      <c r="N204" t="s">
        <v>469</v>
      </c>
      <c r="P204">
        <v>3</v>
      </c>
      <c r="S204" t="s">
        <v>475</v>
      </c>
    </row>
    <row r="205" spans="1:22">
      <c r="B205">
        <v>62</v>
      </c>
      <c r="C205" t="s">
        <v>614</v>
      </c>
      <c r="D205" t="s">
        <v>337</v>
      </c>
      <c r="F205" t="s">
        <v>338</v>
      </c>
      <c r="G205" t="s">
        <v>339</v>
      </c>
      <c r="H205" s="9">
        <v>240000</v>
      </c>
      <c r="I205" s="9">
        <v>235000</v>
      </c>
      <c r="J205" s="6">
        <v>38261</v>
      </c>
      <c r="K205" s="6">
        <v>38378</v>
      </c>
      <c r="L205" s="6">
        <v>38411</v>
      </c>
      <c r="M205" t="s">
        <v>473</v>
      </c>
      <c r="N205" t="s">
        <v>469</v>
      </c>
      <c r="P205">
        <v>3</v>
      </c>
      <c r="Q205">
        <v>974</v>
      </c>
      <c r="S205" t="s">
        <v>475</v>
      </c>
      <c r="T205" s="9">
        <v>139000</v>
      </c>
      <c r="U205">
        <v>2002</v>
      </c>
      <c r="V205">
        <v>9</v>
      </c>
    </row>
    <row r="206" spans="1:22">
      <c r="B206">
        <v>14</v>
      </c>
      <c r="C206" t="s">
        <v>352</v>
      </c>
      <c r="D206" t="s">
        <v>337</v>
      </c>
      <c r="F206" t="s">
        <v>338</v>
      </c>
      <c r="G206" t="s">
        <v>339</v>
      </c>
      <c r="I206" s="9">
        <v>239000</v>
      </c>
      <c r="J206" s="6">
        <v>38322</v>
      </c>
      <c r="K206" s="6">
        <v>38403</v>
      </c>
      <c r="L206" s="6">
        <v>38411</v>
      </c>
      <c r="M206" t="s">
        <v>473</v>
      </c>
      <c r="N206" t="s">
        <v>469</v>
      </c>
      <c r="P206">
        <v>3</v>
      </c>
      <c r="Q206">
        <v>538</v>
      </c>
      <c r="S206" t="s">
        <v>20</v>
      </c>
    </row>
    <row r="207" spans="1:22">
      <c r="A207" t="s">
        <v>474</v>
      </c>
      <c r="B207">
        <v>91</v>
      </c>
      <c r="C207" t="s">
        <v>121</v>
      </c>
      <c r="D207" t="s">
        <v>337</v>
      </c>
      <c r="F207" t="s">
        <v>338</v>
      </c>
      <c r="G207" t="s">
        <v>339</v>
      </c>
      <c r="H207" s="9">
        <v>239000</v>
      </c>
      <c r="I207" s="9">
        <v>239000</v>
      </c>
      <c r="J207" s="6">
        <v>38401</v>
      </c>
      <c r="K207" s="6">
        <v>38402</v>
      </c>
      <c r="L207" s="6">
        <v>38411</v>
      </c>
      <c r="M207" t="s">
        <v>473</v>
      </c>
      <c r="N207" t="s">
        <v>469</v>
      </c>
      <c r="P207">
        <v>2</v>
      </c>
      <c r="S207" t="s">
        <v>475</v>
      </c>
    </row>
    <row r="208" spans="1:22">
      <c r="B208">
        <v>7</v>
      </c>
      <c r="C208" t="s">
        <v>216</v>
      </c>
      <c r="D208" t="s">
        <v>337</v>
      </c>
      <c r="F208" t="s">
        <v>338</v>
      </c>
      <c r="G208" t="s">
        <v>339</v>
      </c>
      <c r="H208" s="9">
        <v>249000</v>
      </c>
      <c r="I208" s="9">
        <v>245000</v>
      </c>
      <c r="J208" s="6">
        <v>38394</v>
      </c>
      <c r="K208" s="6">
        <v>38401</v>
      </c>
      <c r="L208" s="6">
        <v>38411</v>
      </c>
      <c r="M208" t="s">
        <v>473</v>
      </c>
      <c r="P208">
        <v>3</v>
      </c>
      <c r="Q208">
        <v>646</v>
      </c>
      <c r="S208" t="s">
        <v>475</v>
      </c>
    </row>
    <row r="209" spans="1:21">
      <c r="B209">
        <v>16</v>
      </c>
      <c r="C209" t="s">
        <v>218</v>
      </c>
      <c r="D209" t="s">
        <v>337</v>
      </c>
      <c r="F209" t="s">
        <v>338</v>
      </c>
      <c r="G209" t="s">
        <v>339</v>
      </c>
      <c r="H209" s="9">
        <v>255000</v>
      </c>
      <c r="I209" s="9">
        <v>249500</v>
      </c>
      <c r="J209" s="6">
        <v>38369</v>
      </c>
      <c r="K209" s="6">
        <v>38394</v>
      </c>
      <c r="L209" s="6">
        <v>38411</v>
      </c>
      <c r="M209" t="s">
        <v>473</v>
      </c>
      <c r="N209" t="s">
        <v>469</v>
      </c>
      <c r="P209">
        <v>3</v>
      </c>
      <c r="Q209">
        <v>926</v>
      </c>
      <c r="S209" t="s">
        <v>475</v>
      </c>
    </row>
    <row r="210" spans="1:21">
      <c r="B210">
        <v>47</v>
      </c>
      <c r="C210" t="s">
        <v>215</v>
      </c>
      <c r="D210" t="s">
        <v>337</v>
      </c>
      <c r="F210" t="s">
        <v>338</v>
      </c>
      <c r="G210" t="s">
        <v>339</v>
      </c>
      <c r="H210" s="9">
        <v>249000</v>
      </c>
      <c r="I210" s="9">
        <v>249500</v>
      </c>
      <c r="J210" s="6">
        <v>38387</v>
      </c>
      <c r="K210" s="6">
        <v>38393</v>
      </c>
      <c r="L210" s="6">
        <v>38411</v>
      </c>
      <c r="M210" t="s">
        <v>473</v>
      </c>
      <c r="P210">
        <v>3</v>
      </c>
      <c r="Q210">
        <v>1012</v>
      </c>
      <c r="S210" t="s">
        <v>475</v>
      </c>
    </row>
    <row r="211" spans="1:21">
      <c r="B211">
        <v>15</v>
      </c>
      <c r="C211" t="s">
        <v>219</v>
      </c>
      <c r="D211" t="s">
        <v>337</v>
      </c>
      <c r="F211" t="s">
        <v>338</v>
      </c>
      <c r="G211" t="s">
        <v>339</v>
      </c>
      <c r="H211" s="9">
        <v>255000</v>
      </c>
      <c r="I211" s="9">
        <v>250000</v>
      </c>
      <c r="J211" s="6">
        <v>38373</v>
      </c>
      <c r="K211" s="6">
        <v>38394</v>
      </c>
      <c r="L211" s="6">
        <v>38411</v>
      </c>
      <c r="M211" t="s">
        <v>473</v>
      </c>
      <c r="P211">
        <v>3</v>
      </c>
      <c r="Q211">
        <v>1138</v>
      </c>
      <c r="S211" t="s">
        <v>475</v>
      </c>
    </row>
    <row r="212" spans="1:21">
      <c r="B212">
        <v>4</v>
      </c>
      <c r="C212" t="s">
        <v>220</v>
      </c>
      <c r="D212" t="s">
        <v>337</v>
      </c>
      <c r="F212" t="s">
        <v>338</v>
      </c>
      <c r="G212" t="s">
        <v>339</v>
      </c>
      <c r="H212" s="9">
        <v>265000</v>
      </c>
      <c r="I212" s="9">
        <v>250000</v>
      </c>
      <c r="J212" s="6">
        <v>38358</v>
      </c>
      <c r="K212" s="6">
        <v>38376</v>
      </c>
      <c r="L212" s="6">
        <v>38411</v>
      </c>
      <c r="M212" t="s">
        <v>473</v>
      </c>
      <c r="P212">
        <v>3</v>
      </c>
      <c r="Q212">
        <v>830</v>
      </c>
      <c r="S212" t="s">
        <v>475</v>
      </c>
    </row>
    <row r="213" spans="1:21">
      <c r="B213" t="s">
        <v>3</v>
      </c>
      <c r="C213" t="s">
        <v>609</v>
      </c>
      <c r="D213" t="s">
        <v>337</v>
      </c>
      <c r="F213" t="s">
        <v>338</v>
      </c>
      <c r="G213" t="s">
        <v>339</v>
      </c>
      <c r="H213" s="9">
        <v>267000</v>
      </c>
      <c r="I213" s="9">
        <v>255000</v>
      </c>
      <c r="J213" s="6">
        <v>38378</v>
      </c>
      <c r="K213" s="6">
        <v>38401</v>
      </c>
      <c r="L213" s="6">
        <v>38411</v>
      </c>
      <c r="M213" t="s">
        <v>473</v>
      </c>
      <c r="N213" t="s">
        <v>469</v>
      </c>
      <c r="P213">
        <v>3</v>
      </c>
      <c r="Q213">
        <v>513</v>
      </c>
      <c r="S213" t="s">
        <v>475</v>
      </c>
      <c r="T213" s="9">
        <v>175000</v>
      </c>
    </row>
    <row r="214" spans="1:21">
      <c r="B214">
        <v>9</v>
      </c>
      <c r="C214" t="s">
        <v>342</v>
      </c>
      <c r="D214" t="s">
        <v>337</v>
      </c>
      <c r="F214" t="s">
        <v>338</v>
      </c>
      <c r="G214" t="s">
        <v>339</v>
      </c>
      <c r="H214" s="9">
        <v>259000</v>
      </c>
      <c r="I214" s="9">
        <v>255850</v>
      </c>
      <c r="J214" s="6">
        <v>38376</v>
      </c>
      <c r="K214" s="6">
        <v>38384</v>
      </c>
      <c r="L214" s="6">
        <v>38411</v>
      </c>
      <c r="M214" t="s">
        <v>473</v>
      </c>
      <c r="N214" t="s">
        <v>469</v>
      </c>
      <c r="P214">
        <v>3</v>
      </c>
      <c r="Q214">
        <v>797</v>
      </c>
      <c r="S214" t="s">
        <v>475</v>
      </c>
      <c r="T214" s="9">
        <v>149000</v>
      </c>
      <c r="U214">
        <v>2002</v>
      </c>
    </row>
    <row r="215" spans="1:21">
      <c r="B215">
        <v>20</v>
      </c>
      <c r="C215" t="s">
        <v>4</v>
      </c>
      <c r="D215" t="s">
        <v>337</v>
      </c>
      <c r="F215" t="s">
        <v>338</v>
      </c>
      <c r="G215" t="s">
        <v>339</v>
      </c>
      <c r="H215" s="9">
        <v>259000</v>
      </c>
      <c r="I215" s="9">
        <v>256000</v>
      </c>
      <c r="J215" s="6">
        <v>38396</v>
      </c>
      <c r="K215" s="6">
        <v>38397</v>
      </c>
      <c r="L215" s="6">
        <v>38411</v>
      </c>
      <c r="M215" t="s">
        <v>473</v>
      </c>
      <c r="N215" t="s">
        <v>469</v>
      </c>
      <c r="P215">
        <v>3</v>
      </c>
      <c r="Q215">
        <v>809</v>
      </c>
      <c r="S215" t="s">
        <v>475</v>
      </c>
      <c r="T215" s="9">
        <v>163000</v>
      </c>
      <c r="U215">
        <v>2002</v>
      </c>
    </row>
    <row r="216" spans="1:21">
      <c r="B216">
        <v>279</v>
      </c>
      <c r="C216" t="s">
        <v>89</v>
      </c>
      <c r="D216" t="s">
        <v>337</v>
      </c>
      <c r="F216" t="s">
        <v>338</v>
      </c>
      <c r="G216" t="s">
        <v>339</v>
      </c>
      <c r="H216" s="9">
        <v>259000</v>
      </c>
      <c r="I216" s="9">
        <v>265000</v>
      </c>
      <c r="J216" s="6">
        <v>38399</v>
      </c>
      <c r="K216" s="6">
        <v>38402</v>
      </c>
      <c r="L216" s="6">
        <v>38411</v>
      </c>
      <c r="M216" t="s">
        <v>473</v>
      </c>
      <c r="P216">
        <v>3</v>
      </c>
      <c r="Q216">
        <v>689</v>
      </c>
      <c r="S216" t="s">
        <v>475</v>
      </c>
    </row>
    <row r="217" spans="1:21">
      <c r="B217" t="s">
        <v>447</v>
      </c>
      <c r="C217" t="s">
        <v>597</v>
      </c>
      <c r="D217" t="s">
        <v>337</v>
      </c>
      <c r="F217" t="s">
        <v>338</v>
      </c>
      <c r="G217" t="s">
        <v>339</v>
      </c>
      <c r="I217" s="9">
        <v>267500</v>
      </c>
      <c r="J217" s="6">
        <v>38372</v>
      </c>
      <c r="K217" s="6">
        <v>38391</v>
      </c>
      <c r="L217" s="6">
        <v>38411</v>
      </c>
      <c r="M217" t="s">
        <v>473</v>
      </c>
      <c r="P217">
        <v>2</v>
      </c>
      <c r="S217" t="s">
        <v>475</v>
      </c>
    </row>
    <row r="218" spans="1:21">
      <c r="B218" t="s">
        <v>440</v>
      </c>
      <c r="C218" t="s">
        <v>429</v>
      </c>
      <c r="D218" t="s">
        <v>337</v>
      </c>
      <c r="F218" t="s">
        <v>338</v>
      </c>
      <c r="G218" t="s">
        <v>339</v>
      </c>
      <c r="H218" s="9">
        <v>279000</v>
      </c>
      <c r="I218" s="9">
        <v>275000</v>
      </c>
      <c r="J218" s="6">
        <v>38311</v>
      </c>
      <c r="K218" s="6">
        <v>38385</v>
      </c>
      <c r="L218" s="6">
        <v>38411</v>
      </c>
      <c r="M218" t="s">
        <v>473</v>
      </c>
      <c r="N218" t="s">
        <v>469</v>
      </c>
      <c r="P218">
        <v>3</v>
      </c>
      <c r="Q218">
        <v>481</v>
      </c>
      <c r="S218" t="s">
        <v>475</v>
      </c>
      <c r="T218" s="9">
        <v>204000</v>
      </c>
      <c r="U218">
        <v>2002</v>
      </c>
    </row>
    <row r="219" spans="1:21">
      <c r="B219">
        <v>38</v>
      </c>
      <c r="C219" t="s">
        <v>215</v>
      </c>
      <c r="D219" t="s">
        <v>337</v>
      </c>
      <c r="F219" t="s">
        <v>338</v>
      </c>
      <c r="G219" t="s">
        <v>339</v>
      </c>
      <c r="H219" s="9">
        <v>289000</v>
      </c>
      <c r="I219" s="9">
        <v>277500</v>
      </c>
      <c r="J219" s="6">
        <v>38394</v>
      </c>
      <c r="K219" s="6">
        <v>38407</v>
      </c>
      <c r="L219" s="6">
        <v>38411</v>
      </c>
      <c r="M219" t="s">
        <v>473</v>
      </c>
      <c r="N219" t="s">
        <v>469</v>
      </c>
      <c r="P219">
        <v>4</v>
      </c>
      <c r="Q219">
        <v>809</v>
      </c>
      <c r="S219" t="s">
        <v>475</v>
      </c>
      <c r="T219" s="9">
        <v>151000</v>
      </c>
    </row>
    <row r="220" spans="1:21">
      <c r="A220" t="s">
        <v>474</v>
      </c>
      <c r="B220">
        <v>80</v>
      </c>
      <c r="C220" t="s">
        <v>106</v>
      </c>
      <c r="D220" t="s">
        <v>337</v>
      </c>
      <c r="F220" t="s">
        <v>338</v>
      </c>
      <c r="G220" t="s">
        <v>339</v>
      </c>
      <c r="H220" s="9">
        <v>285000</v>
      </c>
      <c r="I220" s="9">
        <v>278000</v>
      </c>
      <c r="J220" s="6">
        <v>38372</v>
      </c>
      <c r="K220" s="6">
        <v>38390</v>
      </c>
      <c r="L220" s="6">
        <v>38411</v>
      </c>
      <c r="M220" t="s">
        <v>473</v>
      </c>
      <c r="N220" t="s">
        <v>469</v>
      </c>
      <c r="P220">
        <v>3</v>
      </c>
      <c r="Q220">
        <v>1226</v>
      </c>
      <c r="S220" t="s">
        <v>475</v>
      </c>
      <c r="U220">
        <v>2002</v>
      </c>
    </row>
    <row r="221" spans="1:21">
      <c r="B221">
        <v>4</v>
      </c>
      <c r="C221" t="s">
        <v>103</v>
      </c>
      <c r="D221" t="s">
        <v>337</v>
      </c>
      <c r="F221" t="s">
        <v>338</v>
      </c>
      <c r="G221" t="s">
        <v>339</v>
      </c>
      <c r="H221" s="9">
        <v>289000</v>
      </c>
      <c r="I221" s="9">
        <v>282750</v>
      </c>
      <c r="J221" s="6">
        <v>38397</v>
      </c>
      <c r="K221" s="6">
        <v>38407</v>
      </c>
      <c r="L221" s="6">
        <v>38411</v>
      </c>
      <c r="M221" t="s">
        <v>473</v>
      </c>
      <c r="N221" t="s">
        <v>469</v>
      </c>
      <c r="P221">
        <v>3</v>
      </c>
      <c r="S221" t="s">
        <v>475</v>
      </c>
      <c r="T221" s="9">
        <v>165000</v>
      </c>
    </row>
    <row r="222" spans="1:21">
      <c r="B222">
        <v>13</v>
      </c>
      <c r="C222" t="s">
        <v>94</v>
      </c>
      <c r="D222" t="s">
        <v>337</v>
      </c>
      <c r="F222" t="s">
        <v>338</v>
      </c>
      <c r="G222" t="s">
        <v>339</v>
      </c>
      <c r="H222" s="9">
        <v>139000</v>
      </c>
      <c r="I222" s="9">
        <v>135500</v>
      </c>
      <c r="J222" s="6">
        <v>38420</v>
      </c>
      <c r="K222" s="6">
        <v>38427</v>
      </c>
      <c r="L222" s="6">
        <v>38442</v>
      </c>
      <c r="M222" t="s">
        <v>473</v>
      </c>
      <c r="P222">
        <v>3</v>
      </c>
      <c r="S222" t="s">
        <v>475</v>
      </c>
    </row>
    <row r="223" spans="1:21">
      <c r="B223">
        <v>228</v>
      </c>
      <c r="C223" t="s">
        <v>109</v>
      </c>
      <c r="D223" t="s">
        <v>337</v>
      </c>
      <c r="F223" t="s">
        <v>338</v>
      </c>
      <c r="G223" t="s">
        <v>339</v>
      </c>
      <c r="H223" s="9">
        <v>149000</v>
      </c>
      <c r="I223" s="9">
        <v>142500</v>
      </c>
      <c r="J223" s="6">
        <v>38424</v>
      </c>
      <c r="K223" s="6">
        <v>38428</v>
      </c>
      <c r="L223" s="6">
        <v>38442</v>
      </c>
      <c r="M223" t="s">
        <v>473</v>
      </c>
      <c r="P223">
        <v>3</v>
      </c>
    </row>
    <row r="224" spans="1:21">
      <c r="B224">
        <v>49</v>
      </c>
      <c r="C224" t="s">
        <v>316</v>
      </c>
      <c r="D224" t="s">
        <v>337</v>
      </c>
      <c r="F224" t="s">
        <v>338</v>
      </c>
      <c r="G224" t="s">
        <v>339</v>
      </c>
      <c r="H224" s="9">
        <v>155000</v>
      </c>
      <c r="I224" s="9">
        <v>155500</v>
      </c>
      <c r="J224" s="6">
        <v>38408</v>
      </c>
      <c r="K224" s="6">
        <v>38412</v>
      </c>
      <c r="L224" s="6">
        <v>38442</v>
      </c>
      <c r="M224" t="s">
        <v>473</v>
      </c>
      <c r="P224">
        <v>3</v>
      </c>
      <c r="Q224">
        <v>735</v>
      </c>
      <c r="S224" t="s">
        <v>475</v>
      </c>
    </row>
    <row r="225" spans="2:22">
      <c r="B225">
        <v>10</v>
      </c>
      <c r="C225" t="s">
        <v>352</v>
      </c>
      <c r="D225" t="s">
        <v>337</v>
      </c>
      <c r="F225" t="s">
        <v>338</v>
      </c>
      <c r="G225" t="s">
        <v>339</v>
      </c>
      <c r="H225" s="9">
        <v>179000</v>
      </c>
      <c r="I225" s="9">
        <v>158000</v>
      </c>
      <c r="J225" s="6">
        <v>38385</v>
      </c>
      <c r="K225" s="6">
        <v>38418</v>
      </c>
      <c r="L225" s="6">
        <v>38442</v>
      </c>
      <c r="M225" t="s">
        <v>473</v>
      </c>
      <c r="N225" t="s">
        <v>469</v>
      </c>
      <c r="P225">
        <v>2</v>
      </c>
      <c r="Q225">
        <v>471</v>
      </c>
      <c r="S225" t="s">
        <v>475</v>
      </c>
    </row>
    <row r="226" spans="2:22">
      <c r="B226" t="s">
        <v>260</v>
      </c>
      <c r="C226" t="s">
        <v>584</v>
      </c>
      <c r="D226" t="s">
        <v>337</v>
      </c>
      <c r="F226" t="s">
        <v>338</v>
      </c>
      <c r="G226" t="s">
        <v>339</v>
      </c>
      <c r="H226" s="9">
        <v>160000</v>
      </c>
      <c r="I226" s="9">
        <v>160000</v>
      </c>
      <c r="J226" s="6">
        <v>38416</v>
      </c>
      <c r="K226" s="6">
        <v>38420</v>
      </c>
      <c r="L226" s="6">
        <v>38442</v>
      </c>
      <c r="M226" t="s">
        <v>473</v>
      </c>
      <c r="P226">
        <v>3</v>
      </c>
      <c r="S226" t="s">
        <v>475</v>
      </c>
    </row>
    <row r="227" spans="2:22">
      <c r="B227">
        <v>88</v>
      </c>
      <c r="C227" t="s">
        <v>303</v>
      </c>
      <c r="D227" t="s">
        <v>337</v>
      </c>
      <c r="F227" t="s">
        <v>338</v>
      </c>
      <c r="G227" t="s">
        <v>339</v>
      </c>
      <c r="H227" s="9">
        <v>169000</v>
      </c>
      <c r="I227" s="9">
        <v>169000</v>
      </c>
      <c r="J227" s="6">
        <v>38331</v>
      </c>
      <c r="K227" s="6">
        <v>38425</v>
      </c>
      <c r="L227" s="6">
        <v>38442</v>
      </c>
      <c r="M227" t="s">
        <v>473</v>
      </c>
      <c r="N227" t="s">
        <v>469</v>
      </c>
      <c r="P227">
        <v>2</v>
      </c>
      <c r="Q227">
        <v>618</v>
      </c>
      <c r="S227" t="s">
        <v>475</v>
      </c>
    </row>
    <row r="228" spans="2:22">
      <c r="B228">
        <v>47</v>
      </c>
      <c r="C228" t="s">
        <v>96</v>
      </c>
      <c r="D228" t="s">
        <v>337</v>
      </c>
      <c r="F228" t="s">
        <v>338</v>
      </c>
      <c r="G228" t="s">
        <v>339</v>
      </c>
      <c r="H228" s="9">
        <v>190000</v>
      </c>
      <c r="I228" s="9">
        <v>188000</v>
      </c>
      <c r="J228" s="6">
        <v>38417</v>
      </c>
      <c r="K228" s="6">
        <v>38434</v>
      </c>
      <c r="L228" s="6">
        <v>38442</v>
      </c>
      <c r="M228" t="s">
        <v>473</v>
      </c>
      <c r="N228" t="s">
        <v>469</v>
      </c>
      <c r="P228">
        <v>2</v>
      </c>
      <c r="S228" t="s">
        <v>475</v>
      </c>
      <c r="T228" s="9">
        <v>106000</v>
      </c>
      <c r="U228">
        <v>2002</v>
      </c>
      <c r="V228">
        <v>9</v>
      </c>
    </row>
    <row r="229" spans="2:22">
      <c r="B229">
        <v>53</v>
      </c>
      <c r="C229" t="s">
        <v>617</v>
      </c>
      <c r="D229" t="s">
        <v>337</v>
      </c>
      <c r="F229" t="s">
        <v>338</v>
      </c>
      <c r="G229" t="s">
        <v>339</v>
      </c>
      <c r="H229" s="9">
        <v>199000</v>
      </c>
      <c r="I229" s="9">
        <v>195000</v>
      </c>
      <c r="J229" s="6">
        <v>38400</v>
      </c>
      <c r="K229" s="6">
        <v>38405</v>
      </c>
      <c r="L229" s="6">
        <v>38442</v>
      </c>
      <c r="M229" t="s">
        <v>473</v>
      </c>
      <c r="P229">
        <v>3</v>
      </c>
      <c r="S229" t="s">
        <v>475</v>
      </c>
    </row>
    <row r="230" spans="2:22">
      <c r="B230">
        <v>72</v>
      </c>
      <c r="C230" t="s">
        <v>304</v>
      </c>
      <c r="D230" t="s">
        <v>337</v>
      </c>
      <c r="F230" t="s">
        <v>338</v>
      </c>
      <c r="G230" t="s">
        <v>339</v>
      </c>
      <c r="H230" s="9">
        <v>198000</v>
      </c>
      <c r="I230" s="9">
        <v>196000</v>
      </c>
      <c r="K230" s="6">
        <v>38419</v>
      </c>
      <c r="L230" s="6">
        <v>38442</v>
      </c>
      <c r="M230" t="s">
        <v>473</v>
      </c>
      <c r="N230" t="s">
        <v>469</v>
      </c>
      <c r="P230">
        <v>3</v>
      </c>
      <c r="Q230">
        <v>450</v>
      </c>
      <c r="S230" t="s">
        <v>475</v>
      </c>
      <c r="T230" s="9">
        <v>108000</v>
      </c>
      <c r="U230">
        <v>2002</v>
      </c>
      <c r="V230">
        <v>9</v>
      </c>
    </row>
    <row r="231" spans="2:22">
      <c r="B231">
        <v>26</v>
      </c>
      <c r="C231" t="s">
        <v>336</v>
      </c>
      <c r="D231" t="s">
        <v>337</v>
      </c>
      <c r="F231" t="s">
        <v>338</v>
      </c>
      <c r="G231" t="s">
        <v>339</v>
      </c>
      <c r="H231" s="9">
        <v>212000</v>
      </c>
      <c r="I231" s="9">
        <v>212000</v>
      </c>
      <c r="J231" s="6">
        <v>38408</v>
      </c>
      <c r="K231" s="6">
        <v>38424</v>
      </c>
      <c r="L231" s="6">
        <v>38442</v>
      </c>
      <c r="M231" t="s">
        <v>473</v>
      </c>
      <c r="N231" t="s">
        <v>469</v>
      </c>
      <c r="P231">
        <v>3</v>
      </c>
      <c r="Q231">
        <v>783</v>
      </c>
      <c r="S231" t="s">
        <v>475</v>
      </c>
      <c r="T231" s="9">
        <v>133000</v>
      </c>
      <c r="U231">
        <v>2002</v>
      </c>
      <c r="V231">
        <v>9</v>
      </c>
    </row>
    <row r="232" spans="2:22">
      <c r="B232">
        <v>187</v>
      </c>
      <c r="C232" t="s">
        <v>388</v>
      </c>
      <c r="D232" t="s">
        <v>337</v>
      </c>
      <c r="F232" t="s">
        <v>338</v>
      </c>
      <c r="G232" t="s">
        <v>339</v>
      </c>
      <c r="H232" s="9">
        <v>249000</v>
      </c>
      <c r="I232" s="9">
        <v>220000</v>
      </c>
      <c r="J232" s="6">
        <v>38405</v>
      </c>
      <c r="K232" s="6">
        <v>38427</v>
      </c>
      <c r="L232" s="6">
        <v>38442</v>
      </c>
      <c r="M232" t="s">
        <v>473</v>
      </c>
      <c r="N232" t="s">
        <v>469</v>
      </c>
      <c r="P232">
        <v>3</v>
      </c>
      <c r="Q232">
        <v>1002</v>
      </c>
      <c r="S232" t="s">
        <v>475</v>
      </c>
      <c r="T232" s="9">
        <v>148000</v>
      </c>
    </row>
    <row r="233" spans="2:22">
      <c r="B233">
        <v>8</v>
      </c>
      <c r="C233" t="s">
        <v>125</v>
      </c>
      <c r="D233" t="s">
        <v>337</v>
      </c>
      <c r="F233" t="s">
        <v>338</v>
      </c>
      <c r="G233" t="s">
        <v>339</v>
      </c>
      <c r="H233" s="9">
        <v>219000</v>
      </c>
      <c r="I233" s="9">
        <v>224000</v>
      </c>
      <c r="J233" s="6">
        <v>38405</v>
      </c>
      <c r="K233" s="6">
        <v>38419</v>
      </c>
      <c r="L233" s="6">
        <v>38442</v>
      </c>
      <c r="M233" t="s">
        <v>473</v>
      </c>
      <c r="N233" t="s">
        <v>469</v>
      </c>
      <c r="P233">
        <v>3</v>
      </c>
      <c r="Q233">
        <v>804</v>
      </c>
      <c r="S233" t="s">
        <v>475</v>
      </c>
      <c r="T233" s="9">
        <v>131000</v>
      </c>
    </row>
    <row r="234" spans="2:22">
      <c r="B234">
        <v>3</v>
      </c>
      <c r="C234" t="s">
        <v>180</v>
      </c>
      <c r="D234" t="s">
        <v>337</v>
      </c>
      <c r="F234" t="s">
        <v>338</v>
      </c>
      <c r="G234" t="s">
        <v>339</v>
      </c>
      <c r="H234" s="9">
        <v>239000</v>
      </c>
      <c r="I234" s="9">
        <v>225000</v>
      </c>
      <c r="J234" s="6">
        <v>38373</v>
      </c>
      <c r="K234" s="6">
        <v>38403</v>
      </c>
      <c r="L234" s="6">
        <v>38442</v>
      </c>
      <c r="M234" t="s">
        <v>473</v>
      </c>
      <c r="N234" t="s">
        <v>469</v>
      </c>
      <c r="P234">
        <v>3</v>
      </c>
      <c r="S234" t="s">
        <v>475</v>
      </c>
    </row>
    <row r="235" spans="2:22">
      <c r="B235">
        <v>34</v>
      </c>
      <c r="C235" t="s">
        <v>194</v>
      </c>
      <c r="D235" t="s">
        <v>337</v>
      </c>
      <c r="F235" t="s">
        <v>338</v>
      </c>
      <c r="G235" t="s">
        <v>339</v>
      </c>
      <c r="H235" s="9">
        <v>200000</v>
      </c>
      <c r="I235" s="9">
        <v>231000</v>
      </c>
      <c r="J235" s="6">
        <v>38414</v>
      </c>
      <c r="K235" s="6">
        <v>38428</v>
      </c>
      <c r="L235" s="6">
        <v>38442</v>
      </c>
      <c r="M235" t="s">
        <v>473</v>
      </c>
      <c r="N235" t="s">
        <v>469</v>
      </c>
      <c r="P235">
        <v>2</v>
      </c>
      <c r="Q235">
        <v>1012</v>
      </c>
      <c r="S235" t="s">
        <v>475</v>
      </c>
    </row>
    <row r="236" spans="2:22">
      <c r="B236">
        <v>105</v>
      </c>
      <c r="C236" t="s">
        <v>614</v>
      </c>
      <c r="D236" t="s">
        <v>337</v>
      </c>
      <c r="F236" t="s">
        <v>338</v>
      </c>
      <c r="G236" t="s">
        <v>339</v>
      </c>
      <c r="H236" s="9">
        <v>249000</v>
      </c>
      <c r="I236" s="9">
        <v>232000</v>
      </c>
      <c r="J236" s="6">
        <v>38390</v>
      </c>
      <c r="K236" s="6">
        <v>38421</v>
      </c>
      <c r="L236" s="6">
        <v>38442</v>
      </c>
      <c r="M236" t="s">
        <v>473</v>
      </c>
      <c r="N236" t="s">
        <v>469</v>
      </c>
      <c r="P236">
        <v>3</v>
      </c>
      <c r="Q236">
        <v>483</v>
      </c>
      <c r="S236" t="s">
        <v>475</v>
      </c>
      <c r="T236" s="9">
        <v>169000</v>
      </c>
      <c r="U236">
        <v>2002</v>
      </c>
    </row>
    <row r="237" spans="2:22">
      <c r="B237">
        <v>24</v>
      </c>
      <c r="C237" t="s">
        <v>618</v>
      </c>
      <c r="D237" t="s">
        <v>337</v>
      </c>
      <c r="F237" t="s">
        <v>338</v>
      </c>
      <c r="G237" t="s">
        <v>339</v>
      </c>
      <c r="H237" s="9">
        <v>239000</v>
      </c>
      <c r="I237" s="9">
        <v>238500</v>
      </c>
      <c r="J237" s="6">
        <v>38412</v>
      </c>
      <c r="K237" s="6">
        <v>38419</v>
      </c>
      <c r="L237" s="6">
        <v>38442</v>
      </c>
      <c r="M237" t="s">
        <v>473</v>
      </c>
      <c r="N237" t="s">
        <v>469</v>
      </c>
      <c r="P237">
        <v>3</v>
      </c>
      <c r="Q237">
        <v>817</v>
      </c>
      <c r="S237" t="s">
        <v>475</v>
      </c>
      <c r="T237" s="9">
        <v>143000</v>
      </c>
    </row>
    <row r="238" spans="2:22">
      <c r="B238">
        <v>33</v>
      </c>
      <c r="C238" t="s">
        <v>619</v>
      </c>
      <c r="D238" t="s">
        <v>337</v>
      </c>
      <c r="F238" t="s">
        <v>338</v>
      </c>
      <c r="G238" t="s">
        <v>339</v>
      </c>
      <c r="H238" s="9">
        <v>249000</v>
      </c>
      <c r="I238" s="9">
        <v>249250</v>
      </c>
      <c r="J238" s="6">
        <v>38423</v>
      </c>
      <c r="K238" s="6">
        <v>38427</v>
      </c>
      <c r="L238" s="6">
        <v>38442</v>
      </c>
      <c r="M238" t="s">
        <v>473</v>
      </c>
      <c r="N238" t="s">
        <v>469</v>
      </c>
      <c r="P238">
        <v>2</v>
      </c>
      <c r="Q238">
        <v>1214</v>
      </c>
      <c r="S238" t="s">
        <v>475</v>
      </c>
      <c r="T238" s="9">
        <v>135000</v>
      </c>
      <c r="U238">
        <v>2002</v>
      </c>
      <c r="V238">
        <v>9</v>
      </c>
    </row>
    <row r="239" spans="2:22">
      <c r="B239">
        <v>19</v>
      </c>
      <c r="C239" t="s">
        <v>593</v>
      </c>
      <c r="D239" t="s">
        <v>337</v>
      </c>
      <c r="F239" t="s">
        <v>338</v>
      </c>
      <c r="G239" t="s">
        <v>339</v>
      </c>
      <c r="H239" s="9">
        <v>258000</v>
      </c>
      <c r="I239" s="9">
        <v>250000</v>
      </c>
      <c r="J239" s="6">
        <v>38407</v>
      </c>
      <c r="K239" s="6">
        <v>38420</v>
      </c>
      <c r="L239" s="6">
        <v>38442</v>
      </c>
      <c r="M239" t="s">
        <v>473</v>
      </c>
      <c r="P239">
        <v>3</v>
      </c>
      <c r="Q239">
        <v>1012</v>
      </c>
      <c r="S239" t="s">
        <v>475</v>
      </c>
    </row>
    <row r="240" spans="2:22">
      <c r="B240">
        <v>10</v>
      </c>
      <c r="C240" t="s">
        <v>199</v>
      </c>
      <c r="D240" t="s">
        <v>337</v>
      </c>
      <c r="F240" t="s">
        <v>338</v>
      </c>
      <c r="G240" t="s">
        <v>339</v>
      </c>
      <c r="H240" s="9">
        <v>258000</v>
      </c>
      <c r="I240" s="9">
        <v>250000</v>
      </c>
      <c r="J240" s="6">
        <v>38404</v>
      </c>
      <c r="K240" s="6">
        <v>38421</v>
      </c>
      <c r="L240" s="6">
        <v>38442</v>
      </c>
      <c r="M240" t="s">
        <v>473</v>
      </c>
      <c r="N240" t="s">
        <v>469</v>
      </c>
      <c r="P240">
        <v>3</v>
      </c>
      <c r="Q240">
        <v>812</v>
      </c>
      <c r="S240" t="s">
        <v>475</v>
      </c>
      <c r="T240" s="9">
        <v>154000</v>
      </c>
      <c r="U240">
        <v>2002</v>
      </c>
      <c r="V240">
        <v>9</v>
      </c>
    </row>
    <row r="241" spans="2:22">
      <c r="B241">
        <v>27</v>
      </c>
      <c r="C241" t="s">
        <v>336</v>
      </c>
      <c r="D241" t="s">
        <v>337</v>
      </c>
      <c r="F241" t="s">
        <v>338</v>
      </c>
      <c r="G241" t="s">
        <v>339</v>
      </c>
      <c r="H241" s="9">
        <v>265000</v>
      </c>
      <c r="I241" s="9">
        <v>255000</v>
      </c>
      <c r="J241" s="6">
        <v>38414</v>
      </c>
      <c r="K241" s="6">
        <v>38428</v>
      </c>
      <c r="L241" s="6">
        <v>38442</v>
      </c>
      <c r="M241" t="s">
        <v>473</v>
      </c>
      <c r="N241" t="s">
        <v>469</v>
      </c>
      <c r="P241">
        <v>3</v>
      </c>
      <c r="S241" t="s">
        <v>475</v>
      </c>
    </row>
    <row r="242" spans="2:22">
      <c r="B242">
        <v>15</v>
      </c>
      <c r="C242" t="s">
        <v>387</v>
      </c>
      <c r="D242" t="s">
        <v>337</v>
      </c>
      <c r="F242" t="s">
        <v>338</v>
      </c>
      <c r="G242" t="s">
        <v>339</v>
      </c>
      <c r="H242" s="9">
        <v>269000</v>
      </c>
      <c r="I242" s="9">
        <v>260000</v>
      </c>
      <c r="J242" s="6">
        <v>38386</v>
      </c>
      <c r="K242" s="6">
        <v>38405</v>
      </c>
      <c r="L242" s="6">
        <v>38442</v>
      </c>
      <c r="M242" t="s">
        <v>473</v>
      </c>
      <c r="P242">
        <v>3</v>
      </c>
      <c r="Q242">
        <v>708</v>
      </c>
      <c r="S242" t="s">
        <v>475</v>
      </c>
    </row>
    <row r="243" spans="2:22">
      <c r="B243">
        <v>35</v>
      </c>
      <c r="C243" t="s">
        <v>342</v>
      </c>
      <c r="D243" t="s">
        <v>337</v>
      </c>
      <c r="F243" t="s">
        <v>338</v>
      </c>
      <c r="G243" t="s">
        <v>339</v>
      </c>
      <c r="H243" s="9">
        <v>369000</v>
      </c>
      <c r="I243" s="9">
        <v>262500</v>
      </c>
      <c r="J243" s="6">
        <v>38391</v>
      </c>
      <c r="K243" s="6">
        <v>38403</v>
      </c>
      <c r="L243" s="6">
        <v>38442</v>
      </c>
      <c r="M243" t="s">
        <v>473</v>
      </c>
      <c r="N243" t="s">
        <v>469</v>
      </c>
      <c r="P243">
        <v>3</v>
      </c>
      <c r="Q243">
        <v>809</v>
      </c>
      <c r="S243" t="s">
        <v>475</v>
      </c>
      <c r="T243" s="9">
        <v>169000</v>
      </c>
      <c r="U243">
        <v>2002</v>
      </c>
      <c r="V243">
        <v>9</v>
      </c>
    </row>
    <row r="244" spans="2:22">
      <c r="B244">
        <v>3</v>
      </c>
      <c r="C244" t="s">
        <v>85</v>
      </c>
      <c r="D244" t="s">
        <v>337</v>
      </c>
      <c r="F244" t="s">
        <v>338</v>
      </c>
      <c r="G244" t="s">
        <v>339</v>
      </c>
      <c r="H244" s="9">
        <v>275000</v>
      </c>
      <c r="I244" s="9">
        <v>266000</v>
      </c>
      <c r="J244" s="6">
        <v>38398</v>
      </c>
      <c r="K244" s="6">
        <v>38420</v>
      </c>
      <c r="L244" s="6">
        <v>38442</v>
      </c>
      <c r="M244" t="s">
        <v>473</v>
      </c>
      <c r="N244" t="s">
        <v>469</v>
      </c>
      <c r="P244">
        <v>3</v>
      </c>
      <c r="Q244">
        <v>920</v>
      </c>
      <c r="S244" t="s">
        <v>475</v>
      </c>
    </row>
    <row r="245" spans="2:22">
      <c r="B245">
        <v>10</v>
      </c>
      <c r="C245" t="s">
        <v>220</v>
      </c>
      <c r="D245" t="s">
        <v>337</v>
      </c>
      <c r="F245" t="s">
        <v>338</v>
      </c>
      <c r="G245" t="s">
        <v>339</v>
      </c>
      <c r="H245" s="9">
        <v>275000</v>
      </c>
      <c r="I245" s="9">
        <v>270000</v>
      </c>
      <c r="J245" s="6">
        <v>38408</v>
      </c>
      <c r="K245" s="6">
        <v>38413</v>
      </c>
      <c r="L245" s="6">
        <v>38442</v>
      </c>
      <c r="M245" t="s">
        <v>473</v>
      </c>
      <c r="N245" t="s">
        <v>469</v>
      </c>
      <c r="P245">
        <v>3</v>
      </c>
      <c r="Q245">
        <v>690</v>
      </c>
      <c r="S245" t="s">
        <v>475</v>
      </c>
    </row>
    <row r="246" spans="2:22">
      <c r="B246">
        <v>38</v>
      </c>
      <c r="C246" t="s">
        <v>215</v>
      </c>
      <c r="D246" t="s">
        <v>337</v>
      </c>
      <c r="F246" t="s">
        <v>338</v>
      </c>
      <c r="G246" t="s">
        <v>339</v>
      </c>
      <c r="H246" s="9">
        <v>289000</v>
      </c>
      <c r="I246" s="9">
        <v>277500</v>
      </c>
      <c r="J246" s="6">
        <v>38394</v>
      </c>
      <c r="K246" s="6">
        <v>38412</v>
      </c>
      <c r="L246" s="6">
        <v>38442</v>
      </c>
      <c r="M246" t="s">
        <v>473</v>
      </c>
      <c r="N246" t="s">
        <v>469</v>
      </c>
      <c r="P246">
        <v>4</v>
      </c>
      <c r="Q246">
        <v>809</v>
      </c>
      <c r="S246" t="s">
        <v>475</v>
      </c>
      <c r="T246" s="9">
        <v>151000</v>
      </c>
    </row>
    <row r="247" spans="2:22">
      <c r="B247">
        <v>1</v>
      </c>
      <c r="C247" t="s">
        <v>698</v>
      </c>
      <c r="D247" t="s">
        <v>337</v>
      </c>
      <c r="F247" t="s">
        <v>338</v>
      </c>
      <c r="G247" t="s">
        <v>339</v>
      </c>
      <c r="H247" s="9">
        <v>295000</v>
      </c>
      <c r="I247" s="9">
        <v>280000</v>
      </c>
      <c r="J247" s="6">
        <v>38412</v>
      </c>
      <c r="K247" s="6">
        <v>38434</v>
      </c>
      <c r="L247" s="6">
        <v>38442</v>
      </c>
      <c r="M247" t="s">
        <v>473</v>
      </c>
      <c r="N247" t="s">
        <v>469</v>
      </c>
      <c r="P247">
        <v>3</v>
      </c>
      <c r="Q247">
        <v>703</v>
      </c>
      <c r="S247" t="s">
        <v>475</v>
      </c>
      <c r="T247" s="9">
        <v>183000</v>
      </c>
    </row>
    <row r="248" spans="2:22">
      <c r="B248">
        <v>27</v>
      </c>
      <c r="C248" t="s">
        <v>609</v>
      </c>
      <c r="D248" t="s">
        <v>337</v>
      </c>
      <c r="F248" t="s">
        <v>338</v>
      </c>
      <c r="G248" t="s">
        <v>339</v>
      </c>
      <c r="H248" s="9">
        <v>297000</v>
      </c>
      <c r="I248" s="9">
        <v>280000</v>
      </c>
      <c r="J248" s="6">
        <v>38408</v>
      </c>
      <c r="K248" s="6">
        <v>38432</v>
      </c>
      <c r="L248" s="6">
        <v>38442</v>
      </c>
      <c r="M248" t="s">
        <v>473</v>
      </c>
      <c r="P248">
        <v>3</v>
      </c>
      <c r="Q248">
        <v>822</v>
      </c>
      <c r="S248" t="s">
        <v>475</v>
      </c>
    </row>
    <row r="249" spans="2:22">
      <c r="B249">
        <v>47</v>
      </c>
      <c r="C249" t="s">
        <v>609</v>
      </c>
      <c r="D249" t="s">
        <v>337</v>
      </c>
      <c r="F249" t="s">
        <v>338</v>
      </c>
      <c r="G249" t="s">
        <v>339</v>
      </c>
      <c r="H249" s="9">
        <v>289000</v>
      </c>
      <c r="I249" s="9">
        <v>282000</v>
      </c>
      <c r="J249" s="6">
        <v>38392</v>
      </c>
      <c r="K249" s="6">
        <v>38403</v>
      </c>
      <c r="L249" s="6">
        <v>38442</v>
      </c>
      <c r="M249" t="s">
        <v>473</v>
      </c>
      <c r="N249" t="s">
        <v>469</v>
      </c>
      <c r="P249">
        <v>3</v>
      </c>
      <c r="Q249">
        <v>1012</v>
      </c>
      <c r="S249" t="s">
        <v>475</v>
      </c>
      <c r="T249" s="9">
        <v>173000</v>
      </c>
      <c r="U249">
        <v>2002</v>
      </c>
      <c r="V249">
        <v>9</v>
      </c>
    </row>
    <row r="250" spans="2:22">
      <c r="B250">
        <v>33</v>
      </c>
      <c r="C250" t="s">
        <v>387</v>
      </c>
      <c r="D250" t="s">
        <v>337</v>
      </c>
      <c r="F250" t="s">
        <v>338</v>
      </c>
      <c r="G250" t="s">
        <v>339</v>
      </c>
      <c r="H250" s="9">
        <v>289000</v>
      </c>
      <c r="I250" s="9">
        <v>284000</v>
      </c>
      <c r="J250" s="6">
        <v>38397</v>
      </c>
      <c r="K250" s="6">
        <v>38418</v>
      </c>
      <c r="L250" s="6">
        <v>38442</v>
      </c>
      <c r="M250" t="s">
        <v>473</v>
      </c>
      <c r="N250" t="s">
        <v>469</v>
      </c>
      <c r="P250">
        <v>3</v>
      </c>
      <c r="Q250">
        <v>1150</v>
      </c>
    </row>
    <row r="251" spans="2:22">
      <c r="B251" t="s">
        <v>88</v>
      </c>
      <c r="C251" t="s">
        <v>87</v>
      </c>
      <c r="D251" t="s">
        <v>337</v>
      </c>
      <c r="F251" t="s">
        <v>338</v>
      </c>
      <c r="G251" t="s">
        <v>339</v>
      </c>
      <c r="H251" s="9">
        <v>149000</v>
      </c>
      <c r="I251" s="9">
        <v>145000</v>
      </c>
      <c r="J251" s="6">
        <v>38431</v>
      </c>
      <c r="K251" s="6">
        <v>38446</v>
      </c>
      <c r="L251" s="6">
        <v>38472</v>
      </c>
      <c r="M251" t="s">
        <v>473</v>
      </c>
      <c r="P251">
        <v>3</v>
      </c>
      <c r="S251" t="s">
        <v>475</v>
      </c>
    </row>
    <row r="252" spans="2:22">
      <c r="B252" t="s">
        <v>247</v>
      </c>
      <c r="C252" t="s">
        <v>304</v>
      </c>
      <c r="D252" t="s">
        <v>337</v>
      </c>
      <c r="F252" t="s">
        <v>338</v>
      </c>
      <c r="G252" t="s">
        <v>339</v>
      </c>
      <c r="H252" s="9">
        <v>189000</v>
      </c>
      <c r="I252" s="9">
        <v>184000</v>
      </c>
      <c r="J252" s="6">
        <v>38418</v>
      </c>
      <c r="K252" s="6">
        <v>38462</v>
      </c>
      <c r="L252" s="6">
        <v>38472</v>
      </c>
      <c r="M252" t="s">
        <v>473</v>
      </c>
      <c r="N252" t="s">
        <v>469</v>
      </c>
      <c r="Q252">
        <v>1006</v>
      </c>
      <c r="S252" t="s">
        <v>475</v>
      </c>
    </row>
    <row r="253" spans="2:22">
      <c r="B253">
        <v>1</v>
      </c>
      <c r="C253" t="s">
        <v>616</v>
      </c>
      <c r="D253" t="s">
        <v>337</v>
      </c>
      <c r="F253" t="s">
        <v>338</v>
      </c>
      <c r="G253" t="s">
        <v>339</v>
      </c>
      <c r="H253" s="9">
        <v>195000</v>
      </c>
      <c r="I253" s="9">
        <v>190000</v>
      </c>
      <c r="J253" s="6">
        <v>38447</v>
      </c>
      <c r="K253" s="6">
        <v>38461</v>
      </c>
      <c r="L253" s="6">
        <v>38472</v>
      </c>
      <c r="M253" t="s">
        <v>473</v>
      </c>
      <c r="N253" t="s">
        <v>469</v>
      </c>
      <c r="P253">
        <v>2</v>
      </c>
      <c r="Q253">
        <v>814</v>
      </c>
      <c r="S253" t="s">
        <v>475</v>
      </c>
    </row>
    <row r="254" spans="2:22">
      <c r="B254">
        <v>80</v>
      </c>
      <c r="C254" t="s">
        <v>316</v>
      </c>
      <c r="D254" t="s">
        <v>337</v>
      </c>
      <c r="F254" t="s">
        <v>338</v>
      </c>
      <c r="G254" t="s">
        <v>339</v>
      </c>
      <c r="H254" s="9">
        <v>189000</v>
      </c>
      <c r="I254" s="9">
        <v>192500</v>
      </c>
      <c r="J254" s="6">
        <v>38432</v>
      </c>
      <c r="K254" s="6">
        <v>38434</v>
      </c>
      <c r="L254" s="6">
        <v>38472</v>
      </c>
      <c r="M254" t="s">
        <v>473</v>
      </c>
      <c r="N254" t="s">
        <v>469</v>
      </c>
      <c r="P254">
        <v>3</v>
      </c>
      <c r="Q254">
        <v>620</v>
      </c>
      <c r="S254" t="s">
        <v>475</v>
      </c>
    </row>
    <row r="255" spans="2:22">
      <c r="B255">
        <v>63</v>
      </c>
      <c r="C255" t="s">
        <v>676</v>
      </c>
      <c r="D255" t="s">
        <v>337</v>
      </c>
      <c r="F255" t="s">
        <v>338</v>
      </c>
      <c r="G255" t="s">
        <v>339</v>
      </c>
      <c r="I255" s="9">
        <v>204250</v>
      </c>
      <c r="J255" s="6">
        <v>38420</v>
      </c>
      <c r="K255" s="6">
        <v>38462</v>
      </c>
      <c r="L255" s="6">
        <v>38472</v>
      </c>
      <c r="M255" t="s">
        <v>473</v>
      </c>
      <c r="N255" t="s">
        <v>469</v>
      </c>
      <c r="P255">
        <v>3</v>
      </c>
      <c r="Q255">
        <v>439</v>
      </c>
      <c r="S255" t="s">
        <v>475</v>
      </c>
      <c r="T255" s="9">
        <v>135000</v>
      </c>
    </row>
    <row r="256" spans="2:22">
      <c r="B256">
        <v>55</v>
      </c>
      <c r="C256" t="s">
        <v>372</v>
      </c>
      <c r="D256" t="s">
        <v>337</v>
      </c>
      <c r="F256" t="s">
        <v>338</v>
      </c>
      <c r="G256" t="s">
        <v>339</v>
      </c>
      <c r="H256" s="9">
        <v>212000</v>
      </c>
      <c r="I256" s="9">
        <v>205000</v>
      </c>
      <c r="J256" s="6">
        <v>38433</v>
      </c>
      <c r="K256" s="6">
        <v>38447</v>
      </c>
      <c r="L256" s="6">
        <v>38472</v>
      </c>
      <c r="M256" t="s">
        <v>473</v>
      </c>
      <c r="N256" t="s">
        <v>469</v>
      </c>
      <c r="P256">
        <v>3</v>
      </c>
      <c r="Q256">
        <v>600</v>
      </c>
      <c r="S256" t="s">
        <v>475</v>
      </c>
      <c r="T256" s="9">
        <v>124000</v>
      </c>
    </row>
    <row r="257" spans="2:22">
      <c r="B257" t="s">
        <v>375</v>
      </c>
      <c r="C257" t="s">
        <v>342</v>
      </c>
      <c r="D257" t="s">
        <v>337</v>
      </c>
      <c r="F257" t="s">
        <v>338</v>
      </c>
      <c r="G257" t="s">
        <v>339</v>
      </c>
      <c r="H257" s="9">
        <v>215000</v>
      </c>
      <c r="I257" s="9">
        <v>207000</v>
      </c>
      <c r="J257" s="6">
        <v>38425</v>
      </c>
      <c r="K257" s="6">
        <v>38437</v>
      </c>
      <c r="L257" s="6">
        <v>38472</v>
      </c>
      <c r="M257" t="s">
        <v>473</v>
      </c>
      <c r="N257" t="s">
        <v>469</v>
      </c>
      <c r="P257">
        <v>3</v>
      </c>
      <c r="S257" t="s">
        <v>475</v>
      </c>
      <c r="T257" s="9">
        <v>123000</v>
      </c>
      <c r="U257">
        <v>2002</v>
      </c>
      <c r="V257">
        <v>9</v>
      </c>
    </row>
    <row r="258" spans="2:22">
      <c r="B258">
        <v>16</v>
      </c>
      <c r="C258" t="s">
        <v>618</v>
      </c>
      <c r="D258" t="s">
        <v>337</v>
      </c>
      <c r="F258" t="s">
        <v>338</v>
      </c>
      <c r="G258" t="s">
        <v>339</v>
      </c>
      <c r="H258" s="9">
        <v>235000</v>
      </c>
      <c r="I258" s="9">
        <v>207000</v>
      </c>
      <c r="J258" s="6">
        <v>38025</v>
      </c>
      <c r="K258" s="6">
        <v>38450</v>
      </c>
      <c r="L258" s="6">
        <v>38472</v>
      </c>
      <c r="M258" t="s">
        <v>473</v>
      </c>
      <c r="N258" t="s">
        <v>469</v>
      </c>
      <c r="P258">
        <v>3</v>
      </c>
      <c r="Q258">
        <v>809</v>
      </c>
      <c r="S258" t="s">
        <v>475</v>
      </c>
    </row>
    <row r="259" spans="2:22">
      <c r="B259">
        <v>29</v>
      </c>
      <c r="C259" t="s">
        <v>103</v>
      </c>
      <c r="D259" t="s">
        <v>337</v>
      </c>
      <c r="F259" t="s">
        <v>338</v>
      </c>
      <c r="G259" t="s">
        <v>339</v>
      </c>
      <c r="H259" s="9">
        <v>229000</v>
      </c>
      <c r="I259" s="9">
        <v>210000</v>
      </c>
      <c r="J259" s="6">
        <v>38391</v>
      </c>
      <c r="K259" s="6">
        <v>38457</v>
      </c>
      <c r="L259" s="6">
        <v>38472</v>
      </c>
      <c r="M259" t="s">
        <v>473</v>
      </c>
      <c r="N259" t="s">
        <v>469</v>
      </c>
      <c r="P259">
        <v>3</v>
      </c>
      <c r="Q259">
        <v>450</v>
      </c>
      <c r="S259" t="s">
        <v>475</v>
      </c>
    </row>
    <row r="260" spans="2:22">
      <c r="B260">
        <v>39</v>
      </c>
      <c r="C260" t="s">
        <v>316</v>
      </c>
      <c r="D260" t="s">
        <v>337</v>
      </c>
      <c r="F260" t="s">
        <v>338</v>
      </c>
      <c r="G260" t="s">
        <v>339</v>
      </c>
      <c r="H260" s="9">
        <v>213000</v>
      </c>
      <c r="I260" s="9">
        <v>213000</v>
      </c>
      <c r="J260" s="6">
        <v>38414</v>
      </c>
      <c r="K260" s="6">
        <v>38450</v>
      </c>
      <c r="L260" s="6">
        <v>38472</v>
      </c>
      <c r="M260" t="s">
        <v>473</v>
      </c>
      <c r="N260" t="s">
        <v>469</v>
      </c>
      <c r="P260">
        <v>3</v>
      </c>
      <c r="Q260">
        <v>754</v>
      </c>
      <c r="S260" t="s">
        <v>475</v>
      </c>
      <c r="T260" s="9">
        <v>114000</v>
      </c>
      <c r="U260">
        <v>2002</v>
      </c>
      <c r="V260">
        <v>9</v>
      </c>
    </row>
    <row r="261" spans="2:22">
      <c r="B261">
        <v>87</v>
      </c>
      <c r="C261" t="s">
        <v>101</v>
      </c>
      <c r="D261" t="s">
        <v>337</v>
      </c>
      <c r="F261" t="s">
        <v>338</v>
      </c>
      <c r="G261" t="s">
        <v>339</v>
      </c>
      <c r="H261" s="9">
        <v>229000</v>
      </c>
      <c r="I261" s="9">
        <v>220000</v>
      </c>
      <c r="J261" s="6">
        <v>38432</v>
      </c>
      <c r="K261" s="6">
        <v>38432</v>
      </c>
      <c r="L261" s="6">
        <v>38472</v>
      </c>
      <c r="M261" t="s">
        <v>473</v>
      </c>
      <c r="P261">
        <v>3</v>
      </c>
      <c r="S261" t="s">
        <v>475</v>
      </c>
    </row>
    <row r="262" spans="2:22">
      <c r="B262" t="s">
        <v>680</v>
      </c>
      <c r="C262" t="s">
        <v>304</v>
      </c>
      <c r="D262" t="s">
        <v>337</v>
      </c>
      <c r="F262" t="s">
        <v>338</v>
      </c>
      <c r="G262" t="s">
        <v>339</v>
      </c>
      <c r="H262" s="9">
        <v>230000</v>
      </c>
      <c r="I262" s="9">
        <v>220000</v>
      </c>
      <c r="J262" s="6">
        <v>38401</v>
      </c>
      <c r="K262" s="6">
        <v>38444</v>
      </c>
      <c r="L262" s="6">
        <v>38472</v>
      </c>
      <c r="M262" t="s">
        <v>473</v>
      </c>
      <c r="N262" t="s">
        <v>469</v>
      </c>
      <c r="P262">
        <v>3</v>
      </c>
      <c r="S262" t="s">
        <v>475</v>
      </c>
      <c r="T262" s="9">
        <v>90000</v>
      </c>
      <c r="U262">
        <v>2002</v>
      </c>
      <c r="V262">
        <v>9</v>
      </c>
    </row>
    <row r="263" spans="2:22">
      <c r="B263" t="s">
        <v>680</v>
      </c>
      <c r="C263" t="s">
        <v>303</v>
      </c>
      <c r="D263" t="s">
        <v>337</v>
      </c>
      <c r="F263" t="s">
        <v>338</v>
      </c>
      <c r="G263" t="s">
        <v>339</v>
      </c>
      <c r="H263" s="9">
        <v>227000</v>
      </c>
      <c r="I263" s="9">
        <v>223600</v>
      </c>
      <c r="J263" s="6">
        <v>38453</v>
      </c>
      <c r="K263" s="6">
        <v>38455</v>
      </c>
      <c r="L263" s="6">
        <v>38472</v>
      </c>
      <c r="M263" t="s">
        <v>473</v>
      </c>
      <c r="N263" t="s">
        <v>469</v>
      </c>
      <c r="P263">
        <v>3</v>
      </c>
      <c r="Q263">
        <v>553</v>
      </c>
      <c r="S263" t="s">
        <v>475</v>
      </c>
      <c r="T263" s="9">
        <v>118000</v>
      </c>
      <c r="U263">
        <v>2002</v>
      </c>
      <c r="V263">
        <v>9</v>
      </c>
    </row>
    <row r="264" spans="2:22">
      <c r="B264">
        <v>1</v>
      </c>
      <c r="C264" t="s">
        <v>357</v>
      </c>
      <c r="D264" t="s">
        <v>337</v>
      </c>
      <c r="F264" t="s">
        <v>338</v>
      </c>
      <c r="G264" t="s">
        <v>339</v>
      </c>
      <c r="H264" s="9">
        <v>245000</v>
      </c>
      <c r="I264" s="9">
        <v>225000</v>
      </c>
      <c r="K264" s="6">
        <v>38466</v>
      </c>
      <c r="L264" s="6">
        <v>38472</v>
      </c>
      <c r="M264" t="s">
        <v>473</v>
      </c>
      <c r="N264" t="s">
        <v>469</v>
      </c>
      <c r="P264">
        <v>3</v>
      </c>
      <c r="Q264">
        <v>809</v>
      </c>
      <c r="S264" t="s">
        <v>475</v>
      </c>
      <c r="T264" s="9">
        <v>165000</v>
      </c>
      <c r="U264">
        <v>2002</v>
      </c>
    </row>
    <row r="265" spans="2:22">
      <c r="B265" t="s">
        <v>181</v>
      </c>
      <c r="C265" t="s">
        <v>182</v>
      </c>
      <c r="D265" t="s">
        <v>337</v>
      </c>
      <c r="F265" t="s">
        <v>338</v>
      </c>
      <c r="G265" t="s">
        <v>339</v>
      </c>
      <c r="H265" s="9">
        <v>232000</v>
      </c>
      <c r="I265" s="9">
        <v>227000</v>
      </c>
      <c r="J265" s="6">
        <v>38429</v>
      </c>
      <c r="K265" s="6">
        <v>38464</v>
      </c>
      <c r="L265" s="6">
        <v>38472</v>
      </c>
      <c r="M265" t="s">
        <v>473</v>
      </c>
      <c r="N265" t="s">
        <v>469</v>
      </c>
      <c r="P265">
        <v>3</v>
      </c>
      <c r="Q265">
        <v>451</v>
      </c>
      <c r="S265" t="s">
        <v>475</v>
      </c>
      <c r="T265" s="9">
        <v>140000</v>
      </c>
    </row>
    <row r="266" spans="2:22">
      <c r="B266">
        <v>10</v>
      </c>
      <c r="C266" t="s">
        <v>191</v>
      </c>
      <c r="D266" t="s">
        <v>337</v>
      </c>
      <c r="F266" t="s">
        <v>338</v>
      </c>
      <c r="G266" t="s">
        <v>339</v>
      </c>
      <c r="H266" s="9">
        <v>239000</v>
      </c>
      <c r="I266" s="9">
        <v>230000</v>
      </c>
      <c r="J266" s="6">
        <v>38435</v>
      </c>
      <c r="K266" s="6">
        <v>38464</v>
      </c>
      <c r="L266" s="6">
        <v>38472</v>
      </c>
      <c r="M266" t="s">
        <v>473</v>
      </c>
      <c r="N266" t="s">
        <v>469</v>
      </c>
      <c r="P266">
        <v>3</v>
      </c>
      <c r="Q266">
        <v>875</v>
      </c>
      <c r="S266" t="s">
        <v>475</v>
      </c>
    </row>
    <row r="267" spans="2:22">
      <c r="B267">
        <v>57</v>
      </c>
      <c r="C267" t="s">
        <v>215</v>
      </c>
      <c r="D267" t="s">
        <v>337</v>
      </c>
      <c r="F267" t="s">
        <v>338</v>
      </c>
      <c r="G267" t="s">
        <v>339</v>
      </c>
      <c r="H267" s="9">
        <v>247000</v>
      </c>
      <c r="I267" s="9">
        <v>245000</v>
      </c>
      <c r="J267" s="6">
        <v>38420</v>
      </c>
      <c r="K267" s="6">
        <v>38436</v>
      </c>
      <c r="L267" s="6">
        <v>38472</v>
      </c>
      <c r="M267" t="s">
        <v>473</v>
      </c>
      <c r="N267" t="s">
        <v>469</v>
      </c>
      <c r="P267">
        <v>3</v>
      </c>
      <c r="Q267">
        <v>1019</v>
      </c>
      <c r="S267" t="s">
        <v>475</v>
      </c>
    </row>
    <row r="268" spans="2:22">
      <c r="B268">
        <v>79</v>
      </c>
      <c r="C268" t="s">
        <v>89</v>
      </c>
      <c r="D268" t="s">
        <v>337</v>
      </c>
      <c r="F268" t="s">
        <v>338</v>
      </c>
      <c r="G268" t="s">
        <v>339</v>
      </c>
      <c r="H268" s="9">
        <v>259000</v>
      </c>
      <c r="I268" s="9">
        <v>259000</v>
      </c>
      <c r="J268" s="6">
        <v>38422</v>
      </c>
      <c r="K268" s="6">
        <v>38451</v>
      </c>
      <c r="L268" s="6">
        <v>38472</v>
      </c>
      <c r="M268" t="s">
        <v>473</v>
      </c>
      <c r="P268">
        <v>3</v>
      </c>
      <c r="Q268">
        <v>599</v>
      </c>
      <c r="S268" t="s">
        <v>475</v>
      </c>
    </row>
    <row r="269" spans="2:22">
      <c r="B269">
        <v>28</v>
      </c>
      <c r="C269" t="s">
        <v>387</v>
      </c>
      <c r="D269" t="s">
        <v>337</v>
      </c>
      <c r="F269" t="s">
        <v>338</v>
      </c>
      <c r="G269" t="s">
        <v>339</v>
      </c>
      <c r="H269" s="9">
        <v>269000</v>
      </c>
      <c r="I269" s="9">
        <v>262000</v>
      </c>
      <c r="J269" s="6">
        <v>38435</v>
      </c>
      <c r="K269" s="6">
        <v>38456</v>
      </c>
      <c r="L269" s="6">
        <v>38472</v>
      </c>
      <c r="M269" t="s">
        <v>473</v>
      </c>
      <c r="N269" t="s">
        <v>469</v>
      </c>
      <c r="P269">
        <v>3</v>
      </c>
      <c r="Q269">
        <v>1410</v>
      </c>
      <c r="S269" t="s">
        <v>475</v>
      </c>
    </row>
    <row r="270" spans="2:22">
      <c r="B270" t="s">
        <v>461</v>
      </c>
      <c r="C270" t="s">
        <v>336</v>
      </c>
      <c r="D270" t="s">
        <v>337</v>
      </c>
      <c r="F270" t="s">
        <v>338</v>
      </c>
      <c r="G270" t="s">
        <v>339</v>
      </c>
      <c r="H270" s="9">
        <v>269000</v>
      </c>
      <c r="I270" s="9">
        <v>263000</v>
      </c>
      <c r="J270" s="6">
        <v>38344</v>
      </c>
      <c r="K270" s="6">
        <v>38461</v>
      </c>
      <c r="L270" s="6">
        <v>38472</v>
      </c>
      <c r="M270" t="s">
        <v>473</v>
      </c>
      <c r="N270" t="s">
        <v>469</v>
      </c>
      <c r="P270">
        <v>4</v>
      </c>
      <c r="Q270">
        <v>451</v>
      </c>
      <c r="S270" t="s">
        <v>475</v>
      </c>
      <c r="T270" s="9">
        <v>177000</v>
      </c>
      <c r="U270">
        <v>2002</v>
      </c>
      <c r="V270">
        <v>9</v>
      </c>
    </row>
    <row r="271" spans="2:22">
      <c r="B271">
        <v>9</v>
      </c>
      <c r="C271" t="s">
        <v>615</v>
      </c>
      <c r="D271" t="s">
        <v>337</v>
      </c>
      <c r="F271" t="s">
        <v>338</v>
      </c>
      <c r="G271" t="s">
        <v>339</v>
      </c>
      <c r="H271" s="9">
        <v>265000</v>
      </c>
      <c r="I271" s="9">
        <v>265000</v>
      </c>
      <c r="J271" s="6">
        <v>38425</v>
      </c>
      <c r="K271" s="6">
        <v>38443</v>
      </c>
      <c r="L271" s="6">
        <v>38472</v>
      </c>
      <c r="M271" t="s">
        <v>473</v>
      </c>
      <c r="P271">
        <v>3</v>
      </c>
      <c r="Q271">
        <v>1012</v>
      </c>
      <c r="S271" t="s">
        <v>475</v>
      </c>
    </row>
    <row r="272" spans="2:22">
      <c r="B272">
        <v>47</v>
      </c>
      <c r="C272" t="s">
        <v>591</v>
      </c>
      <c r="D272" t="s">
        <v>337</v>
      </c>
      <c r="F272" t="s">
        <v>338</v>
      </c>
      <c r="G272" t="s">
        <v>339</v>
      </c>
      <c r="H272" s="9">
        <v>275000</v>
      </c>
      <c r="I272" s="9">
        <v>270000</v>
      </c>
      <c r="J272" s="6">
        <v>38446</v>
      </c>
      <c r="K272" s="6">
        <v>38462</v>
      </c>
      <c r="L272" s="6">
        <v>38472</v>
      </c>
      <c r="M272" t="s">
        <v>473</v>
      </c>
      <c r="N272" t="s">
        <v>469</v>
      </c>
      <c r="Q272">
        <v>802</v>
      </c>
      <c r="S272" t="s">
        <v>475</v>
      </c>
    </row>
    <row r="273" spans="1:22">
      <c r="B273">
        <v>41</v>
      </c>
      <c r="C273" t="s">
        <v>120</v>
      </c>
      <c r="D273" t="s">
        <v>337</v>
      </c>
      <c r="F273" t="s">
        <v>338</v>
      </c>
      <c r="G273" t="s">
        <v>339</v>
      </c>
      <c r="H273" s="9">
        <v>279000</v>
      </c>
      <c r="I273" s="9">
        <v>275000</v>
      </c>
      <c r="J273" s="6">
        <v>38448</v>
      </c>
      <c r="K273" s="6">
        <v>38456</v>
      </c>
      <c r="L273" s="6">
        <v>38472</v>
      </c>
      <c r="M273" t="s">
        <v>473</v>
      </c>
      <c r="N273" t="s">
        <v>469</v>
      </c>
      <c r="P273">
        <v>3</v>
      </c>
      <c r="Q273">
        <v>870</v>
      </c>
      <c r="S273" t="s">
        <v>475</v>
      </c>
      <c r="T273" s="9">
        <v>184000</v>
      </c>
      <c r="U273">
        <v>2002</v>
      </c>
    </row>
    <row r="274" spans="1:22">
      <c r="A274">
        <v>3</v>
      </c>
      <c r="B274">
        <v>20</v>
      </c>
      <c r="C274" t="s">
        <v>314</v>
      </c>
      <c r="D274" t="s">
        <v>337</v>
      </c>
      <c r="F274" t="s">
        <v>338</v>
      </c>
      <c r="G274" t="s">
        <v>339</v>
      </c>
      <c r="H274" s="9">
        <v>172500</v>
      </c>
      <c r="I274" s="9">
        <v>172500</v>
      </c>
      <c r="J274" s="6">
        <v>38426</v>
      </c>
      <c r="K274" s="6">
        <v>38471</v>
      </c>
      <c r="L274" s="6">
        <v>38478</v>
      </c>
      <c r="M274" t="s">
        <v>473</v>
      </c>
      <c r="N274" t="s">
        <v>469</v>
      </c>
      <c r="O274" t="s">
        <v>470</v>
      </c>
      <c r="P274">
        <v>2</v>
      </c>
      <c r="S274" t="s">
        <v>475</v>
      </c>
    </row>
    <row r="275" spans="1:22">
      <c r="B275">
        <v>56</v>
      </c>
      <c r="C275" t="s">
        <v>676</v>
      </c>
      <c r="D275" t="s">
        <v>337</v>
      </c>
      <c r="E275" t="s">
        <v>337</v>
      </c>
      <c r="F275" t="s">
        <v>338</v>
      </c>
      <c r="G275" t="s">
        <v>339</v>
      </c>
      <c r="H275" s="9">
        <v>269000</v>
      </c>
      <c r="I275" s="9">
        <v>254000</v>
      </c>
      <c r="J275" s="6">
        <v>38464</v>
      </c>
      <c r="K275" s="6">
        <v>38476</v>
      </c>
      <c r="L275" s="6">
        <v>38492</v>
      </c>
      <c r="M275" t="s">
        <v>473</v>
      </c>
      <c r="N275" t="s">
        <v>469</v>
      </c>
      <c r="O275" t="s">
        <v>470</v>
      </c>
      <c r="P275">
        <v>2</v>
      </c>
      <c r="Q275">
        <v>214</v>
      </c>
      <c r="S275" t="s">
        <v>475</v>
      </c>
      <c r="T275" s="9">
        <v>175000</v>
      </c>
      <c r="U275">
        <v>2002</v>
      </c>
    </row>
    <row r="276" spans="1:22">
      <c r="B276" t="s">
        <v>238</v>
      </c>
      <c r="C276" t="s">
        <v>97</v>
      </c>
      <c r="D276" t="s">
        <v>337</v>
      </c>
      <c r="F276" t="s">
        <v>338</v>
      </c>
      <c r="G276" t="s">
        <v>339</v>
      </c>
      <c r="H276" s="9">
        <v>139000</v>
      </c>
      <c r="I276" s="9">
        <v>136000</v>
      </c>
      <c r="J276" s="6">
        <v>38481</v>
      </c>
      <c r="K276" s="6">
        <v>38489</v>
      </c>
      <c r="L276" s="6">
        <v>38503</v>
      </c>
      <c r="M276" t="s">
        <v>473</v>
      </c>
      <c r="N276" t="s">
        <v>469</v>
      </c>
      <c r="P276">
        <v>3</v>
      </c>
      <c r="S276" t="s">
        <v>475</v>
      </c>
      <c r="T276" s="9">
        <v>98000</v>
      </c>
      <c r="U276">
        <v>2002</v>
      </c>
      <c r="V276">
        <v>9</v>
      </c>
    </row>
    <row r="277" spans="1:22">
      <c r="B277" t="s">
        <v>99</v>
      </c>
      <c r="C277" t="s">
        <v>336</v>
      </c>
      <c r="D277" t="s">
        <v>337</v>
      </c>
      <c r="F277" t="s">
        <v>338</v>
      </c>
      <c r="G277" t="s">
        <v>339</v>
      </c>
      <c r="H277" s="9">
        <v>145000</v>
      </c>
      <c r="I277" s="9">
        <v>136500</v>
      </c>
      <c r="J277" s="6">
        <v>38443</v>
      </c>
      <c r="K277" s="6">
        <v>38463</v>
      </c>
      <c r="L277" s="6">
        <v>38503</v>
      </c>
      <c r="M277" t="s">
        <v>473</v>
      </c>
      <c r="P277">
        <v>3</v>
      </c>
      <c r="S277" t="s">
        <v>475</v>
      </c>
    </row>
    <row r="278" spans="1:22">
      <c r="B278">
        <v>71</v>
      </c>
      <c r="C278" t="s">
        <v>101</v>
      </c>
      <c r="D278" t="s">
        <v>337</v>
      </c>
      <c r="F278" t="s">
        <v>338</v>
      </c>
      <c r="G278" t="s">
        <v>339</v>
      </c>
      <c r="H278" s="9">
        <v>139000</v>
      </c>
      <c r="I278" s="9">
        <v>139500</v>
      </c>
      <c r="J278" s="6">
        <v>38481</v>
      </c>
      <c r="K278" s="6">
        <v>38494</v>
      </c>
      <c r="L278" s="6">
        <v>38503</v>
      </c>
      <c r="M278" t="s">
        <v>473</v>
      </c>
      <c r="N278" t="s">
        <v>469</v>
      </c>
      <c r="P278">
        <v>3</v>
      </c>
      <c r="S278" t="s">
        <v>475</v>
      </c>
    </row>
    <row r="279" spans="1:22">
      <c r="B279">
        <v>105</v>
      </c>
      <c r="C279" t="s">
        <v>303</v>
      </c>
      <c r="D279" t="s">
        <v>337</v>
      </c>
      <c r="F279" t="s">
        <v>338</v>
      </c>
      <c r="G279" t="s">
        <v>339</v>
      </c>
      <c r="H279" s="9">
        <v>149000</v>
      </c>
      <c r="I279" s="9">
        <v>146000</v>
      </c>
      <c r="J279" s="6">
        <v>38464</v>
      </c>
      <c r="K279" s="6">
        <v>38470</v>
      </c>
      <c r="L279" s="6">
        <v>38503</v>
      </c>
      <c r="M279" t="s">
        <v>473</v>
      </c>
      <c r="P279">
        <v>3</v>
      </c>
      <c r="S279" t="s">
        <v>475</v>
      </c>
    </row>
    <row r="280" spans="1:22">
      <c r="B280">
        <v>36</v>
      </c>
      <c r="C280" t="s">
        <v>89</v>
      </c>
      <c r="D280" t="s">
        <v>337</v>
      </c>
      <c r="F280" t="s">
        <v>338</v>
      </c>
      <c r="G280" t="s">
        <v>339</v>
      </c>
      <c r="H280" s="9">
        <v>152000</v>
      </c>
      <c r="I280" s="9">
        <v>150000</v>
      </c>
      <c r="J280" s="6">
        <v>38449</v>
      </c>
      <c r="K280" s="6">
        <v>38457</v>
      </c>
      <c r="L280" s="6">
        <v>38503</v>
      </c>
      <c r="M280" t="s">
        <v>473</v>
      </c>
      <c r="N280" t="s">
        <v>469</v>
      </c>
      <c r="P280">
        <v>3</v>
      </c>
      <c r="S280" t="s">
        <v>475</v>
      </c>
      <c r="T280" s="9">
        <v>97000</v>
      </c>
    </row>
    <row r="281" spans="1:22">
      <c r="B281">
        <v>81</v>
      </c>
      <c r="C281" t="s">
        <v>87</v>
      </c>
      <c r="D281" t="s">
        <v>337</v>
      </c>
      <c r="F281" t="s">
        <v>338</v>
      </c>
      <c r="G281" t="s">
        <v>339</v>
      </c>
      <c r="H281" s="9">
        <v>195000</v>
      </c>
      <c r="I281" s="9">
        <v>185000</v>
      </c>
      <c r="J281" s="6">
        <v>38449</v>
      </c>
      <c r="K281" s="6">
        <v>38468</v>
      </c>
      <c r="L281" s="6">
        <v>38503</v>
      </c>
      <c r="M281" t="s">
        <v>473</v>
      </c>
      <c r="N281" t="s">
        <v>469</v>
      </c>
      <c r="P281">
        <v>3</v>
      </c>
      <c r="Q281">
        <v>582</v>
      </c>
      <c r="S281" t="s">
        <v>475</v>
      </c>
      <c r="T281" s="9">
        <v>125000</v>
      </c>
    </row>
    <row r="282" spans="1:22">
      <c r="B282" t="s">
        <v>370</v>
      </c>
      <c r="C282" t="s">
        <v>371</v>
      </c>
      <c r="D282" t="s">
        <v>337</v>
      </c>
      <c r="F282" t="s">
        <v>338</v>
      </c>
      <c r="G282" t="s">
        <v>339</v>
      </c>
      <c r="H282" s="9">
        <v>210000</v>
      </c>
      <c r="I282" s="9">
        <v>205000</v>
      </c>
      <c r="J282" s="6">
        <v>38477</v>
      </c>
      <c r="K282" s="6">
        <v>38485</v>
      </c>
      <c r="L282" s="6">
        <v>38503</v>
      </c>
      <c r="M282" t="s">
        <v>473</v>
      </c>
      <c r="N282" t="s">
        <v>469</v>
      </c>
      <c r="P282">
        <v>2</v>
      </c>
      <c r="Q282">
        <v>330</v>
      </c>
      <c r="S282" t="s">
        <v>475</v>
      </c>
      <c r="T282" s="9">
        <v>115000</v>
      </c>
    </row>
    <row r="283" spans="1:22">
      <c r="B283" t="s">
        <v>386</v>
      </c>
      <c r="C283" t="s">
        <v>614</v>
      </c>
      <c r="D283" t="s">
        <v>337</v>
      </c>
      <c r="F283" t="s">
        <v>338</v>
      </c>
      <c r="G283" t="s">
        <v>339</v>
      </c>
      <c r="H283" s="9">
        <v>215000</v>
      </c>
      <c r="I283" s="9">
        <v>215750</v>
      </c>
      <c r="J283" s="6">
        <v>38482</v>
      </c>
      <c r="K283" s="6">
        <v>38487</v>
      </c>
      <c r="L283" s="6">
        <v>38503</v>
      </c>
      <c r="M283" t="s">
        <v>473</v>
      </c>
      <c r="P283">
        <v>3</v>
      </c>
      <c r="Q283">
        <v>542</v>
      </c>
      <c r="S283" t="s">
        <v>475</v>
      </c>
    </row>
    <row r="284" spans="1:22">
      <c r="B284">
        <v>6</v>
      </c>
      <c r="C284" t="s">
        <v>619</v>
      </c>
      <c r="D284" t="s">
        <v>337</v>
      </c>
      <c r="F284" t="s">
        <v>338</v>
      </c>
      <c r="G284" t="s">
        <v>339</v>
      </c>
      <c r="H284" s="9">
        <v>245000</v>
      </c>
      <c r="I284" s="9">
        <v>228000</v>
      </c>
      <c r="J284" s="6">
        <v>38392</v>
      </c>
      <c r="K284" s="6">
        <v>38490</v>
      </c>
      <c r="L284" s="6">
        <v>38503</v>
      </c>
      <c r="M284" t="s">
        <v>473</v>
      </c>
      <c r="N284" t="s">
        <v>469</v>
      </c>
      <c r="P284">
        <v>3</v>
      </c>
      <c r="Q284">
        <v>432</v>
      </c>
    </row>
    <row r="285" spans="1:22">
      <c r="B285">
        <v>2</v>
      </c>
      <c r="C285" t="s">
        <v>199</v>
      </c>
      <c r="D285" t="s">
        <v>337</v>
      </c>
      <c r="F285" t="s">
        <v>338</v>
      </c>
      <c r="G285" t="s">
        <v>339</v>
      </c>
      <c r="H285" s="9">
        <v>235000</v>
      </c>
      <c r="I285" s="9">
        <v>235000</v>
      </c>
      <c r="J285" s="6">
        <v>38489</v>
      </c>
      <c r="K285" s="6">
        <v>38499</v>
      </c>
      <c r="L285" s="6">
        <v>38503</v>
      </c>
      <c r="M285" t="s">
        <v>473</v>
      </c>
      <c r="N285" t="s">
        <v>469</v>
      </c>
      <c r="P285">
        <v>3</v>
      </c>
    </row>
    <row r="286" spans="1:22">
      <c r="B286">
        <v>18</v>
      </c>
      <c r="C286" t="s">
        <v>596</v>
      </c>
      <c r="D286" t="s">
        <v>337</v>
      </c>
      <c r="F286" t="s">
        <v>338</v>
      </c>
      <c r="G286" t="s">
        <v>339</v>
      </c>
      <c r="H286" s="9">
        <v>249000</v>
      </c>
      <c r="I286" s="9">
        <v>238000</v>
      </c>
      <c r="J286" s="6">
        <v>38442</v>
      </c>
      <c r="K286" s="6">
        <v>38448</v>
      </c>
      <c r="L286" s="6">
        <v>38503</v>
      </c>
      <c r="M286" t="s">
        <v>473</v>
      </c>
      <c r="N286" t="s">
        <v>469</v>
      </c>
      <c r="P286">
        <v>3</v>
      </c>
      <c r="Q286">
        <v>1143</v>
      </c>
      <c r="S286" t="s">
        <v>475</v>
      </c>
      <c r="T286" s="9">
        <v>153000</v>
      </c>
    </row>
    <row r="287" spans="1:22">
      <c r="B287" t="s">
        <v>202</v>
      </c>
      <c r="C287" t="s">
        <v>203</v>
      </c>
      <c r="D287" t="s">
        <v>337</v>
      </c>
      <c r="F287" t="s">
        <v>338</v>
      </c>
      <c r="G287" t="s">
        <v>339</v>
      </c>
      <c r="H287" s="9">
        <v>239000</v>
      </c>
      <c r="I287" s="9">
        <v>239000</v>
      </c>
      <c r="J287" s="6">
        <v>38399</v>
      </c>
      <c r="K287" s="6">
        <v>38474</v>
      </c>
      <c r="L287" s="6">
        <v>38503</v>
      </c>
      <c r="M287" t="s">
        <v>473</v>
      </c>
      <c r="N287" t="s">
        <v>469</v>
      </c>
      <c r="P287">
        <v>2</v>
      </c>
      <c r="S287" t="s">
        <v>475</v>
      </c>
    </row>
    <row r="288" spans="1:22">
      <c r="B288">
        <v>60</v>
      </c>
      <c r="C288" t="s">
        <v>614</v>
      </c>
      <c r="D288" t="s">
        <v>337</v>
      </c>
      <c r="F288" t="s">
        <v>338</v>
      </c>
      <c r="G288" t="s">
        <v>339</v>
      </c>
      <c r="H288" s="9">
        <v>248000</v>
      </c>
      <c r="I288" s="9">
        <v>244000</v>
      </c>
      <c r="J288" s="6">
        <v>38440</v>
      </c>
      <c r="K288" s="6">
        <v>38491</v>
      </c>
      <c r="L288" s="6">
        <v>38503</v>
      </c>
      <c r="M288" t="s">
        <v>473</v>
      </c>
      <c r="P288">
        <v>4</v>
      </c>
      <c r="S288" t="s">
        <v>475</v>
      </c>
    </row>
    <row r="289" spans="2:22">
      <c r="B289" t="s">
        <v>211</v>
      </c>
      <c r="C289" t="s">
        <v>203</v>
      </c>
      <c r="D289" t="s">
        <v>337</v>
      </c>
      <c r="F289" t="s">
        <v>338</v>
      </c>
      <c r="G289" t="s">
        <v>339</v>
      </c>
      <c r="H289" s="9">
        <v>245000</v>
      </c>
      <c r="I289" s="9">
        <v>245000</v>
      </c>
      <c r="J289" s="6">
        <v>38399</v>
      </c>
      <c r="K289" s="6">
        <v>38499</v>
      </c>
      <c r="L289" s="6">
        <v>38503</v>
      </c>
      <c r="M289" t="s">
        <v>473</v>
      </c>
      <c r="N289" t="s">
        <v>469</v>
      </c>
      <c r="P289">
        <v>2</v>
      </c>
      <c r="S289" t="s">
        <v>475</v>
      </c>
    </row>
    <row r="290" spans="2:22">
      <c r="B290">
        <v>5</v>
      </c>
      <c r="C290" t="s">
        <v>191</v>
      </c>
      <c r="D290" t="s">
        <v>337</v>
      </c>
      <c r="F290" t="s">
        <v>338</v>
      </c>
      <c r="G290" t="s">
        <v>339</v>
      </c>
      <c r="H290" s="9">
        <v>249000</v>
      </c>
      <c r="I290" s="9">
        <v>246000</v>
      </c>
      <c r="J290" s="6">
        <v>38474</v>
      </c>
      <c r="K290" s="6">
        <v>38483</v>
      </c>
      <c r="L290" s="6">
        <v>38503</v>
      </c>
      <c r="M290" t="s">
        <v>473</v>
      </c>
      <c r="N290" t="s">
        <v>469</v>
      </c>
      <c r="P290">
        <v>3</v>
      </c>
      <c r="Q290">
        <v>617</v>
      </c>
    </row>
    <row r="291" spans="2:22">
      <c r="B291" t="s">
        <v>2</v>
      </c>
      <c r="C291" t="s">
        <v>203</v>
      </c>
      <c r="D291" t="s">
        <v>337</v>
      </c>
      <c r="F291" t="s">
        <v>338</v>
      </c>
      <c r="G291" t="s">
        <v>339</v>
      </c>
      <c r="H291" s="9">
        <v>255000</v>
      </c>
      <c r="I291" s="9">
        <v>255000</v>
      </c>
      <c r="J291" s="6">
        <v>38399</v>
      </c>
      <c r="K291" s="6">
        <v>38499</v>
      </c>
      <c r="L291" s="6">
        <v>38503</v>
      </c>
      <c r="M291" t="s">
        <v>473</v>
      </c>
      <c r="N291" t="s">
        <v>469</v>
      </c>
      <c r="P291">
        <v>2</v>
      </c>
      <c r="S291" t="s">
        <v>475</v>
      </c>
    </row>
    <row r="292" spans="2:22">
      <c r="B292">
        <v>1</v>
      </c>
      <c r="C292" t="s">
        <v>357</v>
      </c>
      <c r="D292" t="s">
        <v>337</v>
      </c>
      <c r="F292" t="s">
        <v>338</v>
      </c>
      <c r="G292" t="s">
        <v>339</v>
      </c>
      <c r="H292" s="9">
        <v>260000</v>
      </c>
      <c r="I292" s="9">
        <v>257000</v>
      </c>
      <c r="J292" s="6">
        <v>38470</v>
      </c>
      <c r="K292" s="6">
        <v>38489</v>
      </c>
      <c r="L292" s="6">
        <v>38503</v>
      </c>
      <c r="M292" t="s">
        <v>473</v>
      </c>
      <c r="N292" t="s">
        <v>469</v>
      </c>
      <c r="P292">
        <v>3</v>
      </c>
      <c r="Q292">
        <v>809</v>
      </c>
      <c r="S292" t="s">
        <v>475</v>
      </c>
      <c r="T292" s="9">
        <v>165000</v>
      </c>
      <c r="U292">
        <v>2002</v>
      </c>
      <c r="V292">
        <v>9</v>
      </c>
    </row>
    <row r="293" spans="2:22">
      <c r="B293" t="s">
        <v>438</v>
      </c>
      <c r="C293" t="s">
        <v>203</v>
      </c>
      <c r="D293" t="s">
        <v>337</v>
      </c>
      <c r="F293" t="s">
        <v>338</v>
      </c>
      <c r="G293" t="s">
        <v>339</v>
      </c>
      <c r="H293" s="9">
        <v>259000</v>
      </c>
      <c r="I293" s="9">
        <v>259000</v>
      </c>
      <c r="J293" s="6">
        <v>38399</v>
      </c>
      <c r="K293" s="6">
        <v>38499</v>
      </c>
      <c r="L293" s="6">
        <v>38503</v>
      </c>
      <c r="M293" t="s">
        <v>473</v>
      </c>
      <c r="N293" t="s">
        <v>469</v>
      </c>
      <c r="P293">
        <v>2</v>
      </c>
      <c r="S293" t="s">
        <v>475</v>
      </c>
    </row>
    <row r="294" spans="2:22">
      <c r="B294" t="s">
        <v>440</v>
      </c>
      <c r="C294" t="s">
        <v>106</v>
      </c>
      <c r="D294" t="s">
        <v>337</v>
      </c>
      <c r="F294" t="s">
        <v>338</v>
      </c>
      <c r="G294" t="s">
        <v>339</v>
      </c>
      <c r="H294" s="9">
        <v>269000</v>
      </c>
      <c r="I294" s="9">
        <v>260000</v>
      </c>
      <c r="J294" s="6">
        <v>38450</v>
      </c>
      <c r="K294" s="6">
        <v>38461</v>
      </c>
      <c r="L294" s="6">
        <v>38503</v>
      </c>
      <c r="M294" t="s">
        <v>473</v>
      </c>
      <c r="N294" t="s">
        <v>469</v>
      </c>
      <c r="P294">
        <v>2</v>
      </c>
      <c r="S294" t="s">
        <v>475</v>
      </c>
    </row>
    <row r="295" spans="2:22">
      <c r="B295">
        <v>20</v>
      </c>
      <c r="C295" t="s">
        <v>314</v>
      </c>
      <c r="D295" t="s">
        <v>337</v>
      </c>
      <c r="F295" t="s">
        <v>338</v>
      </c>
      <c r="G295" t="s">
        <v>339</v>
      </c>
      <c r="H295" s="9">
        <v>250000</v>
      </c>
      <c r="I295" s="9">
        <v>260000</v>
      </c>
      <c r="J295" s="6">
        <v>38481</v>
      </c>
      <c r="K295" s="6">
        <v>38485</v>
      </c>
      <c r="L295" s="6">
        <v>38503</v>
      </c>
      <c r="M295" t="s">
        <v>473</v>
      </c>
      <c r="N295" t="s">
        <v>469</v>
      </c>
      <c r="S295" t="s">
        <v>475</v>
      </c>
      <c r="T295" s="9">
        <v>165000</v>
      </c>
      <c r="U295">
        <v>2002</v>
      </c>
      <c r="V295">
        <v>9</v>
      </c>
    </row>
    <row r="296" spans="2:22">
      <c r="B296">
        <v>2</v>
      </c>
      <c r="C296" t="s">
        <v>201</v>
      </c>
      <c r="D296" t="s">
        <v>337</v>
      </c>
      <c r="F296" t="s">
        <v>338</v>
      </c>
      <c r="G296" t="s">
        <v>339</v>
      </c>
      <c r="H296" s="9">
        <v>278000</v>
      </c>
      <c r="I296" s="9">
        <v>270000</v>
      </c>
      <c r="J296" s="6">
        <v>38445</v>
      </c>
      <c r="K296" s="6">
        <v>38473</v>
      </c>
      <c r="L296" s="6">
        <v>38503</v>
      </c>
      <c r="M296" t="s">
        <v>473</v>
      </c>
      <c r="N296" t="s">
        <v>469</v>
      </c>
      <c r="P296">
        <v>3</v>
      </c>
      <c r="Q296">
        <v>865</v>
      </c>
      <c r="S296" t="s">
        <v>475</v>
      </c>
      <c r="T296" s="9">
        <v>179000</v>
      </c>
      <c r="U296">
        <v>2002</v>
      </c>
      <c r="V296">
        <v>9</v>
      </c>
    </row>
    <row r="297" spans="2:22">
      <c r="B297">
        <v>93</v>
      </c>
      <c r="C297" t="s">
        <v>98</v>
      </c>
      <c r="D297" t="s">
        <v>337</v>
      </c>
      <c r="F297" t="s">
        <v>338</v>
      </c>
      <c r="G297" t="s">
        <v>339</v>
      </c>
      <c r="H297" s="9">
        <v>279000</v>
      </c>
      <c r="I297" s="9">
        <v>270000</v>
      </c>
      <c r="J297" s="6">
        <v>38455</v>
      </c>
      <c r="K297" s="6">
        <v>38468</v>
      </c>
      <c r="L297" s="6">
        <v>38503</v>
      </c>
      <c r="M297" t="s">
        <v>473</v>
      </c>
      <c r="N297" t="s">
        <v>469</v>
      </c>
      <c r="P297">
        <v>3</v>
      </c>
      <c r="Q297">
        <v>485</v>
      </c>
      <c r="S297" t="s">
        <v>475</v>
      </c>
      <c r="T297" s="9">
        <v>190000</v>
      </c>
    </row>
    <row r="298" spans="2:22">
      <c r="B298">
        <v>48</v>
      </c>
      <c r="C298" t="s">
        <v>89</v>
      </c>
      <c r="D298" t="s">
        <v>337</v>
      </c>
      <c r="F298" t="s">
        <v>338</v>
      </c>
      <c r="G298" t="s">
        <v>339</v>
      </c>
      <c r="H298" s="9">
        <v>279000</v>
      </c>
      <c r="I298" s="9">
        <v>275000</v>
      </c>
      <c r="J298" s="6">
        <v>38401</v>
      </c>
      <c r="K298" s="6">
        <v>38468</v>
      </c>
      <c r="L298" s="6">
        <v>38503</v>
      </c>
      <c r="M298" t="s">
        <v>473</v>
      </c>
      <c r="N298" t="s">
        <v>469</v>
      </c>
      <c r="P298">
        <v>3</v>
      </c>
      <c r="Q298">
        <v>760</v>
      </c>
      <c r="S298" t="s">
        <v>475</v>
      </c>
      <c r="T298" s="9">
        <v>133000</v>
      </c>
    </row>
    <row r="299" spans="2:22">
      <c r="B299" t="s">
        <v>100</v>
      </c>
      <c r="C299" t="s">
        <v>101</v>
      </c>
      <c r="D299" t="s">
        <v>337</v>
      </c>
      <c r="F299" t="s">
        <v>338</v>
      </c>
      <c r="G299" t="s">
        <v>339</v>
      </c>
      <c r="H299" s="9">
        <v>137000</v>
      </c>
      <c r="I299" s="9">
        <v>137000</v>
      </c>
      <c r="J299" s="6">
        <v>38481</v>
      </c>
      <c r="K299" s="6">
        <v>38516</v>
      </c>
      <c r="L299" s="6">
        <v>38533</v>
      </c>
      <c r="M299" t="s">
        <v>473</v>
      </c>
      <c r="P299">
        <v>3</v>
      </c>
      <c r="S299" t="s">
        <v>475</v>
      </c>
      <c r="T299" s="9">
        <v>146000</v>
      </c>
      <c r="U299">
        <v>2002</v>
      </c>
      <c r="V299">
        <v>9</v>
      </c>
    </row>
    <row r="300" spans="2:22">
      <c r="B300" t="s">
        <v>460</v>
      </c>
      <c r="C300" t="s">
        <v>87</v>
      </c>
      <c r="D300" t="s">
        <v>337</v>
      </c>
      <c r="F300" t="s">
        <v>338</v>
      </c>
      <c r="G300" t="s">
        <v>339</v>
      </c>
      <c r="H300" s="9">
        <v>139000</v>
      </c>
      <c r="I300" s="9">
        <v>139000</v>
      </c>
      <c r="J300" s="6">
        <v>38518</v>
      </c>
      <c r="K300" s="6">
        <v>38519</v>
      </c>
      <c r="L300" s="6">
        <v>38533</v>
      </c>
      <c r="M300" t="s">
        <v>473</v>
      </c>
      <c r="N300" t="s">
        <v>469</v>
      </c>
      <c r="P300">
        <v>2</v>
      </c>
      <c r="S300" t="s">
        <v>475</v>
      </c>
      <c r="T300" s="9">
        <v>93000</v>
      </c>
    </row>
    <row r="301" spans="2:22">
      <c r="B301" t="s">
        <v>308</v>
      </c>
      <c r="C301" t="s">
        <v>336</v>
      </c>
      <c r="D301" t="s">
        <v>337</v>
      </c>
      <c r="F301" t="s">
        <v>338</v>
      </c>
      <c r="G301" t="s">
        <v>339</v>
      </c>
      <c r="H301" s="9">
        <v>152000</v>
      </c>
      <c r="I301" s="9">
        <v>152000</v>
      </c>
      <c r="J301" s="6">
        <v>38489</v>
      </c>
      <c r="K301" s="6">
        <v>38500</v>
      </c>
      <c r="L301" s="6">
        <v>38533</v>
      </c>
      <c r="M301" t="s">
        <v>473</v>
      </c>
      <c r="N301" t="s">
        <v>469</v>
      </c>
      <c r="P301">
        <v>3</v>
      </c>
      <c r="S301" t="s">
        <v>475</v>
      </c>
      <c r="T301" s="9">
        <v>105000</v>
      </c>
    </row>
    <row r="302" spans="2:22">
      <c r="B302" t="s">
        <v>309</v>
      </c>
      <c r="C302" t="s">
        <v>310</v>
      </c>
      <c r="D302" t="s">
        <v>337</v>
      </c>
      <c r="F302" t="s">
        <v>338</v>
      </c>
      <c r="G302" t="s">
        <v>339</v>
      </c>
      <c r="H302" s="9">
        <v>160000</v>
      </c>
      <c r="I302" s="9">
        <v>152000</v>
      </c>
      <c r="J302" s="6">
        <v>38495</v>
      </c>
      <c r="K302" s="6">
        <v>38503</v>
      </c>
      <c r="L302" s="6">
        <v>38533</v>
      </c>
      <c r="M302" t="s">
        <v>473</v>
      </c>
      <c r="N302" t="s">
        <v>469</v>
      </c>
      <c r="P302">
        <v>3</v>
      </c>
      <c r="Q302">
        <v>350</v>
      </c>
      <c r="S302" t="s">
        <v>475</v>
      </c>
    </row>
    <row r="303" spans="2:22">
      <c r="B303">
        <v>2</v>
      </c>
      <c r="C303" t="s">
        <v>92</v>
      </c>
      <c r="D303" t="s">
        <v>337</v>
      </c>
      <c r="F303" t="s">
        <v>338</v>
      </c>
      <c r="G303" t="s">
        <v>339</v>
      </c>
      <c r="H303" s="9">
        <v>159000</v>
      </c>
      <c r="I303" s="9">
        <v>154000</v>
      </c>
      <c r="J303" s="6">
        <v>38474</v>
      </c>
      <c r="K303" s="6">
        <v>38524</v>
      </c>
      <c r="L303" s="6">
        <v>38533</v>
      </c>
      <c r="M303" t="s">
        <v>473</v>
      </c>
      <c r="P303">
        <v>3</v>
      </c>
    </row>
    <row r="304" spans="2:22">
      <c r="B304">
        <v>34</v>
      </c>
      <c r="C304" t="s">
        <v>595</v>
      </c>
      <c r="D304" t="s">
        <v>337</v>
      </c>
      <c r="F304" t="s">
        <v>338</v>
      </c>
      <c r="G304" t="s">
        <v>339</v>
      </c>
      <c r="H304" s="9">
        <v>198000</v>
      </c>
      <c r="I304" s="9">
        <v>175000</v>
      </c>
      <c r="J304" s="6">
        <v>38492</v>
      </c>
      <c r="K304" s="6">
        <v>38512</v>
      </c>
      <c r="L304" s="6">
        <v>38533</v>
      </c>
      <c r="M304" t="s">
        <v>473</v>
      </c>
      <c r="N304" t="s">
        <v>469</v>
      </c>
      <c r="P304">
        <v>2</v>
      </c>
      <c r="S304" t="s">
        <v>475</v>
      </c>
    </row>
    <row r="305" spans="1:22">
      <c r="B305">
        <v>26</v>
      </c>
      <c r="C305" t="s">
        <v>101</v>
      </c>
      <c r="D305" t="s">
        <v>337</v>
      </c>
      <c r="F305" t="s">
        <v>338</v>
      </c>
      <c r="G305" t="s">
        <v>339</v>
      </c>
      <c r="H305" s="9">
        <v>199000</v>
      </c>
      <c r="I305" s="9">
        <v>195000</v>
      </c>
      <c r="J305" s="6">
        <v>38476</v>
      </c>
      <c r="K305" s="6">
        <v>38517</v>
      </c>
      <c r="L305" s="6">
        <v>38533</v>
      </c>
      <c r="M305" t="s">
        <v>473</v>
      </c>
      <c r="P305">
        <v>2</v>
      </c>
      <c r="Q305">
        <v>484</v>
      </c>
      <c r="S305" t="s">
        <v>475</v>
      </c>
    </row>
    <row r="306" spans="1:22">
      <c r="B306">
        <v>38</v>
      </c>
      <c r="C306" t="s">
        <v>101</v>
      </c>
      <c r="D306" t="s">
        <v>337</v>
      </c>
      <c r="F306" t="s">
        <v>338</v>
      </c>
      <c r="G306" t="s">
        <v>339</v>
      </c>
      <c r="H306" s="9">
        <v>229000</v>
      </c>
      <c r="I306" s="9">
        <v>224250</v>
      </c>
      <c r="J306" s="6">
        <v>38475</v>
      </c>
      <c r="K306" s="6">
        <v>38531</v>
      </c>
      <c r="L306" s="6">
        <v>38533</v>
      </c>
      <c r="M306" t="s">
        <v>473</v>
      </c>
      <c r="N306" t="s">
        <v>469</v>
      </c>
      <c r="P306">
        <v>3</v>
      </c>
      <c r="Q306">
        <v>650</v>
      </c>
      <c r="S306" t="s">
        <v>475</v>
      </c>
      <c r="T306" s="9">
        <v>131000</v>
      </c>
    </row>
    <row r="307" spans="1:22">
      <c r="B307">
        <v>7</v>
      </c>
      <c r="C307" t="s">
        <v>97</v>
      </c>
      <c r="D307" t="s">
        <v>337</v>
      </c>
      <c r="F307" t="s">
        <v>338</v>
      </c>
      <c r="G307" t="s">
        <v>339</v>
      </c>
      <c r="H307" s="9">
        <v>229000</v>
      </c>
      <c r="I307" s="9">
        <v>225000</v>
      </c>
      <c r="J307" s="6">
        <v>38504</v>
      </c>
      <c r="K307" s="6">
        <v>38517</v>
      </c>
      <c r="L307" s="6">
        <v>38533</v>
      </c>
      <c r="M307" t="s">
        <v>473</v>
      </c>
      <c r="N307" t="s">
        <v>469</v>
      </c>
      <c r="P307">
        <v>3</v>
      </c>
      <c r="Q307">
        <v>827</v>
      </c>
      <c r="S307" t="s">
        <v>475</v>
      </c>
      <c r="T307" s="9">
        <v>124000</v>
      </c>
    </row>
    <row r="308" spans="1:22">
      <c r="B308">
        <v>50</v>
      </c>
      <c r="C308" t="s">
        <v>103</v>
      </c>
      <c r="D308" t="s">
        <v>337</v>
      </c>
      <c r="F308" t="s">
        <v>338</v>
      </c>
      <c r="G308" t="s">
        <v>339</v>
      </c>
      <c r="H308" s="9">
        <v>250000</v>
      </c>
      <c r="I308" s="9">
        <v>225000</v>
      </c>
      <c r="J308" s="6">
        <v>38483</v>
      </c>
      <c r="K308" s="6">
        <v>38504</v>
      </c>
      <c r="L308" s="6">
        <v>38533</v>
      </c>
      <c r="M308" t="s">
        <v>473</v>
      </c>
      <c r="N308" t="s">
        <v>469</v>
      </c>
      <c r="P308">
        <v>3</v>
      </c>
    </row>
    <row r="309" spans="1:22">
      <c r="B309">
        <v>63</v>
      </c>
      <c r="C309" t="s">
        <v>304</v>
      </c>
      <c r="D309" t="s">
        <v>337</v>
      </c>
      <c r="F309" t="s">
        <v>338</v>
      </c>
      <c r="G309" t="s">
        <v>339</v>
      </c>
      <c r="H309" s="9">
        <v>245000</v>
      </c>
      <c r="I309" s="9">
        <v>236000</v>
      </c>
      <c r="J309" s="6">
        <v>38488</v>
      </c>
      <c r="K309" s="6">
        <v>38525</v>
      </c>
      <c r="L309" s="6">
        <v>38533</v>
      </c>
      <c r="M309" t="s">
        <v>473</v>
      </c>
      <c r="N309" t="s">
        <v>469</v>
      </c>
      <c r="P309">
        <v>3</v>
      </c>
      <c r="Q309">
        <v>510</v>
      </c>
      <c r="S309" t="s">
        <v>475</v>
      </c>
      <c r="T309" s="9">
        <v>120000</v>
      </c>
    </row>
    <row r="310" spans="1:22">
      <c r="B310">
        <v>21</v>
      </c>
      <c r="C310" t="s">
        <v>618</v>
      </c>
      <c r="D310" t="s">
        <v>337</v>
      </c>
      <c r="F310" t="s">
        <v>338</v>
      </c>
      <c r="G310" t="s">
        <v>339</v>
      </c>
      <c r="H310" s="9">
        <v>250000</v>
      </c>
      <c r="I310" s="9">
        <v>245000</v>
      </c>
      <c r="J310" s="6">
        <v>38447</v>
      </c>
      <c r="K310" s="6">
        <v>38531</v>
      </c>
      <c r="L310" s="6">
        <v>38533</v>
      </c>
      <c r="M310" t="s">
        <v>473</v>
      </c>
      <c r="N310" t="s">
        <v>469</v>
      </c>
      <c r="P310">
        <v>3</v>
      </c>
      <c r="Q310">
        <v>997</v>
      </c>
      <c r="S310" t="s">
        <v>475</v>
      </c>
      <c r="T310" s="9">
        <v>147000</v>
      </c>
      <c r="U310">
        <v>2002</v>
      </c>
    </row>
    <row r="311" spans="1:22">
      <c r="B311">
        <v>1</v>
      </c>
      <c r="C311" t="s">
        <v>367</v>
      </c>
      <c r="D311" t="s">
        <v>337</v>
      </c>
      <c r="F311" t="s">
        <v>338</v>
      </c>
      <c r="G311" t="s">
        <v>339</v>
      </c>
      <c r="H311" s="9">
        <v>267000</v>
      </c>
      <c r="I311" s="9">
        <v>262000</v>
      </c>
      <c r="J311" s="6">
        <v>38476</v>
      </c>
      <c r="K311" s="6">
        <v>38518</v>
      </c>
      <c r="L311" s="6">
        <v>38533</v>
      </c>
      <c r="M311" t="s">
        <v>473</v>
      </c>
      <c r="P311">
        <v>3</v>
      </c>
      <c r="Q311">
        <v>997</v>
      </c>
      <c r="S311" t="s">
        <v>475</v>
      </c>
    </row>
    <row r="312" spans="1:22">
      <c r="B312">
        <v>46</v>
      </c>
      <c r="C312" t="s">
        <v>89</v>
      </c>
      <c r="D312" t="s">
        <v>337</v>
      </c>
      <c r="F312" t="s">
        <v>338</v>
      </c>
      <c r="G312" t="s">
        <v>339</v>
      </c>
      <c r="H312" s="9">
        <v>269000</v>
      </c>
      <c r="I312" s="9">
        <v>262500</v>
      </c>
      <c r="J312" s="6">
        <v>38498</v>
      </c>
      <c r="K312" s="6">
        <v>38532</v>
      </c>
      <c r="L312" s="6">
        <v>38533</v>
      </c>
      <c r="M312" t="s">
        <v>473</v>
      </c>
      <c r="N312" t="s">
        <v>469</v>
      </c>
      <c r="P312">
        <v>3</v>
      </c>
      <c r="Q312">
        <v>736</v>
      </c>
    </row>
    <row r="313" spans="1:22">
      <c r="B313" t="s">
        <v>351</v>
      </c>
      <c r="C313" t="s">
        <v>593</v>
      </c>
      <c r="D313" t="s">
        <v>337</v>
      </c>
      <c r="F313" t="s">
        <v>338</v>
      </c>
      <c r="G313" t="s">
        <v>339</v>
      </c>
      <c r="H313" s="9">
        <v>274000</v>
      </c>
      <c r="I313" s="9">
        <v>264000</v>
      </c>
      <c r="J313" s="6">
        <v>38485</v>
      </c>
      <c r="K313" s="6">
        <v>38497</v>
      </c>
      <c r="L313" s="6">
        <v>38533</v>
      </c>
      <c r="M313" t="s">
        <v>473</v>
      </c>
      <c r="P313">
        <v>3</v>
      </c>
      <c r="Q313">
        <v>661</v>
      </c>
      <c r="T313" s="9">
        <v>149000</v>
      </c>
      <c r="U313">
        <v>2002</v>
      </c>
      <c r="V313">
        <v>9</v>
      </c>
    </row>
    <row r="314" spans="1:22">
      <c r="B314">
        <v>58</v>
      </c>
      <c r="C314" t="s">
        <v>98</v>
      </c>
      <c r="D314" t="s">
        <v>337</v>
      </c>
      <c r="F314" t="s">
        <v>338</v>
      </c>
      <c r="G314" t="s">
        <v>339</v>
      </c>
      <c r="H314" s="9">
        <v>275000</v>
      </c>
      <c r="I314" s="9">
        <v>265000</v>
      </c>
      <c r="J314" s="6">
        <v>38442</v>
      </c>
      <c r="K314" s="6">
        <v>38490</v>
      </c>
      <c r="L314" s="6">
        <v>38533</v>
      </c>
      <c r="M314" t="s">
        <v>473</v>
      </c>
      <c r="N314" t="s">
        <v>469</v>
      </c>
      <c r="P314">
        <v>4</v>
      </c>
      <c r="Q314">
        <v>743</v>
      </c>
      <c r="S314" t="s">
        <v>475</v>
      </c>
      <c r="T314" s="9">
        <v>161000</v>
      </c>
    </row>
    <row r="315" spans="1:22">
      <c r="B315">
        <v>8</v>
      </c>
      <c r="C315" t="s">
        <v>304</v>
      </c>
      <c r="D315" t="s">
        <v>337</v>
      </c>
      <c r="F315" t="s">
        <v>338</v>
      </c>
      <c r="G315" t="s">
        <v>339</v>
      </c>
      <c r="H315" s="9">
        <v>295000</v>
      </c>
      <c r="I315" s="9">
        <v>270000</v>
      </c>
      <c r="J315" s="6">
        <v>38413</v>
      </c>
      <c r="K315" s="6">
        <v>38532</v>
      </c>
      <c r="L315" s="6">
        <v>38533</v>
      </c>
      <c r="M315" t="s">
        <v>473</v>
      </c>
      <c r="N315" t="s">
        <v>469</v>
      </c>
      <c r="P315">
        <v>3</v>
      </c>
      <c r="Q315">
        <v>1007</v>
      </c>
    </row>
    <row r="316" spans="1:22">
      <c r="B316">
        <v>49</v>
      </c>
      <c r="C316" t="s">
        <v>101</v>
      </c>
      <c r="D316" t="s">
        <v>337</v>
      </c>
      <c r="F316" t="s">
        <v>338</v>
      </c>
      <c r="G316" t="s">
        <v>339</v>
      </c>
      <c r="H316" s="9">
        <v>285000</v>
      </c>
      <c r="I316" s="9">
        <v>280000</v>
      </c>
      <c r="J316" s="6">
        <v>38299</v>
      </c>
      <c r="K316" s="6">
        <v>38385</v>
      </c>
      <c r="L316" s="6">
        <v>38533</v>
      </c>
      <c r="M316" t="s">
        <v>473</v>
      </c>
      <c r="N316" t="s">
        <v>469</v>
      </c>
      <c r="P316">
        <v>4</v>
      </c>
      <c r="Q316">
        <v>841</v>
      </c>
      <c r="S316" t="s">
        <v>475</v>
      </c>
    </row>
    <row r="317" spans="1:22">
      <c r="B317">
        <v>5</v>
      </c>
      <c r="C317" t="s">
        <v>342</v>
      </c>
      <c r="D317" t="s">
        <v>337</v>
      </c>
      <c r="F317" t="s">
        <v>338</v>
      </c>
      <c r="G317" t="s">
        <v>339</v>
      </c>
      <c r="H317" s="9">
        <v>289000</v>
      </c>
      <c r="I317" s="9">
        <v>280000</v>
      </c>
      <c r="J317" s="6">
        <v>38512</v>
      </c>
      <c r="K317" s="6">
        <v>38521</v>
      </c>
      <c r="L317" s="6">
        <v>38533</v>
      </c>
      <c r="M317" t="s">
        <v>473</v>
      </c>
      <c r="N317" t="s">
        <v>469</v>
      </c>
      <c r="P317">
        <v>3</v>
      </c>
      <c r="Q317">
        <v>809</v>
      </c>
      <c r="S317" t="s">
        <v>475</v>
      </c>
    </row>
    <row r="318" spans="1:22">
      <c r="B318">
        <v>277</v>
      </c>
      <c r="C318" t="s">
        <v>89</v>
      </c>
      <c r="D318" t="s">
        <v>337</v>
      </c>
      <c r="F318" t="s">
        <v>338</v>
      </c>
      <c r="G318" t="s">
        <v>339</v>
      </c>
      <c r="H318" s="9">
        <v>295000</v>
      </c>
      <c r="I318" s="9">
        <v>280000</v>
      </c>
      <c r="J318" s="6">
        <v>38489</v>
      </c>
      <c r="K318" s="6">
        <v>38511</v>
      </c>
      <c r="L318" s="6">
        <v>38533</v>
      </c>
      <c r="M318" t="s">
        <v>473</v>
      </c>
      <c r="P318">
        <v>3</v>
      </c>
      <c r="Q318">
        <v>694</v>
      </c>
      <c r="T318" s="9">
        <v>154000</v>
      </c>
      <c r="U318">
        <v>2002</v>
      </c>
      <c r="V318">
        <v>9</v>
      </c>
    </row>
    <row r="319" spans="1:22">
      <c r="B319">
        <v>12</v>
      </c>
      <c r="C319" t="s">
        <v>446</v>
      </c>
      <c r="D319" t="s">
        <v>337</v>
      </c>
      <c r="F319" t="s">
        <v>338</v>
      </c>
      <c r="G319" t="s">
        <v>339</v>
      </c>
      <c r="H319" s="9">
        <v>289000</v>
      </c>
      <c r="I319" s="9">
        <v>281000</v>
      </c>
      <c r="J319" s="6">
        <v>38481</v>
      </c>
      <c r="K319" s="6">
        <v>38505</v>
      </c>
      <c r="L319" s="6">
        <v>38533</v>
      </c>
      <c r="M319" t="s">
        <v>473</v>
      </c>
      <c r="N319" t="s">
        <v>469</v>
      </c>
      <c r="P319">
        <v>3</v>
      </c>
      <c r="Q319">
        <v>688</v>
      </c>
      <c r="S319" t="s">
        <v>475</v>
      </c>
      <c r="T319" s="9">
        <v>171000</v>
      </c>
      <c r="U319">
        <v>2002</v>
      </c>
      <c r="V319">
        <v>9</v>
      </c>
    </row>
    <row r="320" spans="1:22">
      <c r="A320">
        <v>10</v>
      </c>
      <c r="B320">
        <v>96</v>
      </c>
      <c r="C320" t="s">
        <v>336</v>
      </c>
      <c r="D320" t="s">
        <v>337</v>
      </c>
      <c r="E320" t="s">
        <v>337</v>
      </c>
      <c r="F320" t="s">
        <v>338</v>
      </c>
      <c r="G320" t="s">
        <v>339</v>
      </c>
      <c r="I320" s="9">
        <v>105000</v>
      </c>
      <c r="J320" s="6">
        <v>38516</v>
      </c>
      <c r="K320" s="6">
        <v>38525</v>
      </c>
      <c r="L320" s="6">
        <v>38534</v>
      </c>
      <c r="M320" t="s">
        <v>340</v>
      </c>
      <c r="O320" t="s">
        <v>470</v>
      </c>
      <c r="P320">
        <v>2</v>
      </c>
      <c r="R320">
        <v>70</v>
      </c>
      <c r="T320" s="9">
        <v>68000</v>
      </c>
      <c r="U320">
        <v>2002</v>
      </c>
      <c r="V320">
        <v>9</v>
      </c>
    </row>
    <row r="321" spans="2:22">
      <c r="B321">
        <v>6</v>
      </c>
      <c r="C321" t="s">
        <v>439</v>
      </c>
      <c r="D321" t="s">
        <v>337</v>
      </c>
      <c r="F321" t="s">
        <v>338</v>
      </c>
      <c r="G321" t="s">
        <v>339</v>
      </c>
      <c r="H321" s="9">
        <v>259000</v>
      </c>
      <c r="I321" s="9">
        <v>259000</v>
      </c>
      <c r="J321" s="6">
        <v>38520</v>
      </c>
      <c r="K321" s="6">
        <v>38541</v>
      </c>
      <c r="L321" s="6">
        <v>38541</v>
      </c>
      <c r="M321" t="s">
        <v>473</v>
      </c>
      <c r="N321" t="s">
        <v>479</v>
      </c>
      <c r="O321" t="s">
        <v>470</v>
      </c>
      <c r="P321">
        <v>3</v>
      </c>
      <c r="R321">
        <v>120</v>
      </c>
      <c r="T321" s="9">
        <v>185000</v>
      </c>
      <c r="U321">
        <v>2002</v>
      </c>
      <c r="V321">
        <v>10</v>
      </c>
    </row>
    <row r="322" spans="2:22">
      <c r="B322">
        <v>20</v>
      </c>
      <c r="C322" t="s">
        <v>614</v>
      </c>
      <c r="D322" t="s">
        <v>337</v>
      </c>
      <c r="E322" t="s">
        <v>337</v>
      </c>
      <c r="F322" t="s">
        <v>338</v>
      </c>
      <c r="G322" t="s">
        <v>339</v>
      </c>
      <c r="H322" s="9">
        <v>235000</v>
      </c>
      <c r="I322" s="9">
        <v>210000</v>
      </c>
      <c r="J322" s="6">
        <v>38449</v>
      </c>
      <c r="K322" s="6">
        <v>38527</v>
      </c>
      <c r="L322" s="6">
        <v>38547</v>
      </c>
      <c r="M322" t="s">
        <v>473</v>
      </c>
      <c r="O322" t="s">
        <v>470</v>
      </c>
      <c r="P322">
        <v>3</v>
      </c>
      <c r="Q322">
        <v>495</v>
      </c>
    </row>
    <row r="323" spans="2:22">
      <c r="B323">
        <v>47</v>
      </c>
      <c r="C323" t="s">
        <v>93</v>
      </c>
      <c r="D323" t="s">
        <v>337</v>
      </c>
      <c r="F323" t="s">
        <v>338</v>
      </c>
      <c r="G323" t="s">
        <v>339</v>
      </c>
      <c r="H323" s="9">
        <v>133000</v>
      </c>
      <c r="I323" s="9">
        <v>133000</v>
      </c>
      <c r="J323" s="6">
        <v>38426</v>
      </c>
      <c r="K323" s="6">
        <v>38556</v>
      </c>
      <c r="L323" s="6">
        <v>38564</v>
      </c>
      <c r="M323" t="s">
        <v>473</v>
      </c>
      <c r="N323" t="s">
        <v>469</v>
      </c>
      <c r="Q323">
        <v>668</v>
      </c>
      <c r="S323" t="s">
        <v>475</v>
      </c>
    </row>
    <row r="324" spans="2:22">
      <c r="B324" t="s">
        <v>312</v>
      </c>
      <c r="C324" t="s">
        <v>342</v>
      </c>
      <c r="D324" t="s">
        <v>337</v>
      </c>
      <c r="F324" t="s">
        <v>338</v>
      </c>
      <c r="G324" t="s">
        <v>339</v>
      </c>
      <c r="H324" s="9">
        <v>169000</v>
      </c>
      <c r="I324" s="9">
        <v>155000</v>
      </c>
      <c r="J324" s="6">
        <v>38475</v>
      </c>
      <c r="K324" s="6">
        <v>38534</v>
      </c>
      <c r="L324" s="6">
        <v>38564</v>
      </c>
      <c r="M324" t="s">
        <v>473</v>
      </c>
      <c r="N324" t="s">
        <v>469</v>
      </c>
      <c r="P324">
        <v>2</v>
      </c>
      <c r="S324" t="s">
        <v>475</v>
      </c>
      <c r="T324" s="9">
        <v>96000</v>
      </c>
    </row>
    <row r="325" spans="2:22">
      <c r="B325">
        <v>135</v>
      </c>
      <c r="C325" t="s">
        <v>336</v>
      </c>
      <c r="D325" t="s">
        <v>337</v>
      </c>
      <c r="F325" t="s">
        <v>338</v>
      </c>
      <c r="G325" t="s">
        <v>339</v>
      </c>
      <c r="H325" s="9">
        <v>169000</v>
      </c>
      <c r="I325" s="9">
        <v>167000</v>
      </c>
      <c r="J325" s="6">
        <v>38515</v>
      </c>
      <c r="K325" s="6">
        <v>38531</v>
      </c>
      <c r="L325" s="6">
        <v>38564</v>
      </c>
      <c r="M325" t="s">
        <v>473</v>
      </c>
      <c r="N325" t="s">
        <v>469</v>
      </c>
      <c r="P325">
        <v>3</v>
      </c>
      <c r="S325" t="s">
        <v>475</v>
      </c>
      <c r="T325" s="9">
        <v>105000</v>
      </c>
      <c r="U325">
        <v>2002</v>
      </c>
    </row>
    <row r="326" spans="2:22">
      <c r="B326" t="s">
        <v>247</v>
      </c>
      <c r="C326" t="s">
        <v>619</v>
      </c>
      <c r="D326" t="s">
        <v>337</v>
      </c>
      <c r="F326" t="s">
        <v>338</v>
      </c>
      <c r="G326" t="s">
        <v>339</v>
      </c>
      <c r="H326" s="9">
        <v>195000</v>
      </c>
      <c r="I326" s="9">
        <v>190000</v>
      </c>
      <c r="J326" s="6">
        <v>38513</v>
      </c>
      <c r="K326" s="6">
        <v>38517</v>
      </c>
      <c r="L326" s="6">
        <v>38564</v>
      </c>
      <c r="M326" t="s">
        <v>473</v>
      </c>
      <c r="P326">
        <v>3</v>
      </c>
      <c r="Q326">
        <v>496</v>
      </c>
      <c r="S326" t="s">
        <v>475</v>
      </c>
    </row>
    <row r="327" spans="2:22">
      <c r="B327">
        <v>6</v>
      </c>
      <c r="C327" t="s">
        <v>356</v>
      </c>
      <c r="D327" t="s">
        <v>337</v>
      </c>
      <c r="F327" t="s">
        <v>338</v>
      </c>
      <c r="G327" t="s">
        <v>339</v>
      </c>
      <c r="H327" s="9">
        <v>198000</v>
      </c>
      <c r="I327" s="9">
        <v>190000</v>
      </c>
      <c r="J327" s="6">
        <v>38499</v>
      </c>
      <c r="K327" s="6">
        <v>38511</v>
      </c>
      <c r="L327" s="6">
        <v>38564</v>
      </c>
      <c r="M327" t="s">
        <v>473</v>
      </c>
      <c r="P327">
        <v>2</v>
      </c>
      <c r="S327" t="s">
        <v>475</v>
      </c>
    </row>
    <row r="328" spans="2:22">
      <c r="B328">
        <v>20</v>
      </c>
      <c r="C328" t="s">
        <v>611</v>
      </c>
      <c r="D328" t="s">
        <v>337</v>
      </c>
      <c r="F328" t="s">
        <v>338</v>
      </c>
      <c r="G328" t="s">
        <v>339</v>
      </c>
      <c r="H328" s="9">
        <v>220000</v>
      </c>
      <c r="I328" s="9">
        <v>214000</v>
      </c>
      <c r="J328" s="6">
        <v>38495</v>
      </c>
      <c r="K328" s="6">
        <v>38538</v>
      </c>
      <c r="L328" s="6">
        <v>38564</v>
      </c>
      <c r="M328" t="s">
        <v>473</v>
      </c>
      <c r="N328" t="s">
        <v>469</v>
      </c>
      <c r="P328">
        <v>3</v>
      </c>
      <c r="S328" t="s">
        <v>475</v>
      </c>
    </row>
    <row r="329" spans="2:22">
      <c r="B329">
        <v>26</v>
      </c>
      <c r="C329" t="s">
        <v>120</v>
      </c>
      <c r="D329" t="s">
        <v>337</v>
      </c>
      <c r="F329" t="s">
        <v>338</v>
      </c>
      <c r="G329" t="s">
        <v>339</v>
      </c>
      <c r="H329" s="9">
        <v>245000</v>
      </c>
      <c r="I329" s="9">
        <v>220000</v>
      </c>
      <c r="J329" s="6">
        <v>38496</v>
      </c>
      <c r="K329" s="6">
        <v>38544</v>
      </c>
      <c r="L329" s="6">
        <v>38564</v>
      </c>
      <c r="M329" t="s">
        <v>473</v>
      </c>
      <c r="N329" t="s">
        <v>469</v>
      </c>
      <c r="P329">
        <v>3</v>
      </c>
      <c r="S329" t="s">
        <v>475</v>
      </c>
      <c r="T329" s="9">
        <v>137000</v>
      </c>
    </row>
    <row r="330" spans="2:22">
      <c r="B330">
        <v>308</v>
      </c>
      <c r="C330" t="s">
        <v>89</v>
      </c>
      <c r="D330" t="s">
        <v>337</v>
      </c>
      <c r="F330" t="s">
        <v>338</v>
      </c>
      <c r="G330" t="s">
        <v>339</v>
      </c>
      <c r="H330" s="9">
        <v>229000</v>
      </c>
      <c r="I330" s="9">
        <v>223000</v>
      </c>
      <c r="J330" s="6">
        <v>38537</v>
      </c>
      <c r="K330" s="6">
        <v>38544</v>
      </c>
      <c r="L330" s="6">
        <v>38564</v>
      </c>
      <c r="M330" t="s">
        <v>473</v>
      </c>
      <c r="N330" t="s">
        <v>469</v>
      </c>
      <c r="P330">
        <v>3</v>
      </c>
      <c r="Q330">
        <v>500</v>
      </c>
      <c r="S330" t="s">
        <v>475</v>
      </c>
    </row>
    <row r="331" spans="2:22">
      <c r="B331" t="s">
        <v>183</v>
      </c>
      <c r="C331" t="s">
        <v>98</v>
      </c>
      <c r="D331" t="s">
        <v>337</v>
      </c>
      <c r="F331" t="s">
        <v>338</v>
      </c>
      <c r="G331" t="s">
        <v>339</v>
      </c>
      <c r="H331" s="9">
        <v>235000</v>
      </c>
      <c r="I331" s="9">
        <v>227500</v>
      </c>
      <c r="J331" s="6">
        <v>38502</v>
      </c>
      <c r="K331" s="6">
        <v>38533</v>
      </c>
      <c r="L331" s="6">
        <v>38564</v>
      </c>
      <c r="M331" t="s">
        <v>473</v>
      </c>
      <c r="N331" t="s">
        <v>469</v>
      </c>
      <c r="P331">
        <v>2</v>
      </c>
      <c r="S331" t="s">
        <v>475</v>
      </c>
      <c r="T331" s="9">
        <v>145000</v>
      </c>
    </row>
    <row r="332" spans="2:22">
      <c r="B332">
        <v>111</v>
      </c>
      <c r="C332" t="s">
        <v>342</v>
      </c>
      <c r="D332" t="s">
        <v>337</v>
      </c>
      <c r="F332" t="s">
        <v>338</v>
      </c>
      <c r="G332" t="s">
        <v>339</v>
      </c>
      <c r="H332" s="9">
        <v>235000</v>
      </c>
      <c r="I332" s="9">
        <v>230000</v>
      </c>
      <c r="J332" s="6">
        <v>38511</v>
      </c>
      <c r="K332" s="6">
        <v>38553</v>
      </c>
      <c r="L332" s="6">
        <v>38564</v>
      </c>
      <c r="M332" t="s">
        <v>473</v>
      </c>
      <c r="N332" t="s">
        <v>469</v>
      </c>
      <c r="P332">
        <v>3</v>
      </c>
      <c r="Q332">
        <v>837</v>
      </c>
    </row>
    <row r="333" spans="2:22">
      <c r="B333">
        <v>115</v>
      </c>
      <c r="C333" t="s">
        <v>342</v>
      </c>
      <c r="D333" t="s">
        <v>337</v>
      </c>
      <c r="F333" t="s">
        <v>338</v>
      </c>
      <c r="G333" t="s">
        <v>339</v>
      </c>
      <c r="H333" s="9">
        <v>242000</v>
      </c>
      <c r="I333" s="9">
        <v>232500</v>
      </c>
      <c r="J333" s="6">
        <v>38540</v>
      </c>
      <c r="K333" s="6">
        <v>38553</v>
      </c>
      <c r="L333" s="6">
        <v>38564</v>
      </c>
      <c r="M333" t="s">
        <v>473</v>
      </c>
      <c r="N333" t="s">
        <v>469</v>
      </c>
      <c r="P333">
        <v>2</v>
      </c>
      <c r="Q333">
        <v>835</v>
      </c>
      <c r="S333" t="s">
        <v>475</v>
      </c>
      <c r="T333" s="9">
        <v>129000</v>
      </c>
    </row>
    <row r="334" spans="2:22">
      <c r="B334">
        <v>24</v>
      </c>
      <c r="C334" t="s">
        <v>346</v>
      </c>
      <c r="D334" t="s">
        <v>337</v>
      </c>
      <c r="F334" t="s">
        <v>338</v>
      </c>
      <c r="G334" t="s">
        <v>339</v>
      </c>
      <c r="H334" s="9">
        <v>249000</v>
      </c>
      <c r="I334" s="9">
        <v>233000</v>
      </c>
      <c r="J334" s="6">
        <v>38518</v>
      </c>
      <c r="K334" s="6">
        <v>38554</v>
      </c>
      <c r="L334" s="6">
        <v>38564</v>
      </c>
      <c r="M334" t="s">
        <v>473</v>
      </c>
      <c r="N334" t="s">
        <v>469</v>
      </c>
      <c r="S334" t="s">
        <v>475</v>
      </c>
    </row>
    <row r="335" spans="2:22">
      <c r="B335">
        <v>71</v>
      </c>
      <c r="C335" t="s">
        <v>342</v>
      </c>
      <c r="D335" t="s">
        <v>337</v>
      </c>
      <c r="F335" t="s">
        <v>338</v>
      </c>
      <c r="G335" t="s">
        <v>339</v>
      </c>
      <c r="H335" s="9">
        <v>230000</v>
      </c>
      <c r="I335" s="9">
        <v>235000</v>
      </c>
      <c r="J335" s="6">
        <v>38114</v>
      </c>
      <c r="K335" s="6">
        <v>38539</v>
      </c>
      <c r="L335" s="6">
        <v>38564</v>
      </c>
      <c r="M335" t="s">
        <v>473</v>
      </c>
      <c r="N335" t="s">
        <v>469</v>
      </c>
      <c r="P335">
        <v>2</v>
      </c>
      <c r="Q335">
        <v>830</v>
      </c>
      <c r="S335" t="s">
        <v>475</v>
      </c>
      <c r="T335" s="9">
        <v>123000</v>
      </c>
      <c r="U335">
        <v>2002</v>
      </c>
    </row>
    <row r="336" spans="2:22">
      <c r="B336">
        <v>2</v>
      </c>
      <c r="C336" t="s">
        <v>209</v>
      </c>
      <c r="D336" t="s">
        <v>337</v>
      </c>
      <c r="F336" t="s">
        <v>338</v>
      </c>
      <c r="G336" t="s">
        <v>339</v>
      </c>
      <c r="H336" s="9">
        <v>265000</v>
      </c>
      <c r="I336" s="9">
        <v>243500</v>
      </c>
      <c r="J336" s="6">
        <v>38471</v>
      </c>
      <c r="K336" s="6">
        <v>38523</v>
      </c>
      <c r="L336" s="6">
        <v>38564</v>
      </c>
      <c r="M336" t="s">
        <v>473</v>
      </c>
      <c r="P336">
        <v>4</v>
      </c>
      <c r="Q336">
        <v>611</v>
      </c>
      <c r="S336" t="s">
        <v>475</v>
      </c>
    </row>
    <row r="337" spans="1:21">
      <c r="B337">
        <v>8</v>
      </c>
      <c r="C337" t="s">
        <v>201</v>
      </c>
      <c r="D337" t="s">
        <v>337</v>
      </c>
      <c r="F337" t="s">
        <v>338</v>
      </c>
      <c r="G337" t="s">
        <v>339</v>
      </c>
      <c r="H337" s="9">
        <v>249000</v>
      </c>
      <c r="I337" s="9">
        <v>245000</v>
      </c>
      <c r="J337" s="6">
        <v>38433</v>
      </c>
      <c r="K337" s="6">
        <v>38544</v>
      </c>
      <c r="L337" s="6">
        <v>38564</v>
      </c>
      <c r="M337" t="s">
        <v>473</v>
      </c>
      <c r="P337">
        <v>3</v>
      </c>
      <c r="Q337">
        <v>771</v>
      </c>
      <c r="S337" t="s">
        <v>475</v>
      </c>
    </row>
    <row r="338" spans="1:21">
      <c r="B338">
        <v>65</v>
      </c>
      <c r="C338" t="s">
        <v>316</v>
      </c>
      <c r="D338" t="s">
        <v>337</v>
      </c>
      <c r="F338" t="s">
        <v>338</v>
      </c>
      <c r="G338" t="s">
        <v>339</v>
      </c>
      <c r="H338" s="9">
        <v>259000</v>
      </c>
      <c r="I338" s="9">
        <v>245000</v>
      </c>
      <c r="J338" s="6">
        <v>38482</v>
      </c>
      <c r="K338" s="6">
        <v>38522</v>
      </c>
      <c r="L338" s="6">
        <v>38564</v>
      </c>
      <c r="M338" t="s">
        <v>473</v>
      </c>
      <c r="N338" t="s">
        <v>469</v>
      </c>
      <c r="P338">
        <v>3</v>
      </c>
      <c r="Q338">
        <v>827</v>
      </c>
      <c r="S338" t="s">
        <v>475</v>
      </c>
      <c r="T338" s="9">
        <v>147000</v>
      </c>
      <c r="U338">
        <v>2002</v>
      </c>
    </row>
    <row r="339" spans="1:21">
      <c r="B339">
        <v>12</v>
      </c>
      <c r="C339" t="s">
        <v>93</v>
      </c>
      <c r="D339" t="s">
        <v>337</v>
      </c>
      <c r="F339" t="s">
        <v>338</v>
      </c>
      <c r="G339" t="s">
        <v>339</v>
      </c>
      <c r="H339" s="9">
        <v>259000</v>
      </c>
      <c r="I339" s="9">
        <v>255000</v>
      </c>
      <c r="J339" s="6">
        <v>38540</v>
      </c>
      <c r="K339" s="6">
        <v>38548</v>
      </c>
      <c r="L339" s="6">
        <v>38564</v>
      </c>
      <c r="M339" t="s">
        <v>473</v>
      </c>
      <c r="P339">
        <v>3</v>
      </c>
      <c r="Q339">
        <v>500</v>
      </c>
    </row>
    <row r="340" spans="1:21">
      <c r="B340">
        <v>38</v>
      </c>
      <c r="C340" t="s">
        <v>120</v>
      </c>
      <c r="D340" t="s">
        <v>337</v>
      </c>
      <c r="F340" t="s">
        <v>338</v>
      </c>
      <c r="G340" t="s">
        <v>339</v>
      </c>
      <c r="H340" s="9">
        <v>265000</v>
      </c>
      <c r="I340" s="9">
        <v>258000</v>
      </c>
      <c r="J340" s="6">
        <v>38477</v>
      </c>
      <c r="K340" s="6">
        <v>38524</v>
      </c>
      <c r="L340" s="6">
        <v>38564</v>
      </c>
      <c r="M340" t="s">
        <v>473</v>
      </c>
      <c r="N340" t="s">
        <v>469</v>
      </c>
      <c r="P340">
        <v>3</v>
      </c>
      <c r="Q340">
        <v>976</v>
      </c>
      <c r="S340" t="s">
        <v>475</v>
      </c>
      <c r="T340" s="9">
        <v>165000</v>
      </c>
      <c r="U340">
        <v>2002</v>
      </c>
    </row>
    <row r="341" spans="1:21">
      <c r="B341">
        <v>96</v>
      </c>
      <c r="C341" t="s">
        <v>342</v>
      </c>
      <c r="D341" t="s">
        <v>337</v>
      </c>
      <c r="F341" t="s">
        <v>338</v>
      </c>
      <c r="G341" t="s">
        <v>339</v>
      </c>
      <c r="H341" s="9">
        <v>259000</v>
      </c>
      <c r="I341" s="9">
        <v>260000</v>
      </c>
      <c r="J341" s="6">
        <v>38541</v>
      </c>
      <c r="K341" s="6">
        <v>38544</v>
      </c>
      <c r="L341" s="6">
        <v>38564</v>
      </c>
      <c r="M341" t="s">
        <v>473</v>
      </c>
      <c r="N341" t="s">
        <v>469</v>
      </c>
      <c r="P341">
        <v>3</v>
      </c>
      <c r="Q341">
        <v>804</v>
      </c>
      <c r="S341" t="s">
        <v>475</v>
      </c>
      <c r="T341" s="9">
        <v>169000</v>
      </c>
    </row>
    <row r="342" spans="1:21">
      <c r="B342">
        <v>10</v>
      </c>
      <c r="C342" t="s">
        <v>387</v>
      </c>
      <c r="D342" t="s">
        <v>337</v>
      </c>
      <c r="F342" t="s">
        <v>338</v>
      </c>
      <c r="G342" t="s">
        <v>339</v>
      </c>
      <c r="H342" s="9">
        <v>275000</v>
      </c>
      <c r="I342" s="9">
        <v>265000</v>
      </c>
      <c r="J342" s="6">
        <v>38477</v>
      </c>
      <c r="K342" s="6">
        <v>38485</v>
      </c>
      <c r="L342" s="6">
        <v>38564</v>
      </c>
      <c r="M342" t="s">
        <v>473</v>
      </c>
      <c r="N342" t="s">
        <v>469</v>
      </c>
      <c r="P342">
        <v>3</v>
      </c>
      <c r="Q342">
        <v>700</v>
      </c>
      <c r="S342" t="s">
        <v>475</v>
      </c>
      <c r="T342" s="9">
        <v>153000</v>
      </c>
      <c r="U342">
        <v>2002</v>
      </c>
    </row>
    <row r="343" spans="1:21">
      <c r="B343">
        <v>100</v>
      </c>
      <c r="C343" t="s">
        <v>341</v>
      </c>
      <c r="D343" t="s">
        <v>337</v>
      </c>
      <c r="F343" t="s">
        <v>338</v>
      </c>
      <c r="G343" t="s">
        <v>339</v>
      </c>
      <c r="H343" s="9">
        <v>315000</v>
      </c>
      <c r="I343" s="9">
        <v>284000</v>
      </c>
      <c r="J343" s="6">
        <v>38484</v>
      </c>
      <c r="K343" s="6">
        <v>38533</v>
      </c>
      <c r="L343" s="6">
        <v>38564</v>
      </c>
      <c r="M343" t="s">
        <v>473</v>
      </c>
      <c r="P343">
        <v>4</v>
      </c>
      <c r="Q343">
        <v>787</v>
      </c>
      <c r="S343" t="s">
        <v>475</v>
      </c>
    </row>
    <row r="344" spans="1:21">
      <c r="B344" t="s">
        <v>234</v>
      </c>
      <c r="C344" t="s">
        <v>349</v>
      </c>
      <c r="D344" t="s">
        <v>337</v>
      </c>
      <c r="F344" t="s">
        <v>338</v>
      </c>
      <c r="G344" t="s">
        <v>339</v>
      </c>
      <c r="H344" s="9">
        <v>235000</v>
      </c>
      <c r="I344" s="9">
        <v>221000</v>
      </c>
      <c r="J344" s="6">
        <v>38507</v>
      </c>
      <c r="K344" s="6">
        <v>38560</v>
      </c>
      <c r="L344" s="6">
        <v>38569</v>
      </c>
      <c r="M344" t="s">
        <v>473</v>
      </c>
      <c r="N344" t="s">
        <v>594</v>
      </c>
      <c r="O344" t="s">
        <v>470</v>
      </c>
      <c r="P344">
        <v>2</v>
      </c>
      <c r="Q344">
        <v>500</v>
      </c>
      <c r="S344" t="s">
        <v>475</v>
      </c>
    </row>
    <row r="345" spans="1:21">
      <c r="B345">
        <v>10</v>
      </c>
      <c r="C345" t="s">
        <v>194</v>
      </c>
      <c r="D345" t="s">
        <v>337</v>
      </c>
      <c r="F345" t="s">
        <v>338</v>
      </c>
      <c r="G345" t="s">
        <v>339</v>
      </c>
      <c r="H345" s="9">
        <v>269000</v>
      </c>
      <c r="I345" s="9">
        <v>265000</v>
      </c>
      <c r="K345" s="6">
        <v>38572</v>
      </c>
      <c r="L345" s="6">
        <v>38583</v>
      </c>
      <c r="M345" t="s">
        <v>473</v>
      </c>
      <c r="N345" t="s">
        <v>469</v>
      </c>
      <c r="O345" t="s">
        <v>470</v>
      </c>
      <c r="P345">
        <v>2</v>
      </c>
      <c r="Q345">
        <v>600</v>
      </c>
      <c r="S345" t="s">
        <v>475</v>
      </c>
    </row>
    <row r="346" spans="1:21">
      <c r="A346">
        <v>4</v>
      </c>
      <c r="B346">
        <v>24</v>
      </c>
      <c r="C346" t="s">
        <v>346</v>
      </c>
      <c r="D346" t="s">
        <v>337</v>
      </c>
      <c r="F346" t="s">
        <v>338</v>
      </c>
      <c r="G346" t="s">
        <v>339</v>
      </c>
      <c r="H346" s="9">
        <v>243000</v>
      </c>
      <c r="I346" s="9">
        <v>243000</v>
      </c>
      <c r="J346" s="6">
        <v>38517</v>
      </c>
      <c r="K346" s="6">
        <v>38552</v>
      </c>
      <c r="L346" s="6">
        <v>38595</v>
      </c>
      <c r="M346" t="s">
        <v>340</v>
      </c>
      <c r="N346" t="s">
        <v>469</v>
      </c>
      <c r="P346">
        <v>2</v>
      </c>
      <c r="Q346">
        <v>2037</v>
      </c>
      <c r="S346" t="s">
        <v>475</v>
      </c>
      <c r="T346" s="9">
        <v>165000</v>
      </c>
      <c r="U346">
        <v>2002</v>
      </c>
    </row>
    <row r="347" spans="1:21">
      <c r="A347">
        <v>4</v>
      </c>
      <c r="B347">
        <v>24</v>
      </c>
      <c r="C347" t="s">
        <v>346</v>
      </c>
      <c r="D347" t="s">
        <v>337</v>
      </c>
      <c r="F347" t="s">
        <v>338</v>
      </c>
      <c r="G347" t="s">
        <v>339</v>
      </c>
      <c r="H347" s="9">
        <v>243000</v>
      </c>
      <c r="I347" s="9">
        <v>243000</v>
      </c>
      <c r="J347" s="6">
        <v>38517</v>
      </c>
      <c r="K347" s="6">
        <v>38552</v>
      </c>
      <c r="L347" s="6">
        <v>38595</v>
      </c>
      <c r="M347" t="s">
        <v>340</v>
      </c>
      <c r="N347" t="s">
        <v>469</v>
      </c>
      <c r="P347">
        <v>2</v>
      </c>
      <c r="Q347">
        <v>2037</v>
      </c>
      <c r="S347" t="s">
        <v>475</v>
      </c>
      <c r="T347" s="9">
        <v>165000</v>
      </c>
      <c r="U347">
        <v>2002</v>
      </c>
    </row>
    <row r="348" spans="1:21">
      <c r="B348">
        <v>39</v>
      </c>
      <c r="C348" t="s">
        <v>596</v>
      </c>
      <c r="D348" t="s">
        <v>337</v>
      </c>
      <c r="F348" t="s">
        <v>338</v>
      </c>
      <c r="G348" t="s">
        <v>339</v>
      </c>
      <c r="H348" s="9">
        <v>195000</v>
      </c>
      <c r="I348" s="9">
        <v>196000</v>
      </c>
      <c r="J348" s="6">
        <v>38565</v>
      </c>
      <c r="K348" s="6">
        <v>38566</v>
      </c>
      <c r="L348" s="6">
        <v>38595</v>
      </c>
      <c r="M348" t="s">
        <v>473</v>
      </c>
      <c r="N348" t="s">
        <v>469</v>
      </c>
      <c r="P348">
        <v>3</v>
      </c>
      <c r="Q348">
        <v>462</v>
      </c>
      <c r="S348" t="s">
        <v>475</v>
      </c>
    </row>
    <row r="349" spans="1:21">
      <c r="B349">
        <v>39</v>
      </c>
      <c r="C349" t="s">
        <v>596</v>
      </c>
      <c r="D349" t="s">
        <v>337</v>
      </c>
      <c r="F349" t="s">
        <v>338</v>
      </c>
      <c r="G349" t="s">
        <v>339</v>
      </c>
      <c r="H349" s="9">
        <v>195000</v>
      </c>
      <c r="I349" s="9">
        <v>196000</v>
      </c>
      <c r="J349" s="6">
        <v>38565</v>
      </c>
      <c r="K349" s="6">
        <v>38566</v>
      </c>
      <c r="L349" s="6">
        <v>38595</v>
      </c>
      <c r="M349" t="s">
        <v>473</v>
      </c>
      <c r="N349" t="s">
        <v>469</v>
      </c>
      <c r="P349">
        <v>3</v>
      </c>
      <c r="Q349">
        <v>462</v>
      </c>
      <c r="S349" t="s">
        <v>475</v>
      </c>
    </row>
    <row r="350" spans="1:21">
      <c r="B350">
        <v>50</v>
      </c>
      <c r="C350" t="s">
        <v>303</v>
      </c>
      <c r="D350" t="s">
        <v>337</v>
      </c>
      <c r="F350" t="s">
        <v>338</v>
      </c>
      <c r="G350" t="s">
        <v>339</v>
      </c>
      <c r="H350" s="9">
        <v>200000</v>
      </c>
      <c r="I350" s="9">
        <v>200000</v>
      </c>
      <c r="J350" s="6">
        <v>38491</v>
      </c>
      <c r="K350" s="6">
        <v>38491</v>
      </c>
      <c r="L350" s="6">
        <v>38595</v>
      </c>
      <c r="M350" t="s">
        <v>473</v>
      </c>
      <c r="P350">
        <v>3</v>
      </c>
      <c r="Q350">
        <v>451</v>
      </c>
      <c r="S350" t="s">
        <v>475</v>
      </c>
    </row>
    <row r="351" spans="1:21">
      <c r="B351">
        <v>225</v>
      </c>
      <c r="C351" t="s">
        <v>388</v>
      </c>
      <c r="D351" t="s">
        <v>337</v>
      </c>
      <c r="F351" t="s">
        <v>338</v>
      </c>
      <c r="G351" t="s">
        <v>339</v>
      </c>
      <c r="H351" s="9">
        <v>220000</v>
      </c>
      <c r="I351" s="9">
        <v>220000</v>
      </c>
      <c r="J351" s="6">
        <v>38544</v>
      </c>
      <c r="K351" s="6">
        <v>38553</v>
      </c>
      <c r="L351" s="6">
        <v>38595</v>
      </c>
      <c r="M351" t="s">
        <v>473</v>
      </c>
      <c r="N351" t="s">
        <v>469</v>
      </c>
      <c r="P351">
        <v>3</v>
      </c>
      <c r="Q351">
        <v>969</v>
      </c>
      <c r="S351" t="s">
        <v>475</v>
      </c>
      <c r="T351" s="9">
        <v>125000</v>
      </c>
      <c r="U351">
        <v>2002</v>
      </c>
    </row>
    <row r="352" spans="1:21">
      <c r="B352">
        <v>3</v>
      </c>
      <c r="C352" t="s">
        <v>597</v>
      </c>
      <c r="D352" t="s">
        <v>337</v>
      </c>
      <c r="F352" t="s">
        <v>338</v>
      </c>
      <c r="G352" t="s">
        <v>339</v>
      </c>
      <c r="H352" s="9">
        <v>240000</v>
      </c>
      <c r="I352" s="9">
        <v>238000</v>
      </c>
      <c r="J352" s="6">
        <v>38574</v>
      </c>
      <c r="K352" s="6">
        <v>38580</v>
      </c>
      <c r="L352" s="6">
        <v>38595</v>
      </c>
      <c r="M352" t="s">
        <v>473</v>
      </c>
      <c r="P352">
        <v>3</v>
      </c>
      <c r="S352" t="s">
        <v>475</v>
      </c>
    </row>
    <row r="353" spans="2:22">
      <c r="B353">
        <v>13</v>
      </c>
      <c r="C353" t="s">
        <v>205</v>
      </c>
      <c r="D353" t="s">
        <v>337</v>
      </c>
      <c r="F353" t="s">
        <v>338</v>
      </c>
      <c r="G353" t="s">
        <v>339</v>
      </c>
      <c r="H353" s="9">
        <v>259000</v>
      </c>
      <c r="I353" s="9">
        <v>240000</v>
      </c>
      <c r="J353" s="6">
        <v>38540</v>
      </c>
      <c r="K353" s="6">
        <v>38567</v>
      </c>
      <c r="L353" s="6">
        <v>38595</v>
      </c>
      <c r="M353" t="s">
        <v>473</v>
      </c>
      <c r="P353">
        <v>3</v>
      </c>
      <c r="Q353">
        <v>1012</v>
      </c>
      <c r="S353" t="s">
        <v>475</v>
      </c>
    </row>
    <row r="354" spans="2:22">
      <c r="B354">
        <v>33</v>
      </c>
      <c r="C354" t="s">
        <v>194</v>
      </c>
      <c r="D354" t="s">
        <v>337</v>
      </c>
      <c r="F354" t="s">
        <v>338</v>
      </c>
      <c r="G354" t="s">
        <v>339</v>
      </c>
      <c r="H354" s="9">
        <v>252000</v>
      </c>
      <c r="I354" s="9">
        <v>245000</v>
      </c>
      <c r="J354" s="6">
        <v>38516</v>
      </c>
      <c r="K354" s="6">
        <v>38576</v>
      </c>
      <c r="L354" s="6">
        <v>38595</v>
      </c>
      <c r="M354" t="s">
        <v>473</v>
      </c>
      <c r="P354">
        <v>2</v>
      </c>
      <c r="S354" t="s">
        <v>475</v>
      </c>
    </row>
    <row r="355" spans="2:22">
      <c r="B355">
        <v>51</v>
      </c>
      <c r="C355" t="s">
        <v>87</v>
      </c>
      <c r="D355" t="s">
        <v>337</v>
      </c>
      <c r="F355" t="s">
        <v>338</v>
      </c>
      <c r="G355" t="s">
        <v>339</v>
      </c>
      <c r="H355" s="9">
        <v>268000</v>
      </c>
      <c r="I355" s="9">
        <v>247250</v>
      </c>
      <c r="J355" s="6">
        <v>38513</v>
      </c>
      <c r="K355" s="6">
        <v>38580</v>
      </c>
      <c r="L355" s="6">
        <v>38595</v>
      </c>
      <c r="M355" t="s">
        <v>473</v>
      </c>
      <c r="N355" t="s">
        <v>469</v>
      </c>
      <c r="P355">
        <v>4</v>
      </c>
      <c r="Q355">
        <v>878</v>
      </c>
      <c r="S355" t="s">
        <v>475</v>
      </c>
    </row>
    <row r="356" spans="2:22">
      <c r="B356">
        <v>30</v>
      </c>
      <c r="C356" t="s">
        <v>87</v>
      </c>
      <c r="D356" t="s">
        <v>337</v>
      </c>
      <c r="F356" t="s">
        <v>338</v>
      </c>
      <c r="G356" t="s">
        <v>339</v>
      </c>
      <c r="H356" s="9">
        <v>265000</v>
      </c>
      <c r="I356" s="9">
        <v>260000</v>
      </c>
      <c r="J356" s="6">
        <v>38546</v>
      </c>
      <c r="K356" s="6">
        <v>38576</v>
      </c>
      <c r="L356" s="6">
        <v>38595</v>
      </c>
      <c r="M356" t="s">
        <v>473</v>
      </c>
      <c r="N356" t="s">
        <v>469</v>
      </c>
      <c r="P356">
        <v>2</v>
      </c>
      <c r="Q356">
        <v>812</v>
      </c>
      <c r="S356" t="s">
        <v>475</v>
      </c>
      <c r="T356" s="9">
        <v>115000</v>
      </c>
      <c r="U356">
        <v>2002</v>
      </c>
      <c r="V356">
        <v>9</v>
      </c>
    </row>
    <row r="357" spans="2:22">
      <c r="B357">
        <v>10</v>
      </c>
      <c r="C357" t="s">
        <v>583</v>
      </c>
      <c r="D357" t="s">
        <v>337</v>
      </c>
      <c r="F357" t="s">
        <v>338</v>
      </c>
      <c r="G357" t="s">
        <v>339</v>
      </c>
      <c r="H357" s="9">
        <v>263000</v>
      </c>
      <c r="I357" s="9">
        <v>263000</v>
      </c>
      <c r="J357" s="6">
        <v>38549</v>
      </c>
      <c r="K357" s="6">
        <v>38566</v>
      </c>
      <c r="L357" s="6">
        <v>38595</v>
      </c>
      <c r="M357" t="s">
        <v>473</v>
      </c>
      <c r="P357">
        <v>3</v>
      </c>
      <c r="Q357">
        <v>824</v>
      </c>
      <c r="S357" t="s">
        <v>475</v>
      </c>
    </row>
    <row r="358" spans="2:22">
      <c r="B358">
        <v>66</v>
      </c>
      <c r="C358" t="s">
        <v>316</v>
      </c>
      <c r="D358" t="s">
        <v>337</v>
      </c>
      <c r="F358" t="s">
        <v>338</v>
      </c>
      <c r="G358" t="s">
        <v>339</v>
      </c>
      <c r="H358" s="9">
        <v>275000</v>
      </c>
      <c r="I358" s="9">
        <v>265000</v>
      </c>
      <c r="J358" s="6">
        <v>38558</v>
      </c>
      <c r="K358" s="6">
        <v>38569</v>
      </c>
      <c r="L358" s="6">
        <v>38595</v>
      </c>
      <c r="M358" t="s">
        <v>473</v>
      </c>
      <c r="N358" t="s">
        <v>469</v>
      </c>
      <c r="S358" t="s">
        <v>475</v>
      </c>
    </row>
    <row r="359" spans="2:22">
      <c r="B359" t="s">
        <v>694</v>
      </c>
      <c r="C359" t="s">
        <v>597</v>
      </c>
      <c r="D359" t="s">
        <v>337</v>
      </c>
      <c r="F359" t="s">
        <v>338</v>
      </c>
      <c r="G359" t="s">
        <v>339</v>
      </c>
      <c r="H359" s="9">
        <v>295000</v>
      </c>
      <c r="I359" s="9">
        <v>275000</v>
      </c>
      <c r="J359" s="6">
        <v>38587</v>
      </c>
      <c r="K359" s="6">
        <v>38588</v>
      </c>
      <c r="L359" s="6">
        <v>38595</v>
      </c>
      <c r="M359" t="s">
        <v>473</v>
      </c>
      <c r="N359" t="s">
        <v>469</v>
      </c>
      <c r="O359" t="s">
        <v>470</v>
      </c>
      <c r="P359">
        <v>3</v>
      </c>
      <c r="Q359">
        <v>577</v>
      </c>
      <c r="S359" t="s">
        <v>475</v>
      </c>
      <c r="T359" s="9">
        <v>180000</v>
      </c>
    </row>
    <row r="360" spans="2:22">
      <c r="B360">
        <v>45</v>
      </c>
      <c r="C360" t="s">
        <v>617</v>
      </c>
      <c r="D360" t="s">
        <v>337</v>
      </c>
      <c r="F360" t="s">
        <v>338</v>
      </c>
      <c r="G360" t="s">
        <v>339</v>
      </c>
      <c r="H360" s="9">
        <v>279000</v>
      </c>
      <c r="I360" s="9">
        <v>257000</v>
      </c>
      <c r="J360" s="6">
        <v>38559</v>
      </c>
      <c r="K360" s="6">
        <v>38611</v>
      </c>
      <c r="L360" s="6">
        <v>38611</v>
      </c>
      <c r="M360" t="s">
        <v>473</v>
      </c>
      <c r="N360" t="s">
        <v>469</v>
      </c>
      <c r="O360" t="s">
        <v>470</v>
      </c>
      <c r="P360">
        <v>2</v>
      </c>
      <c r="Q360">
        <v>645</v>
      </c>
      <c r="S360" t="s">
        <v>475</v>
      </c>
    </row>
    <row r="361" spans="2:22">
      <c r="B361">
        <v>16</v>
      </c>
      <c r="C361" t="s">
        <v>218</v>
      </c>
      <c r="D361" t="s">
        <v>337</v>
      </c>
      <c r="F361" t="s">
        <v>338</v>
      </c>
      <c r="G361" t="s">
        <v>339</v>
      </c>
      <c r="H361" s="9">
        <v>279000</v>
      </c>
      <c r="I361" s="9">
        <v>273000</v>
      </c>
      <c r="J361" s="6">
        <v>38602</v>
      </c>
      <c r="K361" s="6">
        <v>38604</v>
      </c>
      <c r="L361" s="6">
        <v>38614</v>
      </c>
      <c r="M361" t="s">
        <v>473</v>
      </c>
      <c r="N361" t="s">
        <v>469</v>
      </c>
      <c r="O361" t="s">
        <v>470</v>
      </c>
      <c r="P361">
        <v>3</v>
      </c>
      <c r="Q361">
        <v>926</v>
      </c>
      <c r="R361">
        <v>110</v>
      </c>
      <c r="S361" t="s">
        <v>475</v>
      </c>
      <c r="T361" s="9">
        <v>154000</v>
      </c>
      <c r="U361">
        <v>2002</v>
      </c>
      <c r="V361">
        <v>9</v>
      </c>
    </row>
    <row r="362" spans="2:22">
      <c r="B362">
        <v>131</v>
      </c>
      <c r="C362" t="s">
        <v>121</v>
      </c>
      <c r="D362" t="s">
        <v>337</v>
      </c>
      <c r="F362" t="s">
        <v>338</v>
      </c>
      <c r="G362" t="s">
        <v>339</v>
      </c>
      <c r="H362" s="9">
        <v>220000</v>
      </c>
      <c r="I362" s="9">
        <v>220000</v>
      </c>
      <c r="J362" s="6">
        <v>38553</v>
      </c>
      <c r="K362" s="6">
        <v>38607</v>
      </c>
      <c r="L362" s="6">
        <v>38618</v>
      </c>
      <c r="M362" t="s">
        <v>473</v>
      </c>
      <c r="N362" t="s">
        <v>469</v>
      </c>
      <c r="O362" t="s">
        <v>470</v>
      </c>
      <c r="P362">
        <v>3</v>
      </c>
      <c r="Q362">
        <v>1120</v>
      </c>
      <c r="R362">
        <v>130</v>
      </c>
      <c r="S362" t="s">
        <v>475</v>
      </c>
      <c r="T362" s="9">
        <v>169000</v>
      </c>
      <c r="U362">
        <v>2002</v>
      </c>
      <c r="V362">
        <v>9</v>
      </c>
    </row>
    <row r="363" spans="2:22">
      <c r="B363">
        <v>17</v>
      </c>
      <c r="C363" t="s">
        <v>442</v>
      </c>
      <c r="D363" t="s">
        <v>337</v>
      </c>
      <c r="F363" t="s">
        <v>338</v>
      </c>
      <c r="G363" t="s">
        <v>339</v>
      </c>
      <c r="H363" s="9">
        <v>298000</v>
      </c>
      <c r="I363" s="9">
        <v>261000</v>
      </c>
      <c r="J363" s="6">
        <v>38573</v>
      </c>
      <c r="K363" s="6">
        <v>38623</v>
      </c>
      <c r="L363" s="6">
        <v>38623</v>
      </c>
      <c r="M363" t="s">
        <v>473</v>
      </c>
      <c r="N363" t="s">
        <v>469</v>
      </c>
      <c r="O363" t="s">
        <v>470</v>
      </c>
      <c r="P363">
        <v>3</v>
      </c>
      <c r="S363" t="s">
        <v>475</v>
      </c>
      <c r="T363" s="9">
        <v>125000</v>
      </c>
      <c r="U363">
        <v>2002</v>
      </c>
    </row>
    <row r="364" spans="2:22">
      <c r="B364">
        <v>36</v>
      </c>
      <c r="C364" t="s">
        <v>597</v>
      </c>
      <c r="D364" t="s">
        <v>337</v>
      </c>
      <c r="F364" t="s">
        <v>338</v>
      </c>
      <c r="G364" t="s">
        <v>339</v>
      </c>
      <c r="H364" s="9">
        <v>249000</v>
      </c>
      <c r="I364" s="9">
        <v>235000</v>
      </c>
      <c r="J364" s="6">
        <v>38567</v>
      </c>
      <c r="K364" s="6">
        <v>38600</v>
      </c>
      <c r="L364" s="6">
        <v>38625</v>
      </c>
      <c r="M364" t="s">
        <v>473</v>
      </c>
      <c r="N364" t="s">
        <v>345</v>
      </c>
      <c r="O364" t="s">
        <v>470</v>
      </c>
      <c r="P364">
        <v>2</v>
      </c>
      <c r="S364" t="s">
        <v>475</v>
      </c>
      <c r="T364" s="9">
        <v>137000</v>
      </c>
      <c r="U364">
        <v>2003</v>
      </c>
      <c r="V364">
        <v>9</v>
      </c>
    </row>
    <row r="365" spans="2:22">
      <c r="B365" t="s">
        <v>444</v>
      </c>
      <c r="C365" t="s">
        <v>215</v>
      </c>
      <c r="D365" t="s">
        <v>337</v>
      </c>
      <c r="E365" t="s">
        <v>337</v>
      </c>
      <c r="F365" t="s">
        <v>338</v>
      </c>
      <c r="G365" t="s">
        <v>339</v>
      </c>
      <c r="H365" s="9">
        <v>269500</v>
      </c>
      <c r="I365" s="9">
        <v>269000</v>
      </c>
      <c r="J365" s="6">
        <v>38621</v>
      </c>
      <c r="K365" s="6">
        <v>38627</v>
      </c>
      <c r="L365" s="6">
        <v>38628</v>
      </c>
      <c r="M365" t="s">
        <v>473</v>
      </c>
      <c r="N365" t="s">
        <v>469</v>
      </c>
      <c r="O365" t="s">
        <v>470</v>
      </c>
      <c r="P365">
        <v>3</v>
      </c>
      <c r="Q365">
        <v>948</v>
      </c>
      <c r="R365">
        <v>110</v>
      </c>
      <c r="S365" t="s">
        <v>475</v>
      </c>
    </row>
    <row r="366" spans="2:22">
      <c r="B366">
        <v>89</v>
      </c>
      <c r="C366" t="s">
        <v>349</v>
      </c>
      <c r="D366" t="s">
        <v>337</v>
      </c>
      <c r="E366" t="s">
        <v>337</v>
      </c>
      <c r="F366" t="s">
        <v>338</v>
      </c>
      <c r="G366" t="s">
        <v>339</v>
      </c>
      <c r="H366" s="9">
        <v>229000</v>
      </c>
      <c r="I366" s="9">
        <v>224000</v>
      </c>
      <c r="J366" s="6">
        <v>38543</v>
      </c>
      <c r="K366" s="6">
        <v>38610</v>
      </c>
      <c r="L366" s="6">
        <v>38630</v>
      </c>
      <c r="M366" t="s">
        <v>473</v>
      </c>
      <c r="N366" t="s">
        <v>469</v>
      </c>
      <c r="O366" t="s">
        <v>470</v>
      </c>
      <c r="P366">
        <v>2</v>
      </c>
      <c r="Q366">
        <v>0</v>
      </c>
      <c r="S366" t="s">
        <v>475</v>
      </c>
    </row>
    <row r="367" spans="2:22">
      <c r="B367" t="s">
        <v>207</v>
      </c>
      <c r="C367" t="s">
        <v>106</v>
      </c>
      <c r="D367" t="s">
        <v>337</v>
      </c>
      <c r="E367" t="s">
        <v>337</v>
      </c>
      <c r="F367" t="s">
        <v>338</v>
      </c>
      <c r="G367" t="s">
        <v>339</v>
      </c>
      <c r="H367" s="9">
        <v>243000</v>
      </c>
      <c r="I367" s="9">
        <v>240000</v>
      </c>
      <c r="J367" s="6">
        <v>38554</v>
      </c>
      <c r="K367" s="6">
        <v>38616</v>
      </c>
      <c r="L367" s="6">
        <v>38630</v>
      </c>
      <c r="M367" t="s">
        <v>473</v>
      </c>
      <c r="N367" t="s">
        <v>469</v>
      </c>
      <c r="O367" t="s">
        <v>470</v>
      </c>
      <c r="P367">
        <v>3</v>
      </c>
      <c r="Q367">
        <v>536</v>
      </c>
      <c r="S367" t="s">
        <v>475</v>
      </c>
      <c r="T367" s="9">
        <v>129000</v>
      </c>
      <c r="U367">
        <v>2002</v>
      </c>
    </row>
    <row r="368" spans="2:22">
      <c r="B368" t="s">
        <v>1</v>
      </c>
      <c r="C368" t="s">
        <v>106</v>
      </c>
      <c r="D368" t="s">
        <v>337</v>
      </c>
      <c r="E368" t="s">
        <v>337</v>
      </c>
      <c r="F368" t="s">
        <v>338</v>
      </c>
      <c r="G368" t="s">
        <v>339</v>
      </c>
      <c r="H368" s="9">
        <v>290000</v>
      </c>
      <c r="I368" s="9">
        <v>274000</v>
      </c>
      <c r="J368" s="6">
        <v>38596</v>
      </c>
      <c r="K368" s="6">
        <v>38632</v>
      </c>
      <c r="L368" s="6">
        <v>38632</v>
      </c>
      <c r="M368" t="s">
        <v>473</v>
      </c>
      <c r="N368" t="s">
        <v>469</v>
      </c>
      <c r="O368" t="s">
        <v>470</v>
      </c>
      <c r="P368">
        <v>3</v>
      </c>
      <c r="Q368">
        <v>804</v>
      </c>
      <c r="S368" t="s">
        <v>475</v>
      </c>
    </row>
    <row r="369" spans="1:22">
      <c r="B369">
        <v>48</v>
      </c>
      <c r="C369" t="s">
        <v>609</v>
      </c>
      <c r="D369" t="s">
        <v>337</v>
      </c>
      <c r="E369" t="s">
        <v>337</v>
      </c>
      <c r="F369" t="s">
        <v>338</v>
      </c>
      <c r="G369" t="s">
        <v>339</v>
      </c>
      <c r="H369" s="9">
        <v>269000</v>
      </c>
      <c r="I369" s="9">
        <v>258000</v>
      </c>
      <c r="J369" s="6">
        <v>38616</v>
      </c>
      <c r="K369" s="6">
        <v>38628</v>
      </c>
      <c r="L369" s="6">
        <v>38636</v>
      </c>
      <c r="M369" t="s">
        <v>473</v>
      </c>
      <c r="N369" t="s">
        <v>469</v>
      </c>
      <c r="O369" t="s">
        <v>470</v>
      </c>
      <c r="P369">
        <v>3</v>
      </c>
      <c r="Q369">
        <v>825</v>
      </c>
      <c r="S369" t="s">
        <v>475</v>
      </c>
    </row>
    <row r="370" spans="1:22">
      <c r="A370">
        <v>9</v>
      </c>
      <c r="B370">
        <v>14</v>
      </c>
      <c r="C370" t="s">
        <v>341</v>
      </c>
      <c r="D370" t="s">
        <v>337</v>
      </c>
      <c r="E370" t="s">
        <v>337</v>
      </c>
      <c r="F370" t="s">
        <v>338</v>
      </c>
      <c r="G370" t="s">
        <v>339</v>
      </c>
      <c r="H370" s="9">
        <v>140000</v>
      </c>
      <c r="I370" s="9">
        <v>140000</v>
      </c>
      <c r="J370" s="6">
        <v>38625</v>
      </c>
      <c r="K370" s="6">
        <v>38639</v>
      </c>
      <c r="L370" s="6">
        <v>38639</v>
      </c>
      <c r="M370" t="s">
        <v>340</v>
      </c>
      <c r="O370" t="s">
        <v>470</v>
      </c>
      <c r="P370">
        <v>2</v>
      </c>
      <c r="S370" t="s">
        <v>475</v>
      </c>
    </row>
    <row r="371" spans="1:22">
      <c r="B371">
        <v>99</v>
      </c>
      <c r="C371" t="s">
        <v>101</v>
      </c>
      <c r="D371" t="s">
        <v>337</v>
      </c>
      <c r="E371" t="s">
        <v>337</v>
      </c>
      <c r="F371" t="s">
        <v>338</v>
      </c>
      <c r="G371" t="s">
        <v>339</v>
      </c>
      <c r="H371" s="9">
        <v>212000</v>
      </c>
      <c r="I371" s="9">
        <v>209000</v>
      </c>
      <c r="J371" s="6">
        <v>38632</v>
      </c>
      <c r="K371" s="6">
        <v>38633</v>
      </c>
      <c r="L371" s="6">
        <v>38639</v>
      </c>
      <c r="M371" t="s">
        <v>473</v>
      </c>
      <c r="N371" t="s">
        <v>469</v>
      </c>
      <c r="O371" t="s">
        <v>470</v>
      </c>
      <c r="P371">
        <v>3</v>
      </c>
      <c r="Q371">
        <v>610</v>
      </c>
      <c r="S371" t="s">
        <v>475</v>
      </c>
    </row>
    <row r="372" spans="1:22">
      <c r="B372">
        <v>8</v>
      </c>
      <c r="C372" t="s">
        <v>352</v>
      </c>
      <c r="D372" t="s">
        <v>337</v>
      </c>
      <c r="E372" t="s">
        <v>337</v>
      </c>
      <c r="F372" t="s">
        <v>338</v>
      </c>
      <c r="G372" t="s">
        <v>339</v>
      </c>
      <c r="H372" s="9">
        <v>232500</v>
      </c>
      <c r="I372" s="9">
        <v>224000</v>
      </c>
      <c r="J372" s="6">
        <v>38590</v>
      </c>
      <c r="K372" s="6">
        <v>38625</v>
      </c>
      <c r="L372" s="6">
        <v>38639</v>
      </c>
      <c r="M372" t="s">
        <v>473</v>
      </c>
      <c r="N372" t="s">
        <v>469</v>
      </c>
      <c r="O372" t="s">
        <v>470</v>
      </c>
      <c r="P372">
        <v>2</v>
      </c>
      <c r="Q372">
        <v>460</v>
      </c>
      <c r="R372">
        <v>80</v>
      </c>
      <c r="S372" t="s">
        <v>475</v>
      </c>
    </row>
    <row r="373" spans="1:22">
      <c r="A373" t="s">
        <v>474</v>
      </c>
      <c r="B373">
        <v>149</v>
      </c>
      <c r="C373" t="s">
        <v>342</v>
      </c>
      <c r="D373" t="s">
        <v>337</v>
      </c>
      <c r="E373" t="s">
        <v>337</v>
      </c>
      <c r="F373" t="s">
        <v>338</v>
      </c>
      <c r="G373" t="s">
        <v>339</v>
      </c>
      <c r="H373" s="9">
        <v>259000</v>
      </c>
      <c r="I373" s="9">
        <v>258000</v>
      </c>
      <c r="J373" s="6">
        <v>38602</v>
      </c>
      <c r="K373" s="6">
        <v>38629</v>
      </c>
      <c r="L373" s="6">
        <v>38639</v>
      </c>
      <c r="M373" t="s">
        <v>473</v>
      </c>
      <c r="N373" t="s">
        <v>345</v>
      </c>
      <c r="O373" t="s">
        <v>470</v>
      </c>
      <c r="P373">
        <v>3</v>
      </c>
      <c r="R373">
        <v>140</v>
      </c>
      <c r="S373" t="s">
        <v>475</v>
      </c>
      <c r="T373" s="9">
        <v>145000</v>
      </c>
      <c r="U373">
        <v>2002</v>
      </c>
      <c r="V373">
        <v>9</v>
      </c>
    </row>
    <row r="374" spans="1:22">
      <c r="B374">
        <v>7</v>
      </c>
      <c r="C374" t="s">
        <v>367</v>
      </c>
      <c r="D374" t="s">
        <v>337</v>
      </c>
      <c r="E374" t="s">
        <v>337</v>
      </c>
      <c r="F374" t="s">
        <v>338</v>
      </c>
      <c r="G374" t="s">
        <v>339</v>
      </c>
      <c r="H374" s="9">
        <v>259000</v>
      </c>
      <c r="I374" s="9">
        <v>255000</v>
      </c>
      <c r="J374" s="6">
        <v>38628</v>
      </c>
      <c r="K374" s="6">
        <v>38637</v>
      </c>
      <c r="L374" s="6">
        <v>38644</v>
      </c>
      <c r="M374" t="s">
        <v>473</v>
      </c>
      <c r="N374" t="s">
        <v>469</v>
      </c>
      <c r="O374" t="s">
        <v>470</v>
      </c>
      <c r="P374">
        <v>2</v>
      </c>
      <c r="Q374">
        <v>1040</v>
      </c>
      <c r="R374">
        <v>80</v>
      </c>
      <c r="S374" t="s">
        <v>475</v>
      </c>
      <c r="T374" s="9">
        <v>121000</v>
      </c>
      <c r="U374">
        <v>2002</v>
      </c>
      <c r="V374">
        <v>9</v>
      </c>
    </row>
    <row r="375" spans="1:22">
      <c r="B375" t="s">
        <v>238</v>
      </c>
      <c r="C375" t="s">
        <v>367</v>
      </c>
      <c r="D375" t="s">
        <v>337</v>
      </c>
      <c r="E375" t="s">
        <v>337</v>
      </c>
      <c r="F375" t="s">
        <v>338</v>
      </c>
      <c r="G375" t="s">
        <v>339</v>
      </c>
      <c r="H375" s="9">
        <v>245000</v>
      </c>
      <c r="I375" s="9">
        <v>240000</v>
      </c>
      <c r="J375" s="6">
        <v>38595</v>
      </c>
      <c r="K375" s="6">
        <v>38629</v>
      </c>
      <c r="L375" s="6">
        <v>38651</v>
      </c>
      <c r="M375" t="s">
        <v>473</v>
      </c>
      <c r="N375" t="s">
        <v>469</v>
      </c>
      <c r="O375" t="s">
        <v>470</v>
      </c>
      <c r="P375">
        <v>3</v>
      </c>
      <c r="Q375">
        <v>600</v>
      </c>
      <c r="S375" t="s">
        <v>475</v>
      </c>
      <c r="T375" s="9">
        <v>120000</v>
      </c>
      <c r="U375">
        <v>2002</v>
      </c>
      <c r="V375">
        <v>9</v>
      </c>
    </row>
    <row r="376" spans="1:22">
      <c r="A376" t="s">
        <v>474</v>
      </c>
      <c r="B376">
        <v>9</v>
      </c>
      <c r="C376" t="s">
        <v>676</v>
      </c>
      <c r="D376" t="s">
        <v>337</v>
      </c>
      <c r="E376" t="s">
        <v>337</v>
      </c>
      <c r="F376" t="s">
        <v>338</v>
      </c>
      <c r="G376" t="s">
        <v>339</v>
      </c>
      <c r="H376" s="9">
        <v>205000</v>
      </c>
      <c r="I376" s="9">
        <v>200000</v>
      </c>
      <c r="J376" s="6">
        <v>38642</v>
      </c>
      <c r="K376" s="6">
        <v>38644</v>
      </c>
      <c r="L376" s="6">
        <v>38652</v>
      </c>
      <c r="M376" t="s">
        <v>473</v>
      </c>
      <c r="N376" t="s">
        <v>469</v>
      </c>
      <c r="O376" t="s">
        <v>470</v>
      </c>
      <c r="R376">
        <v>70</v>
      </c>
      <c r="S376" t="s">
        <v>475</v>
      </c>
    </row>
    <row r="377" spans="1:22">
      <c r="B377">
        <v>51</v>
      </c>
      <c r="C377" t="s">
        <v>618</v>
      </c>
      <c r="D377" t="s">
        <v>337</v>
      </c>
      <c r="E377" t="s">
        <v>337</v>
      </c>
      <c r="F377" t="s">
        <v>338</v>
      </c>
      <c r="G377" t="s">
        <v>339</v>
      </c>
      <c r="H377" s="9">
        <v>279000</v>
      </c>
      <c r="I377" s="9">
        <v>267000</v>
      </c>
      <c r="J377" s="6">
        <v>38642</v>
      </c>
      <c r="K377" s="6">
        <v>38642</v>
      </c>
      <c r="L377" s="6">
        <v>38653</v>
      </c>
      <c r="M377" t="s">
        <v>473</v>
      </c>
      <c r="N377" t="s">
        <v>469</v>
      </c>
      <c r="O377" t="s">
        <v>470</v>
      </c>
      <c r="P377">
        <v>3</v>
      </c>
      <c r="Q377">
        <v>1031</v>
      </c>
      <c r="S377" t="s">
        <v>475</v>
      </c>
    </row>
    <row r="378" spans="1:22">
      <c r="B378">
        <v>73</v>
      </c>
      <c r="C378" t="s">
        <v>597</v>
      </c>
      <c r="D378" t="s">
        <v>337</v>
      </c>
      <c r="E378" t="s">
        <v>337</v>
      </c>
      <c r="F378" t="s">
        <v>338</v>
      </c>
      <c r="G378" t="s">
        <v>339</v>
      </c>
      <c r="H378" s="9">
        <v>255000</v>
      </c>
      <c r="I378" s="9">
        <v>240000</v>
      </c>
      <c r="J378" s="6">
        <v>38630</v>
      </c>
      <c r="K378" s="6">
        <v>38649</v>
      </c>
      <c r="L378" s="6">
        <v>38656</v>
      </c>
      <c r="M378" t="s">
        <v>473</v>
      </c>
      <c r="N378" t="s">
        <v>469</v>
      </c>
      <c r="O378" t="s">
        <v>470</v>
      </c>
      <c r="P378">
        <v>3</v>
      </c>
      <c r="Q378">
        <v>647</v>
      </c>
      <c r="T378" s="9">
        <v>149000</v>
      </c>
      <c r="U378">
        <v>2002</v>
      </c>
      <c r="V378">
        <v>9</v>
      </c>
    </row>
    <row r="379" spans="1:22">
      <c r="B379">
        <v>4</v>
      </c>
      <c r="C379" t="s">
        <v>187</v>
      </c>
      <c r="D379" t="s">
        <v>337</v>
      </c>
      <c r="E379" t="s">
        <v>337</v>
      </c>
      <c r="F379" t="s">
        <v>338</v>
      </c>
      <c r="G379" t="s">
        <v>339</v>
      </c>
      <c r="H379" s="9">
        <v>249500</v>
      </c>
      <c r="I379" s="9">
        <v>229000</v>
      </c>
      <c r="J379" s="6">
        <v>38601</v>
      </c>
      <c r="K379" s="6">
        <v>38636</v>
      </c>
      <c r="L379" s="6">
        <v>38658</v>
      </c>
      <c r="M379" t="s">
        <v>473</v>
      </c>
      <c r="N379" t="s">
        <v>469</v>
      </c>
      <c r="O379" t="s">
        <v>470</v>
      </c>
      <c r="P379">
        <v>2</v>
      </c>
      <c r="Q379">
        <v>377</v>
      </c>
      <c r="S379" t="s">
        <v>475</v>
      </c>
      <c r="T379" s="9">
        <v>128000</v>
      </c>
      <c r="U379">
        <v>2005</v>
      </c>
      <c r="V379">
        <v>9</v>
      </c>
    </row>
    <row r="380" spans="1:22">
      <c r="B380">
        <v>118</v>
      </c>
      <c r="C380" t="s">
        <v>597</v>
      </c>
      <c r="D380" t="s">
        <v>337</v>
      </c>
      <c r="E380" t="s">
        <v>337</v>
      </c>
      <c r="F380" t="s">
        <v>338</v>
      </c>
      <c r="G380" t="s">
        <v>339</v>
      </c>
      <c r="H380" s="9">
        <v>268000</v>
      </c>
      <c r="I380" s="9">
        <v>266000</v>
      </c>
      <c r="J380" s="6">
        <v>38602</v>
      </c>
      <c r="K380" s="6">
        <v>38628</v>
      </c>
      <c r="L380" s="6">
        <v>38660</v>
      </c>
      <c r="M380" t="s">
        <v>473</v>
      </c>
      <c r="N380" t="s">
        <v>469</v>
      </c>
      <c r="O380" t="s">
        <v>470</v>
      </c>
      <c r="P380">
        <v>3</v>
      </c>
      <c r="Q380">
        <v>647</v>
      </c>
      <c r="R380">
        <v>90</v>
      </c>
      <c r="S380" t="s">
        <v>475</v>
      </c>
      <c r="T380" s="9">
        <v>149000</v>
      </c>
      <c r="U380">
        <v>2002</v>
      </c>
      <c r="V380">
        <v>9</v>
      </c>
    </row>
    <row r="381" spans="1:22">
      <c r="B381">
        <v>57</v>
      </c>
      <c r="C381" t="s">
        <v>96</v>
      </c>
      <c r="D381" t="s">
        <v>337</v>
      </c>
      <c r="E381" t="s">
        <v>337</v>
      </c>
      <c r="F381" t="s">
        <v>338</v>
      </c>
      <c r="G381" t="s">
        <v>339</v>
      </c>
      <c r="H381" s="9">
        <v>269000</v>
      </c>
      <c r="I381" s="9">
        <v>275000</v>
      </c>
      <c r="J381" s="6">
        <v>38642</v>
      </c>
      <c r="K381" s="6">
        <v>38649</v>
      </c>
      <c r="L381" s="6">
        <v>38666</v>
      </c>
      <c r="M381" t="s">
        <v>473</v>
      </c>
      <c r="N381" t="s">
        <v>469</v>
      </c>
      <c r="O381" t="s">
        <v>470</v>
      </c>
      <c r="P381">
        <v>2</v>
      </c>
      <c r="Q381">
        <v>627</v>
      </c>
      <c r="S381" t="s">
        <v>475</v>
      </c>
    </row>
    <row r="382" spans="1:22">
      <c r="B382">
        <v>3</v>
      </c>
      <c r="C382" t="s">
        <v>589</v>
      </c>
      <c r="D382" t="s">
        <v>337</v>
      </c>
      <c r="E382" t="s">
        <v>337</v>
      </c>
      <c r="F382" t="s">
        <v>338</v>
      </c>
      <c r="G382" t="s">
        <v>339</v>
      </c>
      <c r="H382" s="9">
        <v>235000</v>
      </c>
      <c r="I382" s="9">
        <v>235000</v>
      </c>
      <c r="J382" s="6">
        <v>38576</v>
      </c>
      <c r="K382" s="6">
        <v>38658</v>
      </c>
      <c r="L382" s="6">
        <v>38667</v>
      </c>
      <c r="M382" t="s">
        <v>473</v>
      </c>
      <c r="N382" t="s">
        <v>469</v>
      </c>
      <c r="O382" t="s">
        <v>470</v>
      </c>
      <c r="P382">
        <v>2</v>
      </c>
      <c r="Q382">
        <v>450</v>
      </c>
      <c r="S382" t="s">
        <v>475</v>
      </c>
      <c r="T382" s="9">
        <v>215000</v>
      </c>
    </row>
    <row r="383" spans="1:22">
      <c r="B383" t="s">
        <v>377</v>
      </c>
      <c r="C383" t="s">
        <v>676</v>
      </c>
      <c r="D383" t="s">
        <v>337</v>
      </c>
      <c r="E383" t="s">
        <v>337</v>
      </c>
      <c r="F383" t="s">
        <v>338</v>
      </c>
      <c r="G383" t="s">
        <v>339</v>
      </c>
      <c r="H383" s="9">
        <v>229000</v>
      </c>
      <c r="I383" s="9">
        <v>224000</v>
      </c>
      <c r="J383" s="6">
        <v>38639</v>
      </c>
      <c r="K383" s="6">
        <v>38656</v>
      </c>
      <c r="L383" s="6">
        <v>38670</v>
      </c>
      <c r="M383" t="s">
        <v>473</v>
      </c>
      <c r="N383" t="s">
        <v>469</v>
      </c>
      <c r="O383" t="s">
        <v>470</v>
      </c>
      <c r="P383">
        <v>2</v>
      </c>
      <c r="S383" t="s">
        <v>475</v>
      </c>
      <c r="T383" s="9">
        <v>165000</v>
      </c>
    </row>
    <row r="384" spans="1:22">
      <c r="B384">
        <v>10</v>
      </c>
      <c r="C384" t="s">
        <v>589</v>
      </c>
      <c r="D384" t="s">
        <v>337</v>
      </c>
      <c r="E384" t="s">
        <v>337</v>
      </c>
      <c r="F384" t="s">
        <v>338</v>
      </c>
      <c r="G384" t="s">
        <v>339</v>
      </c>
      <c r="H384" s="9">
        <v>255000</v>
      </c>
      <c r="I384" s="9">
        <v>250000</v>
      </c>
      <c r="J384" s="6">
        <v>38635</v>
      </c>
      <c r="K384" s="6">
        <v>38656</v>
      </c>
      <c r="L384" s="6">
        <v>38678</v>
      </c>
      <c r="M384" t="s">
        <v>473</v>
      </c>
      <c r="N384" t="s">
        <v>469</v>
      </c>
      <c r="O384" t="s">
        <v>470</v>
      </c>
      <c r="P384">
        <v>3</v>
      </c>
      <c r="Q384">
        <v>462</v>
      </c>
      <c r="S384" t="s">
        <v>475</v>
      </c>
      <c r="T384" s="9">
        <v>135000</v>
      </c>
      <c r="U384">
        <v>2002</v>
      </c>
      <c r="V384">
        <v>9</v>
      </c>
    </row>
    <row r="385" spans="2:22">
      <c r="B385">
        <v>49</v>
      </c>
      <c r="C385" t="s">
        <v>617</v>
      </c>
      <c r="D385" t="s">
        <v>337</v>
      </c>
      <c r="E385" t="s">
        <v>337</v>
      </c>
      <c r="F385" t="s">
        <v>338</v>
      </c>
      <c r="G385" t="s">
        <v>339</v>
      </c>
      <c r="H385" s="9">
        <v>235000</v>
      </c>
      <c r="I385" s="9">
        <v>231500</v>
      </c>
      <c r="J385" s="6">
        <v>38653</v>
      </c>
      <c r="K385" s="6">
        <v>38681</v>
      </c>
      <c r="L385" s="6">
        <v>38681</v>
      </c>
      <c r="M385" t="s">
        <v>473</v>
      </c>
      <c r="O385" t="s">
        <v>470</v>
      </c>
      <c r="P385">
        <v>3</v>
      </c>
      <c r="S385" t="s">
        <v>475</v>
      </c>
    </row>
    <row r="386" spans="2:22">
      <c r="B386">
        <v>191</v>
      </c>
      <c r="C386" t="s">
        <v>121</v>
      </c>
      <c r="D386" t="s">
        <v>337</v>
      </c>
      <c r="E386" t="s">
        <v>337</v>
      </c>
      <c r="F386" t="s">
        <v>338</v>
      </c>
      <c r="G386" t="s">
        <v>339</v>
      </c>
      <c r="I386" s="9">
        <v>256500</v>
      </c>
      <c r="J386" s="6">
        <v>38645</v>
      </c>
      <c r="K386" s="6">
        <v>38681</v>
      </c>
      <c r="L386" s="6">
        <v>38681</v>
      </c>
      <c r="M386" t="s">
        <v>473</v>
      </c>
      <c r="O386" t="s">
        <v>232</v>
      </c>
      <c r="P386">
        <v>2</v>
      </c>
      <c r="Q386">
        <v>1012</v>
      </c>
      <c r="R386">
        <v>70</v>
      </c>
    </row>
    <row r="387" spans="2:22">
      <c r="B387">
        <v>68</v>
      </c>
      <c r="C387" t="s">
        <v>103</v>
      </c>
      <c r="D387" t="s">
        <v>337</v>
      </c>
      <c r="E387" t="s">
        <v>337</v>
      </c>
      <c r="F387" t="s">
        <v>338</v>
      </c>
      <c r="G387" t="s">
        <v>339</v>
      </c>
      <c r="H387" s="9">
        <v>275000</v>
      </c>
      <c r="I387" s="9">
        <v>257000</v>
      </c>
      <c r="J387" s="6">
        <v>38677</v>
      </c>
      <c r="K387" s="6">
        <v>38677</v>
      </c>
      <c r="L387" s="6">
        <v>38687</v>
      </c>
      <c r="M387" t="s">
        <v>473</v>
      </c>
      <c r="N387" t="s">
        <v>469</v>
      </c>
      <c r="O387" t="s">
        <v>470</v>
      </c>
      <c r="P387">
        <v>3</v>
      </c>
      <c r="Q387">
        <v>681</v>
      </c>
      <c r="S387" t="s">
        <v>475</v>
      </c>
    </row>
    <row r="388" spans="2:22">
      <c r="B388" t="s">
        <v>443</v>
      </c>
      <c r="C388" t="s">
        <v>676</v>
      </c>
      <c r="D388" t="s">
        <v>337</v>
      </c>
      <c r="E388" t="s">
        <v>337</v>
      </c>
      <c r="F388" t="s">
        <v>338</v>
      </c>
      <c r="G388" t="s">
        <v>339</v>
      </c>
      <c r="H388" s="9">
        <v>269000</v>
      </c>
      <c r="I388" s="9">
        <v>263000</v>
      </c>
      <c r="J388" s="6">
        <v>38660</v>
      </c>
      <c r="K388" s="6">
        <v>38681</v>
      </c>
      <c r="L388" s="6">
        <v>38688</v>
      </c>
      <c r="M388" t="s">
        <v>473</v>
      </c>
      <c r="N388" t="s">
        <v>469</v>
      </c>
      <c r="O388" t="s">
        <v>470</v>
      </c>
      <c r="P388">
        <v>3</v>
      </c>
      <c r="Q388">
        <v>508</v>
      </c>
      <c r="S388" t="s">
        <v>475</v>
      </c>
      <c r="T388" s="9">
        <v>185000</v>
      </c>
      <c r="U388">
        <v>2005</v>
      </c>
      <c r="V388">
        <v>8</v>
      </c>
    </row>
    <row r="389" spans="2:22">
      <c r="B389" t="s">
        <v>695</v>
      </c>
      <c r="C389" t="s">
        <v>590</v>
      </c>
      <c r="D389" t="s">
        <v>337</v>
      </c>
      <c r="E389" t="s">
        <v>337</v>
      </c>
      <c r="F389" t="s">
        <v>338</v>
      </c>
      <c r="G389" t="s">
        <v>339</v>
      </c>
      <c r="H389" s="9">
        <v>289000</v>
      </c>
      <c r="I389" s="9">
        <v>276000</v>
      </c>
      <c r="J389" s="6">
        <v>38663</v>
      </c>
      <c r="K389" s="6">
        <v>38687</v>
      </c>
      <c r="L389" s="6">
        <v>38702</v>
      </c>
      <c r="M389" t="s">
        <v>473</v>
      </c>
      <c r="N389" t="s">
        <v>469</v>
      </c>
      <c r="O389" t="s">
        <v>470</v>
      </c>
      <c r="P389">
        <v>4</v>
      </c>
      <c r="S389" t="s">
        <v>475</v>
      </c>
      <c r="T389" s="9">
        <v>220000</v>
      </c>
      <c r="U389">
        <v>2005</v>
      </c>
      <c r="V389">
        <v>8</v>
      </c>
    </row>
    <row r="390" spans="2:22">
      <c r="B390" t="s">
        <v>105</v>
      </c>
      <c r="C390" t="s">
        <v>106</v>
      </c>
      <c r="D390" t="s">
        <v>337</v>
      </c>
      <c r="E390" t="s">
        <v>337</v>
      </c>
      <c r="F390" t="s">
        <v>338</v>
      </c>
      <c r="G390" t="s">
        <v>339</v>
      </c>
      <c r="H390" s="9">
        <v>169000</v>
      </c>
      <c r="I390" s="9">
        <v>162000</v>
      </c>
      <c r="J390" s="6">
        <v>38376</v>
      </c>
      <c r="K390" s="6">
        <v>38392</v>
      </c>
      <c r="L390" s="6">
        <v>38726</v>
      </c>
      <c r="M390" t="s">
        <v>473</v>
      </c>
      <c r="N390" t="s">
        <v>469</v>
      </c>
      <c r="O390" t="s">
        <v>470</v>
      </c>
      <c r="P390">
        <v>3</v>
      </c>
      <c r="Q390">
        <v>747</v>
      </c>
      <c r="S390" t="s">
        <v>475</v>
      </c>
    </row>
    <row r="391" spans="2:22">
      <c r="B391" t="s">
        <v>696</v>
      </c>
      <c r="C391" t="s">
        <v>590</v>
      </c>
      <c r="D391" t="s">
        <v>337</v>
      </c>
      <c r="E391" t="s">
        <v>337</v>
      </c>
      <c r="F391" t="s">
        <v>338</v>
      </c>
      <c r="G391" t="s">
        <v>339</v>
      </c>
      <c r="H391" s="9">
        <v>285000</v>
      </c>
      <c r="I391" s="9">
        <v>276000</v>
      </c>
      <c r="J391" s="6">
        <v>38687</v>
      </c>
      <c r="K391" s="6">
        <v>38708</v>
      </c>
      <c r="L391" s="6">
        <v>38728</v>
      </c>
      <c r="M391" t="s">
        <v>473</v>
      </c>
      <c r="N391" t="s">
        <v>469</v>
      </c>
      <c r="O391" t="s">
        <v>470</v>
      </c>
      <c r="P391">
        <v>2</v>
      </c>
      <c r="S391" t="s">
        <v>475</v>
      </c>
    </row>
    <row r="392" spans="2:22">
      <c r="B392">
        <v>8</v>
      </c>
      <c r="C392" t="s">
        <v>120</v>
      </c>
      <c r="D392" t="s">
        <v>337</v>
      </c>
      <c r="E392" t="s">
        <v>337</v>
      </c>
      <c r="F392" t="s">
        <v>338</v>
      </c>
      <c r="G392" t="s">
        <v>339</v>
      </c>
      <c r="H392" s="9">
        <v>279000</v>
      </c>
      <c r="I392" s="9">
        <v>275000</v>
      </c>
      <c r="J392" s="6">
        <v>38733</v>
      </c>
      <c r="K392" s="6">
        <v>38733</v>
      </c>
      <c r="L392" s="6">
        <v>38734</v>
      </c>
      <c r="M392" t="s">
        <v>473</v>
      </c>
      <c r="N392" t="s">
        <v>469</v>
      </c>
      <c r="O392" t="s">
        <v>470</v>
      </c>
      <c r="P392">
        <v>3</v>
      </c>
      <c r="Q392">
        <v>814</v>
      </c>
      <c r="R392">
        <v>110</v>
      </c>
      <c r="S392" t="s">
        <v>475</v>
      </c>
      <c r="T392" s="9">
        <v>240000</v>
      </c>
      <c r="U392">
        <v>2005</v>
      </c>
      <c r="V392">
        <v>8</v>
      </c>
    </row>
    <row r="393" spans="2:22">
      <c r="B393">
        <v>33</v>
      </c>
      <c r="C393" t="s">
        <v>194</v>
      </c>
      <c r="D393" t="s">
        <v>337</v>
      </c>
      <c r="E393" t="s">
        <v>337</v>
      </c>
      <c r="F393" t="s">
        <v>338</v>
      </c>
      <c r="G393" t="s">
        <v>339</v>
      </c>
      <c r="H393" s="9">
        <v>290000</v>
      </c>
      <c r="I393" s="9">
        <v>282500</v>
      </c>
      <c r="J393" s="6">
        <v>38706</v>
      </c>
      <c r="K393" s="6">
        <v>38706</v>
      </c>
      <c r="L393" s="6">
        <v>38734</v>
      </c>
      <c r="M393" t="s">
        <v>473</v>
      </c>
      <c r="N393" t="s">
        <v>469</v>
      </c>
      <c r="O393" t="s">
        <v>470</v>
      </c>
      <c r="P393">
        <v>2</v>
      </c>
      <c r="S393" t="s">
        <v>475</v>
      </c>
    </row>
    <row r="394" spans="2:22">
      <c r="B394">
        <v>21</v>
      </c>
      <c r="C394" t="s">
        <v>609</v>
      </c>
      <c r="D394" t="s">
        <v>337</v>
      </c>
      <c r="E394" t="s">
        <v>337</v>
      </c>
      <c r="F394" t="s">
        <v>338</v>
      </c>
      <c r="G394" t="s">
        <v>339</v>
      </c>
      <c r="H394" s="9">
        <v>253000</v>
      </c>
      <c r="I394" s="9">
        <v>247500</v>
      </c>
      <c r="J394" s="6">
        <v>38686</v>
      </c>
      <c r="K394" s="6">
        <v>38702</v>
      </c>
      <c r="L394" s="6">
        <v>38736</v>
      </c>
      <c r="M394" t="s">
        <v>473</v>
      </c>
      <c r="N394" t="s">
        <v>469</v>
      </c>
      <c r="O394" t="s">
        <v>470</v>
      </c>
      <c r="P394">
        <v>2</v>
      </c>
      <c r="Q394">
        <v>382</v>
      </c>
      <c r="R394">
        <v>90</v>
      </c>
      <c r="S394" t="s">
        <v>475</v>
      </c>
      <c r="T394" s="9">
        <v>205000</v>
      </c>
      <c r="U394">
        <v>2005</v>
      </c>
      <c r="V394">
        <v>8</v>
      </c>
    </row>
    <row r="395" spans="2:22">
      <c r="B395">
        <v>78</v>
      </c>
      <c r="C395" t="s">
        <v>341</v>
      </c>
      <c r="D395" t="s">
        <v>337</v>
      </c>
      <c r="E395" t="s">
        <v>337</v>
      </c>
      <c r="F395" t="s">
        <v>338</v>
      </c>
      <c r="G395" t="s">
        <v>339</v>
      </c>
      <c r="H395" s="9">
        <v>250000</v>
      </c>
      <c r="I395" s="9">
        <v>245000</v>
      </c>
      <c r="J395" s="6">
        <v>38727</v>
      </c>
      <c r="K395" s="6">
        <v>38727</v>
      </c>
      <c r="L395" s="6">
        <v>38740</v>
      </c>
      <c r="M395" t="s">
        <v>473</v>
      </c>
      <c r="N395" t="s">
        <v>469</v>
      </c>
      <c r="O395" t="s">
        <v>470</v>
      </c>
      <c r="P395">
        <v>3</v>
      </c>
      <c r="S395" t="s">
        <v>475</v>
      </c>
    </row>
    <row r="396" spans="2:22">
      <c r="B396">
        <v>34</v>
      </c>
      <c r="C396" t="s">
        <v>85</v>
      </c>
      <c r="D396" t="s">
        <v>337</v>
      </c>
      <c r="F396" t="s">
        <v>338</v>
      </c>
      <c r="G396" t="s">
        <v>339</v>
      </c>
      <c r="I396" s="9">
        <v>102000</v>
      </c>
      <c r="J396" s="6">
        <v>38696</v>
      </c>
      <c r="K396" s="6">
        <v>38744</v>
      </c>
      <c r="L396" s="6">
        <v>38748</v>
      </c>
      <c r="M396" t="s">
        <v>473</v>
      </c>
      <c r="N396" t="s">
        <v>469</v>
      </c>
      <c r="Q396">
        <v>475</v>
      </c>
      <c r="S396" t="s">
        <v>475</v>
      </c>
    </row>
    <row r="397" spans="2:22">
      <c r="B397" t="s">
        <v>680</v>
      </c>
      <c r="C397" t="s">
        <v>304</v>
      </c>
      <c r="D397" t="s">
        <v>337</v>
      </c>
      <c r="F397" t="s">
        <v>338</v>
      </c>
      <c r="G397" t="s">
        <v>339</v>
      </c>
      <c r="H397" s="9">
        <v>219000</v>
      </c>
      <c r="I397" s="9">
        <v>219500</v>
      </c>
      <c r="J397" s="6">
        <v>38730</v>
      </c>
      <c r="K397" s="6">
        <v>38735</v>
      </c>
      <c r="L397" s="6">
        <v>38748</v>
      </c>
      <c r="M397" t="s">
        <v>473</v>
      </c>
      <c r="P397">
        <v>3</v>
      </c>
      <c r="T397" s="9">
        <v>170000</v>
      </c>
      <c r="U397">
        <v>2005</v>
      </c>
      <c r="V397">
        <v>8</v>
      </c>
    </row>
    <row r="398" spans="2:22">
      <c r="B398" t="s">
        <v>193</v>
      </c>
      <c r="C398" t="s">
        <v>614</v>
      </c>
      <c r="D398" t="s">
        <v>337</v>
      </c>
      <c r="F398" t="s">
        <v>338</v>
      </c>
      <c r="G398" t="s">
        <v>339</v>
      </c>
      <c r="H398" s="9">
        <v>245000</v>
      </c>
      <c r="I398" s="9">
        <v>230000</v>
      </c>
      <c r="J398" s="6">
        <v>38706</v>
      </c>
      <c r="K398" s="6">
        <v>38730</v>
      </c>
      <c r="L398" s="6">
        <v>38748</v>
      </c>
      <c r="M398" t="s">
        <v>473</v>
      </c>
      <c r="N398" t="s">
        <v>345</v>
      </c>
      <c r="P398">
        <v>3</v>
      </c>
      <c r="S398" t="s">
        <v>475</v>
      </c>
      <c r="T398" s="9">
        <v>180000</v>
      </c>
    </row>
    <row r="399" spans="2:22">
      <c r="B399">
        <v>71</v>
      </c>
      <c r="C399" t="s">
        <v>342</v>
      </c>
      <c r="D399" t="s">
        <v>337</v>
      </c>
      <c r="E399" t="s">
        <v>337</v>
      </c>
      <c r="F399" t="s">
        <v>338</v>
      </c>
      <c r="G399" t="s">
        <v>339</v>
      </c>
      <c r="H399" s="9">
        <v>269000</v>
      </c>
      <c r="I399" s="9">
        <v>257000</v>
      </c>
      <c r="J399" s="6">
        <v>38694</v>
      </c>
      <c r="K399" s="6">
        <v>38764</v>
      </c>
      <c r="L399" s="6">
        <v>38772</v>
      </c>
      <c r="M399" t="s">
        <v>473</v>
      </c>
      <c r="N399" t="s">
        <v>469</v>
      </c>
      <c r="O399" t="s">
        <v>470</v>
      </c>
      <c r="P399">
        <v>2</v>
      </c>
      <c r="Q399">
        <v>830</v>
      </c>
      <c r="S399" t="s">
        <v>475</v>
      </c>
      <c r="T399" s="9">
        <v>235000</v>
      </c>
    </row>
    <row r="400" spans="2:22">
      <c r="B400">
        <v>74</v>
      </c>
      <c r="C400" t="s">
        <v>341</v>
      </c>
      <c r="D400" t="s">
        <v>337</v>
      </c>
      <c r="E400" t="s">
        <v>337</v>
      </c>
      <c r="F400" t="s">
        <v>338</v>
      </c>
      <c r="G400" t="s">
        <v>339</v>
      </c>
      <c r="H400" s="9">
        <v>285000</v>
      </c>
      <c r="I400" s="9">
        <v>277500</v>
      </c>
      <c r="J400" s="6">
        <v>38740</v>
      </c>
      <c r="K400" s="6">
        <v>38771</v>
      </c>
      <c r="L400" s="6">
        <v>38778</v>
      </c>
      <c r="M400" t="s">
        <v>473</v>
      </c>
      <c r="N400" t="s">
        <v>469</v>
      </c>
      <c r="O400" t="s">
        <v>470</v>
      </c>
      <c r="P400">
        <v>3</v>
      </c>
      <c r="Q400">
        <v>600</v>
      </c>
      <c r="S400" t="s">
        <v>475</v>
      </c>
      <c r="T400" s="9">
        <v>240000</v>
      </c>
      <c r="U400">
        <v>2005</v>
      </c>
      <c r="V400">
        <v>8</v>
      </c>
    </row>
    <row r="401" spans="1:22">
      <c r="B401">
        <v>62</v>
      </c>
      <c r="C401" t="s">
        <v>103</v>
      </c>
      <c r="D401" t="s">
        <v>337</v>
      </c>
      <c r="E401" t="s">
        <v>337</v>
      </c>
      <c r="F401" t="s">
        <v>338</v>
      </c>
      <c r="G401" t="s">
        <v>339</v>
      </c>
      <c r="H401" s="9">
        <v>285000</v>
      </c>
      <c r="I401" s="9">
        <v>278000</v>
      </c>
      <c r="J401" s="6">
        <v>38726</v>
      </c>
      <c r="K401" s="6">
        <v>38771</v>
      </c>
      <c r="L401" s="6">
        <v>38778</v>
      </c>
      <c r="M401" t="s">
        <v>473</v>
      </c>
      <c r="N401" t="s">
        <v>469</v>
      </c>
      <c r="O401" t="s">
        <v>470</v>
      </c>
      <c r="P401">
        <v>3</v>
      </c>
      <c r="Q401">
        <v>435</v>
      </c>
      <c r="S401" t="s">
        <v>475</v>
      </c>
      <c r="T401" s="9">
        <v>200000</v>
      </c>
    </row>
    <row r="402" spans="1:22">
      <c r="B402">
        <v>22</v>
      </c>
      <c r="C402" t="s">
        <v>618</v>
      </c>
      <c r="D402" t="s">
        <v>337</v>
      </c>
      <c r="E402" t="s">
        <v>337</v>
      </c>
      <c r="F402" t="s">
        <v>338</v>
      </c>
      <c r="G402" t="s">
        <v>339</v>
      </c>
      <c r="H402" s="9">
        <v>285000</v>
      </c>
      <c r="I402" s="9">
        <v>280000</v>
      </c>
      <c r="J402" s="6">
        <v>38688</v>
      </c>
      <c r="K402" s="6">
        <v>38767</v>
      </c>
      <c r="L402" s="6">
        <v>38778</v>
      </c>
      <c r="M402" t="s">
        <v>473</v>
      </c>
      <c r="N402" t="s">
        <v>469</v>
      </c>
      <c r="O402" t="s">
        <v>470</v>
      </c>
      <c r="P402">
        <v>3</v>
      </c>
      <c r="Q402">
        <v>809</v>
      </c>
      <c r="S402" t="s">
        <v>475</v>
      </c>
      <c r="T402" s="9">
        <v>210000</v>
      </c>
    </row>
    <row r="403" spans="1:22">
      <c r="B403">
        <v>191</v>
      </c>
      <c r="C403" t="s">
        <v>307</v>
      </c>
      <c r="D403" t="s">
        <v>337</v>
      </c>
      <c r="E403" t="s">
        <v>337</v>
      </c>
      <c r="F403" t="s">
        <v>338</v>
      </c>
      <c r="G403" t="s">
        <v>339</v>
      </c>
      <c r="H403" s="9">
        <v>249000</v>
      </c>
      <c r="I403" s="9">
        <v>246000</v>
      </c>
      <c r="J403" s="6">
        <v>38762</v>
      </c>
      <c r="K403" s="6">
        <v>38766</v>
      </c>
      <c r="L403" s="6">
        <v>38779</v>
      </c>
      <c r="M403" t="s">
        <v>473</v>
      </c>
      <c r="N403" t="s">
        <v>469</v>
      </c>
      <c r="O403" t="s">
        <v>470</v>
      </c>
      <c r="P403">
        <v>3</v>
      </c>
      <c r="Q403">
        <v>550</v>
      </c>
      <c r="R403">
        <v>100</v>
      </c>
      <c r="S403" t="s">
        <v>475</v>
      </c>
      <c r="T403" s="9">
        <v>230000</v>
      </c>
      <c r="U403">
        <v>2005</v>
      </c>
      <c r="V403">
        <v>8</v>
      </c>
    </row>
    <row r="404" spans="1:22">
      <c r="A404">
        <v>1</v>
      </c>
      <c r="B404">
        <v>69</v>
      </c>
      <c r="C404" t="s">
        <v>342</v>
      </c>
      <c r="D404" t="s">
        <v>337</v>
      </c>
      <c r="E404" t="s">
        <v>337</v>
      </c>
      <c r="F404" t="s">
        <v>338</v>
      </c>
      <c r="G404" t="s">
        <v>339</v>
      </c>
      <c r="H404" s="9">
        <v>239000</v>
      </c>
      <c r="I404" s="9">
        <v>236000</v>
      </c>
      <c r="J404" s="6">
        <v>38644</v>
      </c>
      <c r="K404" s="6">
        <v>38657</v>
      </c>
      <c r="L404" s="6">
        <v>38789</v>
      </c>
      <c r="M404" t="s">
        <v>473</v>
      </c>
      <c r="N404" t="s">
        <v>479</v>
      </c>
      <c r="O404" t="s">
        <v>470</v>
      </c>
      <c r="P404">
        <v>2</v>
      </c>
      <c r="Q404">
        <v>346</v>
      </c>
      <c r="S404" t="s">
        <v>475</v>
      </c>
    </row>
    <row r="405" spans="1:22">
      <c r="A405" t="s">
        <v>123</v>
      </c>
      <c r="B405" t="s">
        <v>124</v>
      </c>
      <c r="C405" t="s">
        <v>336</v>
      </c>
      <c r="D405" t="s">
        <v>337</v>
      </c>
      <c r="E405" t="s">
        <v>339</v>
      </c>
      <c r="F405" t="s">
        <v>338</v>
      </c>
      <c r="G405" t="s">
        <v>339</v>
      </c>
      <c r="H405" s="9">
        <v>225000</v>
      </c>
      <c r="I405" s="9">
        <v>223000</v>
      </c>
      <c r="J405" s="6">
        <v>38680</v>
      </c>
      <c r="K405" s="6">
        <v>38789</v>
      </c>
      <c r="L405" s="6">
        <v>38797</v>
      </c>
      <c r="M405" t="s">
        <v>473</v>
      </c>
      <c r="O405" t="s">
        <v>470</v>
      </c>
      <c r="P405">
        <v>5</v>
      </c>
      <c r="R405">
        <v>130</v>
      </c>
      <c r="T405" s="9">
        <v>150000</v>
      </c>
      <c r="U405">
        <v>2005</v>
      </c>
      <c r="V405">
        <v>8</v>
      </c>
    </row>
    <row r="406" spans="1:22">
      <c r="B406">
        <v>55</v>
      </c>
      <c r="C406" t="s">
        <v>618</v>
      </c>
      <c r="D406" t="s">
        <v>337</v>
      </c>
      <c r="E406" t="s">
        <v>337</v>
      </c>
      <c r="F406" t="s">
        <v>338</v>
      </c>
      <c r="G406" t="s">
        <v>339</v>
      </c>
      <c r="H406" s="9">
        <v>249000</v>
      </c>
      <c r="I406" s="9">
        <v>240000</v>
      </c>
      <c r="J406" s="6">
        <v>38789</v>
      </c>
      <c r="K406" s="6">
        <v>38820</v>
      </c>
      <c r="L406" s="6">
        <v>38835</v>
      </c>
      <c r="M406" t="s">
        <v>473</v>
      </c>
      <c r="N406" t="s">
        <v>469</v>
      </c>
      <c r="O406" t="s">
        <v>470</v>
      </c>
      <c r="Q406">
        <v>420</v>
      </c>
      <c r="S406" t="s">
        <v>475</v>
      </c>
      <c r="T406" s="9">
        <v>180000</v>
      </c>
    </row>
    <row r="407" spans="1:22">
      <c r="B407" t="s">
        <v>693</v>
      </c>
      <c r="C407" t="s">
        <v>194</v>
      </c>
      <c r="D407" t="s">
        <v>337</v>
      </c>
      <c r="E407" t="s">
        <v>337</v>
      </c>
      <c r="F407" t="s">
        <v>338</v>
      </c>
      <c r="G407" t="s">
        <v>339</v>
      </c>
      <c r="H407" s="9">
        <v>275000</v>
      </c>
      <c r="I407" s="9">
        <v>275000</v>
      </c>
      <c r="J407" s="6">
        <v>38838</v>
      </c>
      <c r="K407" s="6">
        <v>38838</v>
      </c>
      <c r="L407" s="6">
        <v>38842</v>
      </c>
      <c r="M407" t="s">
        <v>473</v>
      </c>
      <c r="N407" t="s">
        <v>479</v>
      </c>
      <c r="O407" t="s">
        <v>470</v>
      </c>
      <c r="P407">
        <v>3</v>
      </c>
      <c r="S407" t="s">
        <v>475</v>
      </c>
      <c r="T407" s="9">
        <v>230000</v>
      </c>
    </row>
    <row r="408" spans="1:22">
      <c r="B408">
        <v>53</v>
      </c>
      <c r="C408" t="s">
        <v>617</v>
      </c>
      <c r="D408" t="s">
        <v>337</v>
      </c>
      <c r="E408" t="s">
        <v>337</v>
      </c>
      <c r="F408" t="s">
        <v>338</v>
      </c>
      <c r="G408" t="s">
        <v>339</v>
      </c>
      <c r="H408" s="9">
        <v>269000</v>
      </c>
      <c r="I408" s="9">
        <v>260000</v>
      </c>
      <c r="J408" s="6">
        <v>38730</v>
      </c>
      <c r="K408" s="6">
        <v>38814</v>
      </c>
      <c r="L408" s="6">
        <v>38847</v>
      </c>
      <c r="M408" t="s">
        <v>473</v>
      </c>
      <c r="N408" t="s">
        <v>469</v>
      </c>
      <c r="O408" t="s">
        <v>470</v>
      </c>
      <c r="P408">
        <v>3</v>
      </c>
      <c r="S408" t="s">
        <v>475</v>
      </c>
    </row>
    <row r="409" spans="1:22">
      <c r="B409">
        <v>13</v>
      </c>
      <c r="C409" t="s">
        <v>617</v>
      </c>
      <c r="D409" t="s">
        <v>337</v>
      </c>
      <c r="E409" t="s">
        <v>337</v>
      </c>
      <c r="F409" t="s">
        <v>338</v>
      </c>
      <c r="G409" t="s">
        <v>339</v>
      </c>
      <c r="H409" s="9">
        <v>279000</v>
      </c>
      <c r="I409" s="9">
        <v>269000</v>
      </c>
      <c r="J409" s="6">
        <v>38769</v>
      </c>
      <c r="K409" s="6">
        <v>38860</v>
      </c>
      <c r="L409" s="6">
        <v>38860</v>
      </c>
      <c r="M409" t="s">
        <v>473</v>
      </c>
      <c r="N409" t="s">
        <v>469</v>
      </c>
      <c r="O409" t="s">
        <v>470</v>
      </c>
      <c r="P409">
        <v>3</v>
      </c>
      <c r="Q409">
        <v>912</v>
      </c>
      <c r="S409" t="s">
        <v>475</v>
      </c>
    </row>
    <row r="410" spans="1:22">
      <c r="A410" t="s">
        <v>474</v>
      </c>
      <c r="B410">
        <v>163</v>
      </c>
      <c r="C410" t="s">
        <v>307</v>
      </c>
      <c r="D410" t="s">
        <v>337</v>
      </c>
      <c r="E410" t="s">
        <v>337</v>
      </c>
      <c r="F410" t="s">
        <v>338</v>
      </c>
      <c r="G410" t="s">
        <v>339</v>
      </c>
      <c r="H410" s="9">
        <v>298000</v>
      </c>
      <c r="I410" s="9">
        <v>275000</v>
      </c>
      <c r="J410" s="6">
        <v>38833</v>
      </c>
      <c r="K410" s="6">
        <v>38859</v>
      </c>
      <c r="L410" s="6">
        <v>38862</v>
      </c>
      <c r="M410" t="s">
        <v>473</v>
      </c>
      <c r="N410" t="s">
        <v>469</v>
      </c>
      <c r="O410" t="s">
        <v>470</v>
      </c>
      <c r="P410">
        <v>3</v>
      </c>
      <c r="S410" t="s">
        <v>475</v>
      </c>
    </row>
    <row r="411" spans="1:22">
      <c r="B411">
        <v>50</v>
      </c>
      <c r="C411" t="s">
        <v>103</v>
      </c>
      <c r="D411" t="s">
        <v>337</v>
      </c>
      <c r="E411" t="s">
        <v>337</v>
      </c>
      <c r="F411" t="s">
        <v>338</v>
      </c>
      <c r="G411" t="s">
        <v>339</v>
      </c>
      <c r="H411" s="9">
        <v>275000</v>
      </c>
      <c r="I411" s="9">
        <v>265000</v>
      </c>
      <c r="J411" s="6">
        <v>38881</v>
      </c>
      <c r="K411" s="6">
        <v>38881</v>
      </c>
      <c r="L411" s="6">
        <v>38889</v>
      </c>
      <c r="M411" t="s">
        <v>473</v>
      </c>
      <c r="N411" t="s">
        <v>479</v>
      </c>
      <c r="O411" t="s">
        <v>470</v>
      </c>
      <c r="P411">
        <v>3</v>
      </c>
      <c r="S411" t="s">
        <v>475</v>
      </c>
      <c r="T411" s="9">
        <v>215000</v>
      </c>
    </row>
    <row r="412" spans="1:22">
      <c r="B412" t="s">
        <v>40</v>
      </c>
      <c r="C412" t="s">
        <v>92</v>
      </c>
      <c r="D412" t="s">
        <v>337</v>
      </c>
      <c r="E412" t="s">
        <v>337</v>
      </c>
      <c r="F412" t="s">
        <v>338</v>
      </c>
      <c r="G412" t="s">
        <v>339</v>
      </c>
      <c r="H412" s="9">
        <v>198000</v>
      </c>
      <c r="I412" s="9">
        <v>192000</v>
      </c>
      <c r="J412" s="6">
        <v>38718</v>
      </c>
      <c r="K412" s="6">
        <v>38881</v>
      </c>
      <c r="L412" s="6">
        <v>38891</v>
      </c>
      <c r="M412" t="s">
        <v>473</v>
      </c>
      <c r="N412" t="s">
        <v>469</v>
      </c>
      <c r="O412" t="s">
        <v>470</v>
      </c>
      <c r="P412">
        <v>3</v>
      </c>
      <c r="S412" t="s">
        <v>475</v>
      </c>
      <c r="T412" s="9">
        <v>150000</v>
      </c>
    </row>
    <row r="413" spans="1:22">
      <c r="B413" t="s">
        <v>309</v>
      </c>
      <c r="C413" t="s">
        <v>346</v>
      </c>
      <c r="D413" t="s">
        <v>337</v>
      </c>
      <c r="E413" t="s">
        <v>337</v>
      </c>
      <c r="F413" t="s">
        <v>338</v>
      </c>
      <c r="G413" t="s">
        <v>339</v>
      </c>
      <c r="I413" s="9">
        <v>258000</v>
      </c>
      <c r="K413" s="6">
        <v>38887</v>
      </c>
      <c r="L413" s="6">
        <v>38891</v>
      </c>
      <c r="M413" t="s">
        <v>473</v>
      </c>
      <c r="N413" t="s">
        <v>469</v>
      </c>
      <c r="O413" t="s">
        <v>470</v>
      </c>
      <c r="S413" t="s">
        <v>475</v>
      </c>
    </row>
    <row r="414" spans="1:22">
      <c r="B414" t="s">
        <v>188</v>
      </c>
      <c r="C414" t="s">
        <v>189</v>
      </c>
      <c r="D414" t="s">
        <v>337</v>
      </c>
      <c r="E414" t="s">
        <v>337</v>
      </c>
      <c r="F414" t="s">
        <v>338</v>
      </c>
      <c r="G414" t="s">
        <v>339</v>
      </c>
      <c r="H414" s="9">
        <v>229000</v>
      </c>
      <c r="I414" s="9">
        <v>230000</v>
      </c>
      <c r="J414" s="6">
        <v>38823</v>
      </c>
      <c r="K414" s="6">
        <v>38884</v>
      </c>
      <c r="L414" s="6">
        <v>38898</v>
      </c>
      <c r="M414" t="s">
        <v>473</v>
      </c>
      <c r="N414" t="s">
        <v>469</v>
      </c>
      <c r="O414" t="s">
        <v>470</v>
      </c>
      <c r="P414">
        <v>2</v>
      </c>
      <c r="S414" t="s">
        <v>475</v>
      </c>
    </row>
    <row r="415" spans="1:22">
      <c r="B415">
        <v>50</v>
      </c>
      <c r="C415" t="s">
        <v>314</v>
      </c>
      <c r="D415" t="s">
        <v>337</v>
      </c>
      <c r="E415" t="s">
        <v>337</v>
      </c>
      <c r="F415" t="s">
        <v>338</v>
      </c>
      <c r="G415" t="s">
        <v>339</v>
      </c>
      <c r="I415" s="9">
        <v>226000</v>
      </c>
      <c r="J415" s="6">
        <v>38859</v>
      </c>
      <c r="K415" s="6">
        <v>38891</v>
      </c>
      <c r="L415" s="6">
        <v>38901</v>
      </c>
      <c r="M415" t="s">
        <v>473</v>
      </c>
      <c r="N415" t="s">
        <v>469</v>
      </c>
      <c r="O415" t="s">
        <v>232</v>
      </c>
      <c r="P415">
        <v>2</v>
      </c>
      <c r="S415" t="s">
        <v>475</v>
      </c>
      <c r="T415" s="9">
        <v>190000</v>
      </c>
      <c r="U415">
        <v>2005</v>
      </c>
    </row>
    <row r="416" spans="1:22">
      <c r="B416">
        <v>20</v>
      </c>
      <c r="C416" t="s">
        <v>676</v>
      </c>
      <c r="D416" t="s">
        <v>337</v>
      </c>
      <c r="E416" t="s">
        <v>337</v>
      </c>
      <c r="F416" t="s">
        <v>338</v>
      </c>
      <c r="G416" t="s">
        <v>339</v>
      </c>
      <c r="H416" s="9">
        <v>289000</v>
      </c>
      <c r="I416" s="9">
        <v>281000</v>
      </c>
      <c r="J416" s="6">
        <v>38897</v>
      </c>
      <c r="K416" s="6">
        <v>38922</v>
      </c>
      <c r="L416" s="6">
        <v>38929</v>
      </c>
      <c r="M416" t="s">
        <v>473</v>
      </c>
      <c r="N416" t="s">
        <v>469</v>
      </c>
      <c r="O416" t="s">
        <v>470</v>
      </c>
      <c r="P416">
        <v>3</v>
      </c>
      <c r="Q416">
        <v>1098</v>
      </c>
      <c r="R416">
        <v>130</v>
      </c>
      <c r="S416" t="s">
        <v>475</v>
      </c>
      <c r="T416" s="9">
        <v>275000</v>
      </c>
    </row>
    <row r="417" spans="1:22">
      <c r="A417">
        <v>3</v>
      </c>
      <c r="B417">
        <v>6</v>
      </c>
      <c r="C417" t="s">
        <v>357</v>
      </c>
      <c r="D417" t="s">
        <v>337</v>
      </c>
      <c r="E417" t="s">
        <v>337</v>
      </c>
      <c r="F417" t="s">
        <v>338</v>
      </c>
      <c r="G417" t="s">
        <v>339</v>
      </c>
      <c r="H417" s="9">
        <v>215000</v>
      </c>
      <c r="I417" s="9">
        <v>193000</v>
      </c>
      <c r="J417" s="6">
        <v>38889</v>
      </c>
      <c r="K417" s="6">
        <v>38935</v>
      </c>
      <c r="L417" s="6">
        <v>38947</v>
      </c>
      <c r="M417" t="s">
        <v>473</v>
      </c>
      <c r="N417" t="s">
        <v>594</v>
      </c>
      <c r="O417" t="s">
        <v>470</v>
      </c>
      <c r="P417">
        <v>2</v>
      </c>
      <c r="Q417">
        <v>898</v>
      </c>
      <c r="R417">
        <v>90</v>
      </c>
      <c r="S417" t="s">
        <v>475</v>
      </c>
      <c r="T417" s="9">
        <v>138000</v>
      </c>
    </row>
    <row r="418" spans="1:22">
      <c r="B418" t="s">
        <v>198</v>
      </c>
      <c r="C418" t="s">
        <v>349</v>
      </c>
      <c r="D418" t="s">
        <v>337</v>
      </c>
      <c r="E418" t="s">
        <v>337</v>
      </c>
      <c r="F418" t="s">
        <v>338</v>
      </c>
      <c r="G418" t="s">
        <v>339</v>
      </c>
      <c r="H418" s="9">
        <v>268000</v>
      </c>
      <c r="I418" s="9">
        <v>260000</v>
      </c>
      <c r="J418" s="6">
        <v>38782</v>
      </c>
      <c r="K418" s="6">
        <v>38985</v>
      </c>
      <c r="L418" s="6">
        <v>38994</v>
      </c>
      <c r="M418" t="s">
        <v>473</v>
      </c>
      <c r="N418" t="s">
        <v>479</v>
      </c>
      <c r="O418" t="s">
        <v>470</v>
      </c>
      <c r="P418">
        <v>3</v>
      </c>
      <c r="S418" t="s">
        <v>475</v>
      </c>
      <c r="T418" s="9">
        <v>210000</v>
      </c>
      <c r="U418">
        <v>2005</v>
      </c>
      <c r="V418">
        <v>8</v>
      </c>
    </row>
    <row r="419" spans="1:22">
      <c r="B419">
        <v>145</v>
      </c>
      <c r="C419" t="s">
        <v>342</v>
      </c>
      <c r="D419" t="s">
        <v>337</v>
      </c>
      <c r="E419" t="s">
        <v>337</v>
      </c>
      <c r="F419" t="s">
        <v>338</v>
      </c>
      <c r="G419" t="s">
        <v>339</v>
      </c>
      <c r="H419" s="9">
        <v>255000</v>
      </c>
      <c r="I419" s="9">
        <v>250000</v>
      </c>
      <c r="J419" s="6">
        <v>38939</v>
      </c>
      <c r="K419" s="6">
        <v>38999</v>
      </c>
      <c r="L419" s="6">
        <v>39000</v>
      </c>
      <c r="M419" t="s">
        <v>473</v>
      </c>
      <c r="N419" t="s">
        <v>469</v>
      </c>
      <c r="O419" t="s">
        <v>470</v>
      </c>
      <c r="P419">
        <v>3</v>
      </c>
      <c r="S419" t="s">
        <v>475</v>
      </c>
      <c r="T419" s="9">
        <v>240000</v>
      </c>
    </row>
    <row r="420" spans="1:22">
      <c r="B420" t="s">
        <v>16</v>
      </c>
      <c r="C420" t="s">
        <v>341</v>
      </c>
      <c r="D420" t="s">
        <v>337</v>
      </c>
      <c r="E420" t="s">
        <v>337</v>
      </c>
      <c r="F420" t="s">
        <v>338</v>
      </c>
      <c r="G420" t="s">
        <v>339</v>
      </c>
      <c r="I420" s="9">
        <v>131000</v>
      </c>
      <c r="J420" s="6">
        <v>39001</v>
      </c>
      <c r="K420" s="6">
        <v>39023</v>
      </c>
      <c r="L420" s="6">
        <v>39023</v>
      </c>
      <c r="M420" t="s">
        <v>473</v>
      </c>
      <c r="N420" t="s">
        <v>469</v>
      </c>
      <c r="O420" t="s">
        <v>232</v>
      </c>
      <c r="P420">
        <v>3</v>
      </c>
      <c r="S420" t="s">
        <v>475</v>
      </c>
    </row>
    <row r="421" spans="1:22">
      <c r="B421" t="s">
        <v>444</v>
      </c>
      <c r="C421" t="s">
        <v>103</v>
      </c>
      <c r="D421" t="s">
        <v>337</v>
      </c>
      <c r="E421" t="s">
        <v>337</v>
      </c>
      <c r="F421" t="s">
        <v>338</v>
      </c>
      <c r="G421" t="s">
        <v>339</v>
      </c>
      <c r="H421" s="9">
        <v>275000</v>
      </c>
      <c r="I421" s="9">
        <v>263000</v>
      </c>
      <c r="J421" s="6">
        <v>38883</v>
      </c>
      <c r="K421" s="6">
        <v>39027</v>
      </c>
      <c r="L421" s="6">
        <v>39043</v>
      </c>
      <c r="M421" t="s">
        <v>473</v>
      </c>
      <c r="N421" t="s">
        <v>479</v>
      </c>
      <c r="O421" t="s">
        <v>470</v>
      </c>
      <c r="P421">
        <v>3</v>
      </c>
      <c r="Q421">
        <v>574</v>
      </c>
      <c r="R421">
        <v>100</v>
      </c>
      <c r="S421" t="s">
        <v>475</v>
      </c>
      <c r="T421" s="9">
        <v>210000</v>
      </c>
      <c r="U421">
        <v>2005</v>
      </c>
      <c r="V421">
        <v>8</v>
      </c>
    </row>
    <row r="422" spans="1:22">
      <c r="B422">
        <v>3</v>
      </c>
      <c r="C422" t="s">
        <v>106</v>
      </c>
      <c r="D422" t="s">
        <v>337</v>
      </c>
      <c r="E422" t="s">
        <v>337</v>
      </c>
      <c r="F422" t="s">
        <v>338</v>
      </c>
      <c r="G422" t="s">
        <v>339</v>
      </c>
      <c r="H422" s="9">
        <v>289000</v>
      </c>
      <c r="I422" s="9">
        <v>275000</v>
      </c>
      <c r="J422" s="6">
        <v>38966</v>
      </c>
      <c r="K422" s="6">
        <v>39037</v>
      </c>
      <c r="L422" s="6">
        <v>39044</v>
      </c>
      <c r="M422" t="s">
        <v>473</v>
      </c>
      <c r="N422" t="s">
        <v>469</v>
      </c>
      <c r="O422" t="s">
        <v>470</v>
      </c>
      <c r="P422">
        <v>3</v>
      </c>
      <c r="R422">
        <v>90</v>
      </c>
      <c r="S422" t="s">
        <v>475</v>
      </c>
    </row>
    <row r="423" spans="1:22">
      <c r="B423">
        <v>7</v>
      </c>
      <c r="C423" t="s">
        <v>367</v>
      </c>
      <c r="D423" t="s">
        <v>337</v>
      </c>
      <c r="E423" t="s">
        <v>337</v>
      </c>
      <c r="F423" t="s">
        <v>338</v>
      </c>
      <c r="G423" t="s">
        <v>339</v>
      </c>
      <c r="H423" s="9">
        <v>269000</v>
      </c>
      <c r="I423" s="9">
        <v>255550</v>
      </c>
      <c r="J423" s="6">
        <v>38996</v>
      </c>
      <c r="K423" s="6">
        <v>39049</v>
      </c>
      <c r="L423" s="6">
        <v>39063</v>
      </c>
      <c r="M423" t="s">
        <v>473</v>
      </c>
      <c r="N423" t="s">
        <v>469</v>
      </c>
      <c r="O423" t="s">
        <v>470</v>
      </c>
      <c r="P423">
        <v>2</v>
      </c>
      <c r="Q423">
        <v>569</v>
      </c>
      <c r="R423">
        <v>80</v>
      </c>
      <c r="S423" t="s">
        <v>475</v>
      </c>
    </row>
    <row r="424" spans="1:22">
      <c r="B424">
        <v>38</v>
      </c>
      <c r="C424" t="s">
        <v>609</v>
      </c>
      <c r="D424" t="s">
        <v>337</v>
      </c>
      <c r="E424" t="s">
        <v>337</v>
      </c>
      <c r="F424" t="s">
        <v>338</v>
      </c>
      <c r="G424" t="s">
        <v>339</v>
      </c>
      <c r="H424" s="9">
        <v>189000</v>
      </c>
      <c r="I424" s="9">
        <v>178000</v>
      </c>
      <c r="J424" s="6">
        <v>39092</v>
      </c>
      <c r="K424" s="6">
        <v>39100</v>
      </c>
      <c r="L424" s="6">
        <v>39110</v>
      </c>
      <c r="M424" t="s">
        <v>473</v>
      </c>
      <c r="N424" t="s">
        <v>469</v>
      </c>
      <c r="O424" t="s">
        <v>470</v>
      </c>
      <c r="P424">
        <v>2</v>
      </c>
      <c r="S424" t="s">
        <v>475</v>
      </c>
      <c r="T424" s="9">
        <v>150000</v>
      </c>
      <c r="U424">
        <v>2005</v>
      </c>
      <c r="V424">
        <v>8</v>
      </c>
    </row>
    <row r="425" spans="1:22">
      <c r="A425" t="s">
        <v>195</v>
      </c>
      <c r="B425">
        <v>3</v>
      </c>
      <c r="C425" t="s">
        <v>106</v>
      </c>
      <c r="D425" t="s">
        <v>337</v>
      </c>
      <c r="E425" t="s">
        <v>337</v>
      </c>
      <c r="F425" t="s">
        <v>338</v>
      </c>
      <c r="G425" t="s">
        <v>339</v>
      </c>
      <c r="H425" s="9">
        <v>248000</v>
      </c>
      <c r="I425" s="9">
        <v>232000</v>
      </c>
      <c r="J425" s="6">
        <v>38750</v>
      </c>
      <c r="K425" s="6">
        <v>39065</v>
      </c>
      <c r="L425" s="6">
        <v>39112</v>
      </c>
      <c r="M425" t="s">
        <v>473</v>
      </c>
      <c r="N425" t="s">
        <v>469</v>
      </c>
      <c r="O425" t="s">
        <v>470</v>
      </c>
      <c r="P425">
        <v>2</v>
      </c>
      <c r="R425">
        <v>90</v>
      </c>
      <c r="S425" t="s">
        <v>475</v>
      </c>
      <c r="T425" s="9">
        <v>190000</v>
      </c>
      <c r="U425">
        <v>2005</v>
      </c>
      <c r="V425">
        <v>8</v>
      </c>
    </row>
    <row r="426" spans="1:22">
      <c r="B426">
        <v>14</v>
      </c>
      <c r="C426" t="s">
        <v>589</v>
      </c>
      <c r="D426" t="s">
        <v>337</v>
      </c>
      <c r="E426" t="s">
        <v>337</v>
      </c>
      <c r="F426" t="s">
        <v>338</v>
      </c>
      <c r="G426" t="s">
        <v>339</v>
      </c>
      <c r="H426" s="9">
        <v>249500</v>
      </c>
      <c r="I426" s="9">
        <v>235000</v>
      </c>
      <c r="J426" s="6">
        <v>39063</v>
      </c>
      <c r="K426" s="6">
        <v>39100</v>
      </c>
      <c r="L426" s="6">
        <v>39127</v>
      </c>
      <c r="M426" t="s">
        <v>473</v>
      </c>
      <c r="N426" t="s">
        <v>469</v>
      </c>
      <c r="O426" t="s">
        <v>470</v>
      </c>
      <c r="P426">
        <v>2</v>
      </c>
      <c r="Q426">
        <v>463</v>
      </c>
      <c r="R426">
        <v>80</v>
      </c>
      <c r="S426" t="s">
        <v>475</v>
      </c>
      <c r="T426" s="9">
        <v>185000</v>
      </c>
      <c r="U426">
        <v>2005</v>
      </c>
      <c r="V426">
        <v>8</v>
      </c>
    </row>
    <row r="427" spans="1:22">
      <c r="B427">
        <v>16</v>
      </c>
      <c r="C427" t="s">
        <v>218</v>
      </c>
      <c r="D427" t="s">
        <v>337</v>
      </c>
      <c r="E427" t="s">
        <v>337</v>
      </c>
      <c r="F427" t="s">
        <v>338</v>
      </c>
      <c r="G427" t="s">
        <v>339</v>
      </c>
      <c r="H427" s="9">
        <v>289000</v>
      </c>
      <c r="I427" s="9">
        <v>282000</v>
      </c>
      <c r="J427" s="6">
        <v>39099</v>
      </c>
      <c r="K427" s="6">
        <v>39115</v>
      </c>
      <c r="L427" s="6">
        <v>39129</v>
      </c>
      <c r="M427" t="s">
        <v>473</v>
      </c>
      <c r="N427" t="s">
        <v>469</v>
      </c>
      <c r="O427" t="s">
        <v>470</v>
      </c>
      <c r="P427">
        <v>3</v>
      </c>
      <c r="Q427">
        <v>526</v>
      </c>
      <c r="R427">
        <v>110</v>
      </c>
      <c r="S427" t="s">
        <v>475</v>
      </c>
      <c r="T427" s="9">
        <v>255000</v>
      </c>
      <c r="U427">
        <v>2005</v>
      </c>
      <c r="V427">
        <v>8</v>
      </c>
    </row>
    <row r="428" spans="1:22">
      <c r="A428" t="s">
        <v>474</v>
      </c>
      <c r="B428" t="s">
        <v>247</v>
      </c>
      <c r="C428" t="s">
        <v>96</v>
      </c>
      <c r="D428" t="s">
        <v>337</v>
      </c>
      <c r="E428" t="s">
        <v>337</v>
      </c>
      <c r="F428" t="s">
        <v>338</v>
      </c>
      <c r="G428" t="s">
        <v>339</v>
      </c>
      <c r="H428" s="9">
        <v>275000</v>
      </c>
      <c r="I428" s="9">
        <v>273000</v>
      </c>
      <c r="J428" s="6">
        <v>39091</v>
      </c>
      <c r="K428" s="6">
        <v>39122</v>
      </c>
      <c r="L428" s="6">
        <v>39136</v>
      </c>
      <c r="M428" t="s">
        <v>473</v>
      </c>
      <c r="N428" t="s">
        <v>469</v>
      </c>
      <c r="O428" t="s">
        <v>470</v>
      </c>
      <c r="P428">
        <v>3</v>
      </c>
      <c r="R428">
        <v>110</v>
      </c>
      <c r="S428" t="s">
        <v>475</v>
      </c>
      <c r="T428" s="9">
        <v>220000</v>
      </c>
      <c r="U428">
        <v>2005</v>
      </c>
      <c r="V428">
        <v>8</v>
      </c>
    </row>
    <row r="429" spans="1:22">
      <c r="B429">
        <v>191</v>
      </c>
      <c r="C429" t="s">
        <v>121</v>
      </c>
      <c r="D429" t="s">
        <v>337</v>
      </c>
      <c r="E429" t="s">
        <v>337</v>
      </c>
      <c r="F429" t="s">
        <v>338</v>
      </c>
      <c r="G429" t="s">
        <v>339</v>
      </c>
      <c r="H429" s="9">
        <v>299000</v>
      </c>
      <c r="I429" s="9">
        <v>280000</v>
      </c>
      <c r="J429" s="6">
        <v>38958</v>
      </c>
      <c r="K429" s="6">
        <v>39143</v>
      </c>
      <c r="L429" s="6">
        <v>39143</v>
      </c>
      <c r="M429" t="s">
        <v>473</v>
      </c>
      <c r="N429" t="s">
        <v>469</v>
      </c>
      <c r="O429" t="s">
        <v>470</v>
      </c>
      <c r="P429">
        <v>3</v>
      </c>
      <c r="Q429">
        <v>487</v>
      </c>
      <c r="S429" t="s">
        <v>475</v>
      </c>
    </row>
    <row r="430" spans="1:22">
      <c r="B430" t="s">
        <v>198</v>
      </c>
      <c r="C430" t="s">
        <v>120</v>
      </c>
      <c r="D430" t="s">
        <v>337</v>
      </c>
      <c r="E430" t="s">
        <v>337</v>
      </c>
      <c r="F430" t="s">
        <v>338</v>
      </c>
      <c r="G430" t="s">
        <v>339</v>
      </c>
      <c r="H430" s="9">
        <v>235000</v>
      </c>
      <c r="I430" s="9">
        <v>235000</v>
      </c>
      <c r="J430" s="6">
        <v>39114</v>
      </c>
      <c r="K430" s="6">
        <v>39132</v>
      </c>
      <c r="L430" s="6">
        <v>39146</v>
      </c>
      <c r="M430" t="s">
        <v>473</v>
      </c>
      <c r="N430" t="s">
        <v>469</v>
      </c>
      <c r="O430" t="s">
        <v>470</v>
      </c>
      <c r="P430">
        <v>2</v>
      </c>
      <c r="Q430">
        <v>677</v>
      </c>
      <c r="R430">
        <v>60</v>
      </c>
      <c r="S430" t="s">
        <v>475</v>
      </c>
      <c r="T430" s="9">
        <v>170000</v>
      </c>
      <c r="U430">
        <v>2005</v>
      </c>
      <c r="V430">
        <v>8</v>
      </c>
    </row>
    <row r="431" spans="1:22">
      <c r="B431">
        <v>24</v>
      </c>
      <c r="C431" t="s">
        <v>618</v>
      </c>
      <c r="D431" t="s">
        <v>337</v>
      </c>
      <c r="E431" t="s">
        <v>337</v>
      </c>
      <c r="F431" t="s">
        <v>338</v>
      </c>
      <c r="G431" t="s">
        <v>339</v>
      </c>
      <c r="H431" s="9">
        <v>269000</v>
      </c>
      <c r="I431" s="9">
        <v>260000</v>
      </c>
      <c r="J431" s="6">
        <v>39071</v>
      </c>
      <c r="K431" s="6">
        <v>39149</v>
      </c>
      <c r="L431" s="6">
        <v>39160</v>
      </c>
      <c r="M431" t="s">
        <v>473</v>
      </c>
      <c r="N431" t="s">
        <v>469</v>
      </c>
      <c r="O431" t="s">
        <v>470</v>
      </c>
      <c r="P431">
        <v>3</v>
      </c>
      <c r="Q431">
        <v>417</v>
      </c>
      <c r="S431" t="s">
        <v>475</v>
      </c>
    </row>
    <row r="432" spans="1:22">
      <c r="B432">
        <v>20</v>
      </c>
      <c r="C432" t="s">
        <v>430</v>
      </c>
      <c r="D432" t="s">
        <v>337</v>
      </c>
      <c r="E432" t="s">
        <v>339</v>
      </c>
      <c r="F432" t="s">
        <v>338</v>
      </c>
      <c r="G432" t="s">
        <v>339</v>
      </c>
      <c r="I432" s="9">
        <v>275000</v>
      </c>
      <c r="J432" s="6">
        <v>38755</v>
      </c>
      <c r="K432" s="6">
        <v>39157</v>
      </c>
      <c r="L432" s="6">
        <v>39168</v>
      </c>
      <c r="M432" t="s">
        <v>473</v>
      </c>
      <c r="O432" t="s">
        <v>470</v>
      </c>
      <c r="P432">
        <v>3</v>
      </c>
      <c r="Q432">
        <v>356</v>
      </c>
      <c r="R432">
        <v>90</v>
      </c>
    </row>
    <row r="433" spans="1:22">
      <c r="B433">
        <v>34</v>
      </c>
      <c r="C433" t="s">
        <v>595</v>
      </c>
      <c r="D433" t="s">
        <v>337</v>
      </c>
      <c r="E433" t="s">
        <v>337</v>
      </c>
      <c r="F433" t="s">
        <v>338</v>
      </c>
      <c r="G433" t="s">
        <v>339</v>
      </c>
      <c r="H433" s="9">
        <v>275000</v>
      </c>
      <c r="I433" s="9">
        <v>272000</v>
      </c>
      <c r="J433" s="6">
        <v>39044</v>
      </c>
      <c r="K433" s="6">
        <v>39170</v>
      </c>
      <c r="L433" s="6">
        <v>39170</v>
      </c>
      <c r="M433" t="s">
        <v>473</v>
      </c>
      <c r="N433" t="s">
        <v>479</v>
      </c>
      <c r="O433" t="s">
        <v>470</v>
      </c>
      <c r="P433">
        <v>3</v>
      </c>
      <c r="S433" t="s">
        <v>475</v>
      </c>
    </row>
    <row r="434" spans="1:22">
      <c r="A434">
        <v>6</v>
      </c>
      <c r="B434">
        <v>10</v>
      </c>
      <c r="C434" t="s">
        <v>347</v>
      </c>
      <c r="D434" t="s">
        <v>337</v>
      </c>
      <c r="F434" t="s">
        <v>338</v>
      </c>
      <c r="G434" t="s">
        <v>339</v>
      </c>
      <c r="I434" s="9">
        <v>1288000</v>
      </c>
      <c r="K434" s="6">
        <v>38425</v>
      </c>
      <c r="L434" s="6">
        <v>39172</v>
      </c>
      <c r="M434" t="s">
        <v>340</v>
      </c>
      <c r="O434" t="s">
        <v>470</v>
      </c>
    </row>
    <row r="435" spans="1:22">
      <c r="B435" t="s">
        <v>8</v>
      </c>
      <c r="C435" t="s">
        <v>676</v>
      </c>
      <c r="D435" t="s">
        <v>337</v>
      </c>
      <c r="E435" t="s">
        <v>337</v>
      </c>
      <c r="F435" t="s">
        <v>338</v>
      </c>
      <c r="G435" t="s">
        <v>339</v>
      </c>
      <c r="H435" s="9">
        <v>279000</v>
      </c>
      <c r="I435" s="9">
        <v>274000</v>
      </c>
      <c r="J435" s="6">
        <v>39118</v>
      </c>
      <c r="K435" s="6">
        <v>39163</v>
      </c>
      <c r="L435" s="6">
        <v>39177</v>
      </c>
      <c r="M435" t="s">
        <v>473</v>
      </c>
      <c r="N435" t="s">
        <v>469</v>
      </c>
      <c r="O435" t="s">
        <v>470</v>
      </c>
      <c r="P435">
        <v>2</v>
      </c>
      <c r="S435" t="s">
        <v>475</v>
      </c>
    </row>
    <row r="436" spans="1:22">
      <c r="A436">
        <v>12</v>
      </c>
      <c r="B436">
        <v>37</v>
      </c>
      <c r="C436" t="s">
        <v>428</v>
      </c>
      <c r="D436" t="s">
        <v>337</v>
      </c>
      <c r="F436" t="s">
        <v>338</v>
      </c>
      <c r="G436" t="s">
        <v>339</v>
      </c>
      <c r="H436" s="9">
        <v>269000</v>
      </c>
      <c r="I436" s="9">
        <v>274500</v>
      </c>
      <c r="J436" s="6">
        <v>39035</v>
      </c>
      <c r="K436" s="6">
        <v>39161</v>
      </c>
      <c r="L436" s="6">
        <v>39185</v>
      </c>
      <c r="M436" t="s">
        <v>473</v>
      </c>
      <c r="N436" t="s">
        <v>469</v>
      </c>
      <c r="O436" t="s">
        <v>470</v>
      </c>
      <c r="P436">
        <v>2</v>
      </c>
      <c r="Q436">
        <v>0</v>
      </c>
      <c r="R436">
        <v>0</v>
      </c>
      <c r="S436" t="s">
        <v>475</v>
      </c>
      <c r="T436" s="9">
        <v>210000</v>
      </c>
      <c r="V436">
        <v>1</v>
      </c>
    </row>
    <row r="437" spans="1:22">
      <c r="B437">
        <v>49</v>
      </c>
      <c r="C437" t="s">
        <v>103</v>
      </c>
      <c r="D437" t="s">
        <v>337</v>
      </c>
      <c r="E437" t="s">
        <v>337</v>
      </c>
      <c r="F437" t="s">
        <v>338</v>
      </c>
      <c r="G437" t="s">
        <v>339</v>
      </c>
      <c r="H437" s="9">
        <v>273000</v>
      </c>
      <c r="I437" s="9">
        <v>273000</v>
      </c>
      <c r="K437" s="6">
        <v>39198</v>
      </c>
      <c r="L437" s="6">
        <v>39205</v>
      </c>
      <c r="M437" t="s">
        <v>473</v>
      </c>
      <c r="N437" t="s">
        <v>469</v>
      </c>
      <c r="O437" t="s">
        <v>470</v>
      </c>
      <c r="S437" t="s">
        <v>475</v>
      </c>
    </row>
    <row r="438" spans="1:22">
      <c r="B438">
        <v>15</v>
      </c>
      <c r="C438" t="s">
        <v>432</v>
      </c>
      <c r="D438" t="s">
        <v>337</v>
      </c>
      <c r="E438" t="s">
        <v>337</v>
      </c>
      <c r="F438" t="s">
        <v>338</v>
      </c>
      <c r="G438" t="s">
        <v>339</v>
      </c>
      <c r="H438" s="9">
        <v>299000</v>
      </c>
      <c r="I438" s="9">
        <v>275000</v>
      </c>
      <c r="J438" s="6">
        <v>39035</v>
      </c>
      <c r="K438" s="6">
        <v>39215</v>
      </c>
      <c r="L438" s="6">
        <v>39218</v>
      </c>
      <c r="M438" t="s">
        <v>473</v>
      </c>
      <c r="N438" t="s">
        <v>479</v>
      </c>
      <c r="O438" t="s">
        <v>470</v>
      </c>
      <c r="P438">
        <v>3</v>
      </c>
      <c r="R438">
        <v>80</v>
      </c>
      <c r="S438" t="s">
        <v>475</v>
      </c>
    </row>
    <row r="439" spans="1:22">
      <c r="B439">
        <v>2</v>
      </c>
      <c r="C439" t="s">
        <v>185</v>
      </c>
      <c r="D439" t="s">
        <v>337</v>
      </c>
      <c r="E439" t="s">
        <v>337</v>
      </c>
      <c r="F439" t="s">
        <v>338</v>
      </c>
      <c r="G439" t="s">
        <v>339</v>
      </c>
      <c r="H439" s="9">
        <v>250000</v>
      </c>
      <c r="I439" s="9">
        <v>232000</v>
      </c>
      <c r="J439" s="6">
        <v>39217</v>
      </c>
      <c r="K439" s="6">
        <v>39220</v>
      </c>
      <c r="L439" s="6">
        <v>39224</v>
      </c>
      <c r="M439" t="s">
        <v>473</v>
      </c>
      <c r="N439" t="s">
        <v>469</v>
      </c>
      <c r="O439" t="s">
        <v>470</v>
      </c>
      <c r="P439">
        <v>2</v>
      </c>
      <c r="Q439">
        <v>554</v>
      </c>
      <c r="S439" t="s">
        <v>475</v>
      </c>
      <c r="T439" s="9">
        <v>175000</v>
      </c>
      <c r="U439">
        <v>2005</v>
      </c>
    </row>
    <row r="440" spans="1:22">
      <c r="B440">
        <v>91</v>
      </c>
      <c r="C440" t="s">
        <v>303</v>
      </c>
      <c r="D440" t="s">
        <v>337</v>
      </c>
      <c r="E440" t="s">
        <v>337</v>
      </c>
      <c r="F440" t="s">
        <v>338</v>
      </c>
      <c r="G440" t="s">
        <v>339</v>
      </c>
      <c r="H440" s="9">
        <v>239000</v>
      </c>
      <c r="I440" s="9">
        <v>225000</v>
      </c>
      <c r="J440" s="6">
        <v>39134</v>
      </c>
      <c r="K440" s="6">
        <v>39229</v>
      </c>
      <c r="L440" s="6">
        <v>39241</v>
      </c>
      <c r="M440" t="s">
        <v>473</v>
      </c>
      <c r="N440" t="s">
        <v>469</v>
      </c>
      <c r="O440" t="s">
        <v>470</v>
      </c>
      <c r="P440">
        <v>3</v>
      </c>
      <c r="Q440">
        <v>0</v>
      </c>
      <c r="R440">
        <v>0</v>
      </c>
      <c r="S440" t="s">
        <v>475</v>
      </c>
      <c r="T440" s="9">
        <v>155000</v>
      </c>
      <c r="U440">
        <v>2005</v>
      </c>
      <c r="V440">
        <v>1</v>
      </c>
    </row>
    <row r="441" spans="1:22">
      <c r="B441">
        <v>64</v>
      </c>
      <c r="C441" t="s">
        <v>609</v>
      </c>
      <c r="D441" t="s">
        <v>337</v>
      </c>
      <c r="E441" t="s">
        <v>337</v>
      </c>
      <c r="F441" t="s">
        <v>338</v>
      </c>
      <c r="G441" t="s">
        <v>339</v>
      </c>
      <c r="H441" s="9">
        <v>245000</v>
      </c>
      <c r="I441" s="9">
        <v>217500</v>
      </c>
      <c r="K441" s="6">
        <v>39245</v>
      </c>
      <c r="L441" s="6">
        <v>39245</v>
      </c>
      <c r="M441" t="s">
        <v>473</v>
      </c>
      <c r="N441" t="s">
        <v>479</v>
      </c>
      <c r="O441" t="s">
        <v>470</v>
      </c>
      <c r="P441">
        <v>2</v>
      </c>
      <c r="S441" t="s">
        <v>475</v>
      </c>
    </row>
    <row r="442" spans="1:22">
      <c r="B442" t="s">
        <v>102</v>
      </c>
      <c r="C442" t="s">
        <v>103</v>
      </c>
      <c r="D442" t="s">
        <v>337</v>
      </c>
      <c r="E442" t="s">
        <v>337</v>
      </c>
      <c r="F442" t="s">
        <v>338</v>
      </c>
      <c r="G442" t="s">
        <v>339</v>
      </c>
      <c r="H442" s="9">
        <v>243000</v>
      </c>
      <c r="I442" s="9">
        <v>228000</v>
      </c>
      <c r="J442" s="6">
        <v>39199</v>
      </c>
      <c r="K442" s="6">
        <v>39202</v>
      </c>
      <c r="L442" s="6">
        <v>39259</v>
      </c>
      <c r="M442" t="s">
        <v>473</v>
      </c>
      <c r="N442" t="s">
        <v>479</v>
      </c>
      <c r="O442" t="s">
        <v>470</v>
      </c>
      <c r="P442">
        <v>2</v>
      </c>
      <c r="S442" t="s">
        <v>475</v>
      </c>
      <c r="T442" s="9">
        <v>160000</v>
      </c>
      <c r="U442">
        <v>2005</v>
      </c>
    </row>
    <row r="443" spans="1:22">
      <c r="B443" t="s">
        <v>217</v>
      </c>
      <c r="C443" t="s">
        <v>596</v>
      </c>
      <c r="D443" t="s">
        <v>337</v>
      </c>
      <c r="E443" t="s">
        <v>339</v>
      </c>
      <c r="F443" t="s">
        <v>338</v>
      </c>
      <c r="G443" t="s">
        <v>339</v>
      </c>
      <c r="H443" s="9">
        <v>249000</v>
      </c>
      <c r="I443" s="9">
        <v>249000</v>
      </c>
      <c r="J443" s="6">
        <v>39241</v>
      </c>
      <c r="K443" s="6">
        <v>39250</v>
      </c>
      <c r="L443" s="6">
        <v>39262</v>
      </c>
      <c r="M443" t="s">
        <v>473</v>
      </c>
      <c r="N443" t="s">
        <v>469</v>
      </c>
      <c r="O443" t="s">
        <v>470</v>
      </c>
      <c r="P443">
        <v>3</v>
      </c>
      <c r="Q443">
        <v>0</v>
      </c>
      <c r="R443">
        <v>80</v>
      </c>
      <c r="S443" t="s">
        <v>475</v>
      </c>
      <c r="U443">
        <v>2005</v>
      </c>
      <c r="V443">
        <v>1</v>
      </c>
    </row>
    <row r="444" spans="1:22">
      <c r="B444">
        <v>86</v>
      </c>
      <c r="C444" t="s">
        <v>87</v>
      </c>
      <c r="D444" t="s">
        <v>337</v>
      </c>
      <c r="E444" t="s">
        <v>339</v>
      </c>
      <c r="F444" t="s">
        <v>338</v>
      </c>
      <c r="G444" t="s">
        <v>339</v>
      </c>
      <c r="H444" s="9">
        <v>285000</v>
      </c>
      <c r="I444" s="9">
        <v>280000</v>
      </c>
      <c r="J444" s="6">
        <v>39230</v>
      </c>
      <c r="K444" s="6">
        <v>39254</v>
      </c>
      <c r="L444" s="6">
        <v>39262</v>
      </c>
      <c r="M444" t="s">
        <v>473</v>
      </c>
      <c r="N444" t="s">
        <v>469</v>
      </c>
      <c r="O444" t="s">
        <v>470</v>
      </c>
      <c r="P444">
        <v>3</v>
      </c>
      <c r="Q444">
        <v>0</v>
      </c>
      <c r="R444">
        <v>150</v>
      </c>
      <c r="S444" t="s">
        <v>475</v>
      </c>
      <c r="V444">
        <v>1</v>
      </c>
    </row>
    <row r="445" spans="1:22">
      <c r="B445">
        <v>174</v>
      </c>
      <c r="C445" t="s">
        <v>342</v>
      </c>
      <c r="D445" t="s">
        <v>337</v>
      </c>
      <c r="E445" t="s">
        <v>337</v>
      </c>
      <c r="F445" t="s">
        <v>338</v>
      </c>
      <c r="G445" t="s">
        <v>339</v>
      </c>
      <c r="H445" s="9">
        <v>229000</v>
      </c>
      <c r="I445" s="9">
        <v>218500</v>
      </c>
      <c r="J445" s="6">
        <v>39248</v>
      </c>
      <c r="K445" s="6">
        <v>39273</v>
      </c>
      <c r="L445" s="6">
        <v>39280</v>
      </c>
      <c r="M445" t="s">
        <v>473</v>
      </c>
      <c r="N445" t="s">
        <v>469</v>
      </c>
      <c r="O445" t="s">
        <v>470</v>
      </c>
      <c r="P445">
        <v>2</v>
      </c>
      <c r="Q445">
        <v>450</v>
      </c>
      <c r="R445">
        <v>80</v>
      </c>
      <c r="S445" t="s">
        <v>475</v>
      </c>
      <c r="T445" s="9">
        <v>170000</v>
      </c>
      <c r="U445">
        <v>2005</v>
      </c>
      <c r="V445">
        <v>8</v>
      </c>
    </row>
    <row r="446" spans="1:22">
      <c r="B446" t="s">
        <v>450</v>
      </c>
      <c r="C446" t="s">
        <v>96</v>
      </c>
      <c r="D446" t="s">
        <v>337</v>
      </c>
      <c r="E446" t="s">
        <v>337</v>
      </c>
      <c r="F446" t="s">
        <v>338</v>
      </c>
      <c r="G446" t="s">
        <v>339</v>
      </c>
      <c r="H446" s="9">
        <v>279000</v>
      </c>
      <c r="I446" s="9">
        <v>270000</v>
      </c>
      <c r="J446" s="6">
        <v>39227</v>
      </c>
      <c r="K446" s="6">
        <v>39248</v>
      </c>
      <c r="L446" s="6">
        <v>39280</v>
      </c>
      <c r="M446" t="s">
        <v>473</v>
      </c>
      <c r="N446" t="s">
        <v>469</v>
      </c>
      <c r="O446" t="s">
        <v>470</v>
      </c>
      <c r="P446">
        <v>2</v>
      </c>
      <c r="S446" t="s">
        <v>475</v>
      </c>
    </row>
    <row r="447" spans="1:22">
      <c r="B447">
        <v>29</v>
      </c>
      <c r="C447" t="s">
        <v>609</v>
      </c>
      <c r="D447" t="s">
        <v>337</v>
      </c>
      <c r="E447" t="s">
        <v>337</v>
      </c>
      <c r="F447" t="s">
        <v>338</v>
      </c>
      <c r="G447" t="s">
        <v>339</v>
      </c>
      <c r="H447" s="9">
        <v>230000</v>
      </c>
      <c r="I447" s="9">
        <v>226000</v>
      </c>
      <c r="J447" s="6">
        <v>39268</v>
      </c>
      <c r="K447" s="6">
        <v>39273</v>
      </c>
      <c r="L447" s="6">
        <v>39286</v>
      </c>
      <c r="M447" t="s">
        <v>473</v>
      </c>
      <c r="N447" t="s">
        <v>469</v>
      </c>
      <c r="O447" t="s">
        <v>470</v>
      </c>
      <c r="P447">
        <v>2</v>
      </c>
      <c r="S447" t="s">
        <v>475</v>
      </c>
      <c r="T447" s="9">
        <v>160000</v>
      </c>
      <c r="U447">
        <v>2007</v>
      </c>
      <c r="V447">
        <v>8</v>
      </c>
    </row>
    <row r="448" spans="1:22">
      <c r="B448">
        <v>23</v>
      </c>
      <c r="C448" t="s">
        <v>206</v>
      </c>
      <c r="D448" t="s">
        <v>337</v>
      </c>
      <c r="E448" t="s">
        <v>337</v>
      </c>
      <c r="F448" t="s">
        <v>338</v>
      </c>
      <c r="G448" t="s">
        <v>339</v>
      </c>
      <c r="H448" s="9">
        <v>259000</v>
      </c>
      <c r="I448" s="9">
        <v>255000</v>
      </c>
      <c r="J448" s="6">
        <v>39294</v>
      </c>
      <c r="K448" s="6">
        <v>39297</v>
      </c>
      <c r="L448" s="6">
        <v>39301</v>
      </c>
      <c r="M448" t="s">
        <v>473</v>
      </c>
      <c r="N448" t="s">
        <v>469</v>
      </c>
      <c r="O448" t="s">
        <v>470</v>
      </c>
      <c r="P448">
        <v>2</v>
      </c>
      <c r="Q448">
        <v>633</v>
      </c>
      <c r="R448">
        <v>100</v>
      </c>
      <c r="S448" t="s">
        <v>475</v>
      </c>
      <c r="T448" s="9">
        <v>250000</v>
      </c>
      <c r="U448">
        <v>2005</v>
      </c>
      <c r="V448">
        <v>9</v>
      </c>
    </row>
    <row r="449" spans="1:22">
      <c r="B449">
        <v>136</v>
      </c>
      <c r="C449" t="s">
        <v>342</v>
      </c>
      <c r="D449" t="s">
        <v>337</v>
      </c>
      <c r="E449" t="s">
        <v>337</v>
      </c>
      <c r="F449" t="s">
        <v>338</v>
      </c>
      <c r="G449" t="s">
        <v>339</v>
      </c>
      <c r="H449" s="9">
        <v>298000</v>
      </c>
      <c r="I449" s="9">
        <v>283600</v>
      </c>
      <c r="J449" s="6">
        <v>39297</v>
      </c>
      <c r="K449" s="6">
        <v>39309</v>
      </c>
      <c r="L449" s="6">
        <v>39322</v>
      </c>
      <c r="M449" t="s">
        <v>473</v>
      </c>
      <c r="N449" t="s">
        <v>469</v>
      </c>
      <c r="O449" t="s">
        <v>470</v>
      </c>
      <c r="P449">
        <v>3</v>
      </c>
      <c r="Q449">
        <v>577</v>
      </c>
      <c r="R449">
        <v>90</v>
      </c>
      <c r="S449" t="s">
        <v>475</v>
      </c>
    </row>
    <row r="450" spans="1:22">
      <c r="B450">
        <v>11</v>
      </c>
      <c r="C450" t="s">
        <v>87</v>
      </c>
      <c r="D450" t="s">
        <v>337</v>
      </c>
      <c r="E450" t="s">
        <v>339</v>
      </c>
      <c r="F450" t="s">
        <v>338</v>
      </c>
      <c r="G450" t="s">
        <v>339</v>
      </c>
      <c r="H450" s="9">
        <v>289000</v>
      </c>
      <c r="I450" s="9">
        <v>271000</v>
      </c>
      <c r="J450" s="6">
        <v>39230</v>
      </c>
      <c r="K450" s="6">
        <v>39309</v>
      </c>
      <c r="L450" s="6">
        <v>39323</v>
      </c>
      <c r="M450" t="s">
        <v>473</v>
      </c>
      <c r="N450" t="s">
        <v>469</v>
      </c>
      <c r="O450" t="s">
        <v>470</v>
      </c>
      <c r="P450">
        <v>3</v>
      </c>
      <c r="Q450">
        <v>738</v>
      </c>
      <c r="R450">
        <v>100</v>
      </c>
      <c r="S450" t="s">
        <v>475</v>
      </c>
      <c r="V450">
        <v>1</v>
      </c>
    </row>
    <row r="451" spans="1:22">
      <c r="B451">
        <v>55</v>
      </c>
      <c r="C451" t="s">
        <v>212</v>
      </c>
      <c r="D451" t="s">
        <v>337</v>
      </c>
      <c r="E451" t="s">
        <v>339</v>
      </c>
      <c r="F451" t="s">
        <v>338</v>
      </c>
      <c r="G451" t="s">
        <v>339</v>
      </c>
      <c r="H451" s="9">
        <v>339000</v>
      </c>
      <c r="I451" s="9">
        <v>270000</v>
      </c>
      <c r="J451" s="6">
        <v>39310</v>
      </c>
      <c r="K451" s="6">
        <v>39316</v>
      </c>
      <c r="L451" s="6">
        <v>39329</v>
      </c>
      <c r="M451" t="s">
        <v>473</v>
      </c>
      <c r="N451" t="s">
        <v>469</v>
      </c>
      <c r="O451" t="s">
        <v>470</v>
      </c>
      <c r="P451">
        <v>3</v>
      </c>
      <c r="Q451">
        <v>0</v>
      </c>
      <c r="R451">
        <v>0</v>
      </c>
      <c r="S451" t="s">
        <v>475</v>
      </c>
      <c r="V451">
        <v>1</v>
      </c>
    </row>
    <row r="452" spans="1:22">
      <c r="B452">
        <v>18</v>
      </c>
      <c r="C452" t="s">
        <v>611</v>
      </c>
      <c r="D452" t="s">
        <v>337</v>
      </c>
      <c r="E452" t="s">
        <v>337</v>
      </c>
      <c r="F452" t="s">
        <v>338</v>
      </c>
      <c r="G452" t="s">
        <v>339</v>
      </c>
      <c r="I452" s="9">
        <v>181000</v>
      </c>
      <c r="J452" s="6">
        <v>39316</v>
      </c>
      <c r="K452" s="6">
        <v>39332</v>
      </c>
      <c r="L452" s="6">
        <v>39336</v>
      </c>
      <c r="M452" t="s">
        <v>473</v>
      </c>
      <c r="N452" t="s">
        <v>469</v>
      </c>
      <c r="O452" t="s">
        <v>470</v>
      </c>
      <c r="P452">
        <v>2</v>
      </c>
      <c r="S452" t="s">
        <v>475</v>
      </c>
      <c r="V452">
        <v>1</v>
      </c>
    </row>
    <row r="453" spans="1:22">
      <c r="A453">
        <v>1</v>
      </c>
      <c r="B453">
        <v>103</v>
      </c>
      <c r="C453" t="s">
        <v>350</v>
      </c>
      <c r="D453" t="s">
        <v>337</v>
      </c>
      <c r="F453" t="s">
        <v>338</v>
      </c>
      <c r="G453" t="s">
        <v>339</v>
      </c>
      <c r="I453" s="9">
        <v>1075000</v>
      </c>
      <c r="J453" s="6">
        <v>39315</v>
      </c>
      <c r="K453" s="6">
        <v>39336</v>
      </c>
      <c r="L453" s="6">
        <v>39346</v>
      </c>
      <c r="M453" t="s">
        <v>468</v>
      </c>
      <c r="N453" t="s">
        <v>469</v>
      </c>
      <c r="O453" t="s">
        <v>470</v>
      </c>
      <c r="P453">
        <v>5</v>
      </c>
      <c r="Q453">
        <v>5097</v>
      </c>
      <c r="R453">
        <v>430</v>
      </c>
      <c r="S453" t="s">
        <v>475</v>
      </c>
      <c r="T453" s="9">
        <v>705000</v>
      </c>
      <c r="U453">
        <v>2005</v>
      </c>
    </row>
    <row r="454" spans="1:22">
      <c r="B454">
        <v>70</v>
      </c>
      <c r="C454" t="s">
        <v>593</v>
      </c>
      <c r="D454" t="s">
        <v>337</v>
      </c>
      <c r="E454" t="s">
        <v>339</v>
      </c>
      <c r="F454" t="s">
        <v>338</v>
      </c>
      <c r="G454" t="s">
        <v>339</v>
      </c>
      <c r="H454" s="9">
        <v>270000</v>
      </c>
      <c r="I454" s="9">
        <v>270000</v>
      </c>
      <c r="J454" s="6">
        <v>39308</v>
      </c>
      <c r="K454" s="6">
        <v>39373</v>
      </c>
      <c r="L454" s="6">
        <v>39379</v>
      </c>
      <c r="M454" t="s">
        <v>473</v>
      </c>
      <c r="N454" t="s">
        <v>469</v>
      </c>
      <c r="O454" t="s">
        <v>470</v>
      </c>
      <c r="P454">
        <v>3</v>
      </c>
      <c r="Q454">
        <v>0</v>
      </c>
      <c r="R454">
        <v>0</v>
      </c>
      <c r="S454" t="s">
        <v>475</v>
      </c>
      <c r="V454">
        <v>1</v>
      </c>
    </row>
    <row r="455" spans="1:22">
      <c r="B455">
        <v>96</v>
      </c>
      <c r="C455" t="s">
        <v>597</v>
      </c>
      <c r="D455" t="s">
        <v>337</v>
      </c>
      <c r="E455" t="s">
        <v>337</v>
      </c>
      <c r="F455" t="s">
        <v>338</v>
      </c>
      <c r="G455" t="s">
        <v>339</v>
      </c>
      <c r="I455" s="9">
        <v>200000</v>
      </c>
      <c r="J455" s="6">
        <v>39339</v>
      </c>
      <c r="K455" s="6">
        <v>39372</v>
      </c>
      <c r="L455" s="6">
        <v>39380</v>
      </c>
      <c r="M455" t="s">
        <v>473</v>
      </c>
      <c r="N455" t="s">
        <v>469</v>
      </c>
      <c r="O455" t="s">
        <v>470</v>
      </c>
      <c r="P455">
        <v>6</v>
      </c>
      <c r="Q455">
        <v>358</v>
      </c>
      <c r="R455">
        <v>300</v>
      </c>
      <c r="S455" t="s">
        <v>475</v>
      </c>
      <c r="T455" s="9">
        <v>250000</v>
      </c>
      <c r="U455">
        <v>2005</v>
      </c>
    </row>
    <row r="456" spans="1:22">
      <c r="B456" t="s">
        <v>313</v>
      </c>
      <c r="C456" t="s">
        <v>314</v>
      </c>
      <c r="D456" t="s">
        <v>337</v>
      </c>
      <c r="F456" t="s">
        <v>338</v>
      </c>
      <c r="G456" t="s">
        <v>339</v>
      </c>
      <c r="H456" s="9">
        <v>160000</v>
      </c>
      <c r="I456" s="9">
        <v>155000</v>
      </c>
      <c r="J456" s="6">
        <v>39365</v>
      </c>
      <c r="K456" s="6">
        <v>39379</v>
      </c>
      <c r="L456" s="6">
        <v>39386</v>
      </c>
      <c r="M456" t="s">
        <v>473</v>
      </c>
      <c r="N456" t="s">
        <v>469</v>
      </c>
      <c r="O456" t="s">
        <v>470</v>
      </c>
      <c r="P456">
        <v>1</v>
      </c>
      <c r="Q456">
        <v>0</v>
      </c>
      <c r="R456">
        <v>0</v>
      </c>
      <c r="S456" t="s">
        <v>475</v>
      </c>
      <c r="V456">
        <v>1</v>
      </c>
    </row>
    <row r="457" spans="1:22">
      <c r="B457">
        <v>46</v>
      </c>
      <c r="C457" t="s">
        <v>98</v>
      </c>
      <c r="D457" t="s">
        <v>337</v>
      </c>
      <c r="F457" t="s">
        <v>338</v>
      </c>
      <c r="G457" t="s">
        <v>339</v>
      </c>
      <c r="I457" s="9">
        <v>275000</v>
      </c>
      <c r="J457" s="6">
        <v>39203</v>
      </c>
      <c r="K457" s="6">
        <v>39358</v>
      </c>
      <c r="L457" s="6">
        <v>39386</v>
      </c>
      <c r="M457" t="s">
        <v>473</v>
      </c>
      <c r="N457" t="s">
        <v>469</v>
      </c>
      <c r="O457" t="s">
        <v>470</v>
      </c>
      <c r="P457">
        <v>2</v>
      </c>
      <c r="Q457">
        <v>0</v>
      </c>
      <c r="R457">
        <v>0</v>
      </c>
      <c r="S457" t="s">
        <v>475</v>
      </c>
      <c r="V457">
        <v>1</v>
      </c>
    </row>
    <row r="458" spans="1:22">
      <c r="B458" t="s">
        <v>441</v>
      </c>
      <c r="C458" t="s">
        <v>342</v>
      </c>
      <c r="D458" t="s">
        <v>337</v>
      </c>
      <c r="E458" t="s">
        <v>337</v>
      </c>
      <c r="F458" t="s">
        <v>338</v>
      </c>
      <c r="G458" t="s">
        <v>339</v>
      </c>
      <c r="H458" s="9">
        <v>269000</v>
      </c>
      <c r="I458" s="9">
        <v>260000</v>
      </c>
      <c r="J458" s="6">
        <v>39359</v>
      </c>
      <c r="K458" s="6">
        <v>39378</v>
      </c>
      <c r="L458" s="6">
        <v>39392</v>
      </c>
      <c r="M458" t="s">
        <v>473</v>
      </c>
      <c r="N458" t="s">
        <v>469</v>
      </c>
      <c r="O458" t="s">
        <v>470</v>
      </c>
      <c r="P458">
        <v>4</v>
      </c>
      <c r="Q458">
        <v>561</v>
      </c>
      <c r="R458">
        <v>133</v>
      </c>
      <c r="S458" t="s">
        <v>475</v>
      </c>
      <c r="V458">
        <v>1</v>
      </c>
    </row>
    <row r="459" spans="1:22">
      <c r="B459" t="s">
        <v>445</v>
      </c>
      <c r="C459" t="s">
        <v>341</v>
      </c>
      <c r="D459" t="s">
        <v>337</v>
      </c>
      <c r="E459" t="s">
        <v>339</v>
      </c>
      <c r="F459" t="s">
        <v>338</v>
      </c>
      <c r="G459" t="s">
        <v>339</v>
      </c>
      <c r="I459" s="9">
        <v>265000</v>
      </c>
      <c r="J459" s="6">
        <v>39358</v>
      </c>
      <c r="K459" s="6">
        <v>39395</v>
      </c>
      <c r="L459" s="6">
        <v>39395</v>
      </c>
      <c r="M459" t="s">
        <v>473</v>
      </c>
      <c r="O459" t="s">
        <v>474</v>
      </c>
      <c r="P459">
        <v>3</v>
      </c>
      <c r="Q459">
        <v>775</v>
      </c>
      <c r="R459">
        <v>140</v>
      </c>
    </row>
    <row r="460" spans="1:22">
      <c r="B460">
        <v>15</v>
      </c>
      <c r="C460" t="s">
        <v>201</v>
      </c>
      <c r="D460" t="s">
        <v>337</v>
      </c>
      <c r="E460" t="s">
        <v>337</v>
      </c>
      <c r="F460" t="s">
        <v>338</v>
      </c>
      <c r="G460" t="s">
        <v>339</v>
      </c>
      <c r="H460" s="9">
        <v>259000</v>
      </c>
      <c r="I460" s="9">
        <v>255000</v>
      </c>
      <c r="J460" s="6">
        <v>39400</v>
      </c>
      <c r="K460" s="6">
        <v>39405</v>
      </c>
      <c r="L460" s="6">
        <v>39413</v>
      </c>
      <c r="M460" t="s">
        <v>473</v>
      </c>
      <c r="N460" t="s">
        <v>479</v>
      </c>
      <c r="O460" t="s">
        <v>470</v>
      </c>
      <c r="P460">
        <v>3</v>
      </c>
      <c r="R460">
        <v>80</v>
      </c>
      <c r="S460" t="s">
        <v>475</v>
      </c>
    </row>
    <row r="461" spans="1:22">
      <c r="B461">
        <v>50</v>
      </c>
      <c r="C461" t="s">
        <v>103</v>
      </c>
      <c r="D461" t="s">
        <v>337</v>
      </c>
      <c r="E461" t="s">
        <v>337</v>
      </c>
      <c r="F461" t="s">
        <v>338</v>
      </c>
      <c r="G461" t="s">
        <v>339</v>
      </c>
      <c r="H461" s="9">
        <v>289000</v>
      </c>
      <c r="I461" s="9">
        <v>279000</v>
      </c>
      <c r="J461" s="6">
        <v>39314</v>
      </c>
      <c r="K461" s="6">
        <v>39404</v>
      </c>
      <c r="L461" s="6">
        <v>39414</v>
      </c>
      <c r="M461" t="s">
        <v>473</v>
      </c>
      <c r="N461" t="s">
        <v>469</v>
      </c>
      <c r="O461" t="s">
        <v>470</v>
      </c>
      <c r="P461">
        <v>3</v>
      </c>
      <c r="R461">
        <v>100</v>
      </c>
      <c r="S461" t="s">
        <v>475</v>
      </c>
    </row>
    <row r="462" spans="1:22">
      <c r="B462">
        <v>14</v>
      </c>
      <c r="C462" t="s">
        <v>352</v>
      </c>
      <c r="D462" t="s">
        <v>337</v>
      </c>
      <c r="E462" t="s">
        <v>337</v>
      </c>
      <c r="F462" t="s">
        <v>338</v>
      </c>
      <c r="G462" t="s">
        <v>339</v>
      </c>
      <c r="H462" s="9">
        <v>279000</v>
      </c>
      <c r="I462" s="9">
        <v>249000</v>
      </c>
      <c r="J462" s="6">
        <v>39294</v>
      </c>
      <c r="K462" s="6">
        <v>39411</v>
      </c>
      <c r="L462" s="6">
        <v>39434</v>
      </c>
      <c r="M462" t="s">
        <v>473</v>
      </c>
      <c r="N462" t="s">
        <v>469</v>
      </c>
      <c r="O462" t="s">
        <v>470</v>
      </c>
      <c r="P462">
        <v>3</v>
      </c>
      <c r="Q462">
        <v>473</v>
      </c>
      <c r="R462">
        <v>0</v>
      </c>
      <c r="S462" t="s">
        <v>475</v>
      </c>
      <c r="T462" s="9">
        <v>230000</v>
      </c>
      <c r="U462">
        <v>2005</v>
      </c>
      <c r="V462">
        <v>1</v>
      </c>
    </row>
    <row r="463" spans="1:22">
      <c r="B463" t="s">
        <v>433</v>
      </c>
      <c r="C463" t="s">
        <v>307</v>
      </c>
      <c r="D463" t="s">
        <v>337</v>
      </c>
      <c r="E463" t="s">
        <v>337</v>
      </c>
      <c r="F463" t="s">
        <v>338</v>
      </c>
      <c r="G463" t="s">
        <v>339</v>
      </c>
      <c r="H463" s="9">
        <v>282000</v>
      </c>
      <c r="I463" s="9">
        <v>275000</v>
      </c>
      <c r="J463" s="6">
        <v>39404</v>
      </c>
      <c r="K463" s="6">
        <v>39430</v>
      </c>
      <c r="L463" s="6">
        <v>39462</v>
      </c>
      <c r="M463" t="s">
        <v>473</v>
      </c>
      <c r="N463" t="s">
        <v>479</v>
      </c>
      <c r="O463" t="s">
        <v>470</v>
      </c>
      <c r="P463">
        <v>2</v>
      </c>
      <c r="R463">
        <v>133</v>
      </c>
      <c r="S463" t="s">
        <v>475</v>
      </c>
    </row>
    <row r="464" spans="1:22">
      <c r="B464" t="s">
        <v>437</v>
      </c>
      <c r="C464" t="s">
        <v>314</v>
      </c>
      <c r="D464" t="s">
        <v>337</v>
      </c>
      <c r="E464" t="s">
        <v>337</v>
      </c>
      <c r="F464" t="s">
        <v>338</v>
      </c>
      <c r="G464" t="s">
        <v>339</v>
      </c>
      <c r="H464" s="9">
        <v>298000</v>
      </c>
      <c r="I464" s="9">
        <v>258000</v>
      </c>
      <c r="J464" s="6">
        <v>39248</v>
      </c>
      <c r="K464" s="6">
        <v>39503</v>
      </c>
      <c r="L464" s="6">
        <v>39503</v>
      </c>
      <c r="M464" t="s">
        <v>473</v>
      </c>
      <c r="N464" t="s">
        <v>479</v>
      </c>
      <c r="O464" t="s">
        <v>470</v>
      </c>
      <c r="P464">
        <v>3</v>
      </c>
      <c r="R464">
        <v>130</v>
      </c>
      <c r="S464" t="s">
        <v>475</v>
      </c>
      <c r="T464" s="9">
        <v>240000</v>
      </c>
      <c r="U464">
        <v>2005</v>
      </c>
    </row>
    <row r="465" spans="1:22">
      <c r="B465">
        <v>42</v>
      </c>
      <c r="C465" t="s">
        <v>194</v>
      </c>
      <c r="D465" t="s">
        <v>337</v>
      </c>
      <c r="E465" t="s">
        <v>337</v>
      </c>
      <c r="F465" t="s">
        <v>338</v>
      </c>
      <c r="G465" t="s">
        <v>339</v>
      </c>
      <c r="H465" s="9">
        <v>280000</v>
      </c>
      <c r="I465" s="9">
        <v>270000</v>
      </c>
      <c r="J465" s="6">
        <v>39467</v>
      </c>
      <c r="K465" s="6">
        <v>39480</v>
      </c>
      <c r="L465" s="6">
        <v>39505</v>
      </c>
      <c r="M465" t="s">
        <v>473</v>
      </c>
      <c r="N465" t="s">
        <v>469</v>
      </c>
      <c r="O465" t="s">
        <v>470</v>
      </c>
      <c r="P465">
        <v>2</v>
      </c>
      <c r="R465">
        <v>80</v>
      </c>
      <c r="S465" t="s">
        <v>475</v>
      </c>
      <c r="T465" s="9">
        <v>205000</v>
      </c>
      <c r="U465">
        <v>2005</v>
      </c>
      <c r="V465">
        <v>1</v>
      </c>
    </row>
    <row r="466" spans="1:22">
      <c r="B466" t="s">
        <v>221</v>
      </c>
      <c r="C466" t="s">
        <v>342</v>
      </c>
      <c r="D466" t="s">
        <v>337</v>
      </c>
      <c r="E466" t="s">
        <v>337</v>
      </c>
      <c r="F466" t="s">
        <v>338</v>
      </c>
      <c r="G466" t="s">
        <v>339</v>
      </c>
      <c r="H466" s="9">
        <v>269000</v>
      </c>
      <c r="I466" s="9">
        <v>250000</v>
      </c>
      <c r="J466" s="6">
        <v>39493</v>
      </c>
      <c r="K466" s="6">
        <v>39510</v>
      </c>
      <c r="L466" s="6">
        <v>39521</v>
      </c>
      <c r="M466" t="s">
        <v>473</v>
      </c>
      <c r="N466" t="s">
        <v>469</v>
      </c>
      <c r="O466" t="s">
        <v>470</v>
      </c>
      <c r="P466">
        <v>2</v>
      </c>
      <c r="Q466">
        <v>466</v>
      </c>
      <c r="R466">
        <v>90</v>
      </c>
      <c r="S466" t="s">
        <v>475</v>
      </c>
      <c r="T466" s="9">
        <v>180000</v>
      </c>
    </row>
    <row r="467" spans="1:22">
      <c r="B467">
        <v>49</v>
      </c>
      <c r="C467" t="s">
        <v>590</v>
      </c>
      <c r="D467" t="s">
        <v>337</v>
      </c>
      <c r="E467" t="s">
        <v>337</v>
      </c>
      <c r="F467" t="s">
        <v>338</v>
      </c>
      <c r="G467" t="s">
        <v>339</v>
      </c>
      <c r="H467" s="9">
        <v>330000</v>
      </c>
      <c r="I467" s="9">
        <v>282000</v>
      </c>
      <c r="J467" s="6">
        <v>39510</v>
      </c>
      <c r="K467" s="6">
        <v>39538</v>
      </c>
      <c r="L467" s="6">
        <v>39560</v>
      </c>
      <c r="M467" t="s">
        <v>473</v>
      </c>
      <c r="N467" t="s">
        <v>469</v>
      </c>
      <c r="O467" t="s">
        <v>470</v>
      </c>
      <c r="P467">
        <v>3</v>
      </c>
      <c r="Q467">
        <v>834</v>
      </c>
      <c r="R467">
        <v>120</v>
      </c>
      <c r="S467" t="s">
        <v>475</v>
      </c>
      <c r="T467" s="9">
        <v>255000</v>
      </c>
      <c r="U467">
        <v>2005</v>
      </c>
      <c r="V467">
        <v>1</v>
      </c>
    </row>
    <row r="468" spans="1:22">
      <c r="B468">
        <v>94</v>
      </c>
      <c r="C468" t="s">
        <v>341</v>
      </c>
      <c r="D468" t="s">
        <v>337</v>
      </c>
      <c r="E468" t="s">
        <v>337</v>
      </c>
      <c r="F468" t="s">
        <v>338</v>
      </c>
      <c r="G468" t="s">
        <v>339</v>
      </c>
      <c r="H468" s="9">
        <v>345000</v>
      </c>
      <c r="I468" s="9">
        <v>280000</v>
      </c>
      <c r="J468" s="6">
        <v>39428</v>
      </c>
      <c r="K468" s="6">
        <v>39573</v>
      </c>
      <c r="L468" s="6">
        <v>39584</v>
      </c>
      <c r="M468" t="s">
        <v>473</v>
      </c>
      <c r="N468" t="s">
        <v>469</v>
      </c>
      <c r="O468" t="s">
        <v>470</v>
      </c>
      <c r="P468">
        <v>3</v>
      </c>
      <c r="Q468">
        <v>802</v>
      </c>
      <c r="S468" t="s">
        <v>475</v>
      </c>
      <c r="T468" s="9">
        <v>2450000</v>
      </c>
    </row>
    <row r="469" spans="1:22">
      <c r="B469">
        <v>35</v>
      </c>
      <c r="C469" t="s">
        <v>346</v>
      </c>
      <c r="D469" t="s">
        <v>337</v>
      </c>
      <c r="E469" t="s">
        <v>337</v>
      </c>
      <c r="F469" t="s">
        <v>338</v>
      </c>
      <c r="G469" t="s">
        <v>339</v>
      </c>
      <c r="H469" s="9">
        <v>555000</v>
      </c>
      <c r="I469" s="9">
        <v>470000</v>
      </c>
      <c r="J469" s="6">
        <v>39545</v>
      </c>
      <c r="K469" s="6">
        <v>39643</v>
      </c>
      <c r="L469" s="6">
        <v>39650</v>
      </c>
      <c r="M469" t="s">
        <v>348</v>
      </c>
      <c r="N469" t="s">
        <v>469</v>
      </c>
      <c r="O469" t="s">
        <v>470</v>
      </c>
      <c r="R469">
        <v>240</v>
      </c>
      <c r="S469" t="s">
        <v>475</v>
      </c>
    </row>
    <row r="470" spans="1:22">
      <c r="A470">
        <v>5</v>
      </c>
      <c r="B470">
        <v>14</v>
      </c>
      <c r="C470" t="s">
        <v>341</v>
      </c>
      <c r="D470" t="s">
        <v>337</v>
      </c>
      <c r="E470" t="s">
        <v>337</v>
      </c>
      <c r="F470" t="s">
        <v>338</v>
      </c>
      <c r="G470" t="s">
        <v>339</v>
      </c>
      <c r="H470" s="9">
        <v>207000</v>
      </c>
      <c r="I470" s="9">
        <v>196000</v>
      </c>
      <c r="J470" s="6">
        <v>39561</v>
      </c>
      <c r="K470" s="6">
        <v>39643</v>
      </c>
      <c r="L470" s="6">
        <v>39654</v>
      </c>
      <c r="M470" t="s">
        <v>473</v>
      </c>
      <c r="N470" t="s">
        <v>469</v>
      </c>
      <c r="O470" t="s">
        <v>470</v>
      </c>
      <c r="P470">
        <v>1</v>
      </c>
      <c r="S470" t="s">
        <v>475</v>
      </c>
      <c r="T470" s="9">
        <v>107000</v>
      </c>
    </row>
    <row r="471" spans="1:22">
      <c r="B471" t="s">
        <v>327</v>
      </c>
      <c r="C471" t="s">
        <v>368</v>
      </c>
      <c r="D471" t="s">
        <v>337</v>
      </c>
      <c r="E471" t="s">
        <v>339</v>
      </c>
      <c r="F471" t="s">
        <v>338</v>
      </c>
      <c r="G471" t="s">
        <v>339</v>
      </c>
      <c r="H471" s="9">
        <v>655000</v>
      </c>
      <c r="I471" s="9">
        <v>200000</v>
      </c>
      <c r="J471" s="6">
        <v>39346</v>
      </c>
      <c r="K471" s="6">
        <v>39464</v>
      </c>
      <c r="L471" s="6">
        <v>39656</v>
      </c>
      <c r="M471" t="s">
        <v>473</v>
      </c>
      <c r="O471" t="s">
        <v>470</v>
      </c>
      <c r="P471">
        <v>4</v>
      </c>
      <c r="Q471">
        <v>903</v>
      </c>
      <c r="R471">
        <v>256</v>
      </c>
    </row>
    <row r="472" spans="1:22">
      <c r="B472">
        <v>20</v>
      </c>
      <c r="C472" t="s">
        <v>212</v>
      </c>
      <c r="D472" t="s">
        <v>337</v>
      </c>
      <c r="E472" t="s">
        <v>337</v>
      </c>
      <c r="F472" t="s">
        <v>338</v>
      </c>
      <c r="G472" t="s">
        <v>339</v>
      </c>
      <c r="H472" s="9">
        <v>265000</v>
      </c>
      <c r="I472" s="9">
        <v>245000</v>
      </c>
      <c r="J472" s="6">
        <v>39611</v>
      </c>
      <c r="K472" s="6">
        <v>39643</v>
      </c>
      <c r="L472" s="6">
        <v>39660</v>
      </c>
      <c r="M472" t="s">
        <v>473</v>
      </c>
      <c r="N472" t="s">
        <v>469</v>
      </c>
      <c r="O472" t="s">
        <v>470</v>
      </c>
      <c r="P472">
        <v>3</v>
      </c>
      <c r="Q472">
        <v>673</v>
      </c>
      <c r="R472">
        <v>90</v>
      </c>
      <c r="S472" t="s">
        <v>475</v>
      </c>
      <c r="T472" s="9">
        <v>235000</v>
      </c>
      <c r="U472">
        <v>2005</v>
      </c>
      <c r="V472">
        <v>1</v>
      </c>
    </row>
    <row r="473" spans="1:22">
      <c r="B473">
        <v>57</v>
      </c>
      <c r="C473" t="s">
        <v>96</v>
      </c>
      <c r="D473" t="s">
        <v>337</v>
      </c>
      <c r="E473" t="s">
        <v>339</v>
      </c>
      <c r="F473" t="s">
        <v>338</v>
      </c>
      <c r="G473" t="s">
        <v>339</v>
      </c>
      <c r="H473" s="9">
        <v>297000</v>
      </c>
      <c r="I473" s="9">
        <v>270000</v>
      </c>
      <c r="J473" s="6">
        <v>39537</v>
      </c>
      <c r="K473" s="6">
        <v>39693</v>
      </c>
      <c r="L473" s="6">
        <v>39700</v>
      </c>
      <c r="M473" t="s">
        <v>473</v>
      </c>
      <c r="O473" t="s">
        <v>470</v>
      </c>
      <c r="P473">
        <v>2</v>
      </c>
      <c r="Q473">
        <v>627</v>
      </c>
      <c r="R473">
        <v>90</v>
      </c>
    </row>
    <row r="474" spans="1:22">
      <c r="B474">
        <v>6</v>
      </c>
      <c r="C474" t="s">
        <v>214</v>
      </c>
      <c r="D474" t="s">
        <v>337</v>
      </c>
      <c r="E474" t="s">
        <v>337</v>
      </c>
      <c r="F474" t="s">
        <v>338</v>
      </c>
      <c r="G474" t="s">
        <v>339</v>
      </c>
      <c r="H474" s="9">
        <v>245000</v>
      </c>
      <c r="I474" s="9">
        <v>245000</v>
      </c>
      <c r="J474" s="6">
        <v>39710</v>
      </c>
      <c r="K474" s="6">
        <v>39710</v>
      </c>
      <c r="L474" s="6">
        <v>39713</v>
      </c>
      <c r="M474" t="s">
        <v>473</v>
      </c>
      <c r="N474" t="s">
        <v>594</v>
      </c>
      <c r="O474" t="s">
        <v>470</v>
      </c>
      <c r="R474">
        <v>120</v>
      </c>
      <c r="S474" t="s">
        <v>475</v>
      </c>
      <c r="T474" s="9">
        <v>175000</v>
      </c>
      <c r="U474">
        <v>2005</v>
      </c>
      <c r="V474">
        <v>1</v>
      </c>
    </row>
    <row r="475" spans="1:22">
      <c r="B475">
        <v>7</v>
      </c>
      <c r="C475" t="s">
        <v>367</v>
      </c>
      <c r="D475" t="s">
        <v>337</v>
      </c>
      <c r="E475" t="s">
        <v>337</v>
      </c>
      <c r="F475" t="s">
        <v>338</v>
      </c>
      <c r="G475" t="s">
        <v>339</v>
      </c>
      <c r="H475" s="9">
        <v>249000</v>
      </c>
      <c r="I475" s="9">
        <v>200000</v>
      </c>
      <c r="J475" s="6">
        <v>39653</v>
      </c>
      <c r="K475" s="6">
        <v>39725</v>
      </c>
      <c r="L475" s="6">
        <v>39730</v>
      </c>
      <c r="M475" t="s">
        <v>473</v>
      </c>
      <c r="N475" t="s">
        <v>469</v>
      </c>
      <c r="O475" t="s">
        <v>470</v>
      </c>
      <c r="P475">
        <v>2</v>
      </c>
      <c r="Q475">
        <v>569</v>
      </c>
      <c r="R475">
        <v>78</v>
      </c>
      <c r="S475" t="s">
        <v>475</v>
      </c>
      <c r="T475" s="9">
        <v>179000</v>
      </c>
    </row>
    <row r="476" spans="1:22">
      <c r="B476">
        <v>13</v>
      </c>
      <c r="C476" t="s">
        <v>189</v>
      </c>
      <c r="D476" t="s">
        <v>337</v>
      </c>
      <c r="E476" t="s">
        <v>337</v>
      </c>
      <c r="F476" t="s">
        <v>338</v>
      </c>
      <c r="G476" t="s">
        <v>339</v>
      </c>
      <c r="H476" s="9">
        <v>298000</v>
      </c>
      <c r="I476" s="9">
        <v>260000</v>
      </c>
      <c r="J476" s="6">
        <v>39541</v>
      </c>
      <c r="K476" s="6">
        <v>39729</v>
      </c>
      <c r="L476" s="6">
        <v>39736</v>
      </c>
      <c r="M476" t="s">
        <v>473</v>
      </c>
      <c r="N476" t="s">
        <v>479</v>
      </c>
      <c r="O476" t="s">
        <v>470</v>
      </c>
      <c r="P476">
        <v>2</v>
      </c>
      <c r="R476">
        <v>100</v>
      </c>
      <c r="S476" t="s">
        <v>475</v>
      </c>
      <c r="T476" s="9">
        <v>235000</v>
      </c>
      <c r="U476">
        <v>2005</v>
      </c>
    </row>
    <row r="477" spans="1:22">
      <c r="B477">
        <v>26</v>
      </c>
      <c r="C477" t="s">
        <v>597</v>
      </c>
      <c r="D477" t="s">
        <v>337</v>
      </c>
      <c r="E477" t="s">
        <v>337</v>
      </c>
      <c r="F477" t="s">
        <v>338</v>
      </c>
      <c r="G477" t="s">
        <v>339</v>
      </c>
      <c r="H477" s="9">
        <v>325000</v>
      </c>
      <c r="I477" s="9">
        <v>260500</v>
      </c>
      <c r="J477" s="6">
        <v>39498</v>
      </c>
      <c r="K477" s="6">
        <v>39727</v>
      </c>
      <c r="L477" s="6">
        <v>39738</v>
      </c>
      <c r="M477" t="s">
        <v>473</v>
      </c>
      <c r="N477" t="s">
        <v>469</v>
      </c>
      <c r="O477" t="s">
        <v>470</v>
      </c>
      <c r="P477">
        <v>3</v>
      </c>
      <c r="Q477">
        <v>422</v>
      </c>
      <c r="R477">
        <v>80</v>
      </c>
      <c r="S477" t="s">
        <v>475</v>
      </c>
    </row>
    <row r="478" spans="1:22">
      <c r="B478" t="s">
        <v>116</v>
      </c>
      <c r="C478" t="s">
        <v>355</v>
      </c>
      <c r="D478" t="s">
        <v>337</v>
      </c>
      <c r="F478" t="s">
        <v>338</v>
      </c>
      <c r="G478" t="s">
        <v>339</v>
      </c>
      <c r="H478" s="9">
        <v>190000</v>
      </c>
      <c r="I478" s="9">
        <v>190000</v>
      </c>
      <c r="J478" s="6">
        <v>39659</v>
      </c>
      <c r="K478" s="6">
        <v>39751</v>
      </c>
      <c r="L478" s="6">
        <v>39757</v>
      </c>
      <c r="M478" t="s">
        <v>473</v>
      </c>
      <c r="O478" t="s">
        <v>470</v>
      </c>
    </row>
    <row r="479" spans="1:22">
      <c r="B479">
        <v>201</v>
      </c>
      <c r="C479" t="s">
        <v>342</v>
      </c>
      <c r="D479" t="s">
        <v>337</v>
      </c>
      <c r="E479" t="s">
        <v>337</v>
      </c>
      <c r="F479" t="s">
        <v>338</v>
      </c>
      <c r="G479" t="s">
        <v>339</v>
      </c>
      <c r="H479" s="9">
        <v>220000</v>
      </c>
      <c r="I479" s="9">
        <v>220000</v>
      </c>
      <c r="J479" s="6">
        <v>39755</v>
      </c>
      <c r="K479" s="6">
        <v>39767</v>
      </c>
      <c r="L479" s="6">
        <v>39778</v>
      </c>
      <c r="M479" t="s">
        <v>473</v>
      </c>
      <c r="N479" t="s">
        <v>479</v>
      </c>
      <c r="O479" t="s">
        <v>470</v>
      </c>
      <c r="P479">
        <v>2</v>
      </c>
      <c r="S479" t="s">
        <v>475</v>
      </c>
      <c r="T479" s="9">
        <v>200000</v>
      </c>
      <c r="U479">
        <v>2008</v>
      </c>
    </row>
    <row r="480" spans="1:22">
      <c r="B480">
        <v>133</v>
      </c>
      <c r="C480" t="s">
        <v>307</v>
      </c>
      <c r="D480" t="s">
        <v>337</v>
      </c>
      <c r="E480" t="s">
        <v>337</v>
      </c>
      <c r="F480" t="s">
        <v>338</v>
      </c>
      <c r="G480" t="s">
        <v>339</v>
      </c>
      <c r="H480" s="9">
        <v>309000</v>
      </c>
      <c r="I480" s="9">
        <v>280000</v>
      </c>
      <c r="J480" s="6">
        <v>39731</v>
      </c>
      <c r="K480" s="6">
        <v>39776</v>
      </c>
      <c r="L480" s="6">
        <v>39785</v>
      </c>
      <c r="M480" t="s">
        <v>473</v>
      </c>
      <c r="N480" t="s">
        <v>469</v>
      </c>
      <c r="O480" t="s">
        <v>470</v>
      </c>
      <c r="P480">
        <v>3</v>
      </c>
      <c r="Q480">
        <v>885</v>
      </c>
      <c r="R480">
        <v>120</v>
      </c>
      <c r="S480" t="s">
        <v>475</v>
      </c>
      <c r="T480" s="9">
        <v>300000</v>
      </c>
      <c r="U480">
        <v>2008</v>
      </c>
      <c r="V480">
        <v>1</v>
      </c>
    </row>
    <row r="481" spans="2:22">
      <c r="B481">
        <v>83</v>
      </c>
      <c r="C481" t="s">
        <v>597</v>
      </c>
      <c r="D481" t="s">
        <v>337</v>
      </c>
      <c r="E481" t="s">
        <v>337</v>
      </c>
      <c r="F481" t="s">
        <v>338</v>
      </c>
      <c r="G481" t="s">
        <v>339</v>
      </c>
      <c r="H481" s="9">
        <v>285000</v>
      </c>
      <c r="I481" s="9">
        <v>265000</v>
      </c>
      <c r="J481" s="6">
        <v>39720</v>
      </c>
      <c r="K481" s="6">
        <v>39779</v>
      </c>
      <c r="L481" s="6">
        <v>39799</v>
      </c>
      <c r="M481" t="s">
        <v>473</v>
      </c>
      <c r="N481" t="s">
        <v>479</v>
      </c>
      <c r="O481" t="s">
        <v>470</v>
      </c>
      <c r="P481">
        <v>2</v>
      </c>
      <c r="R481">
        <v>120</v>
      </c>
      <c r="S481" t="s">
        <v>475</v>
      </c>
      <c r="T481" s="9">
        <v>280000</v>
      </c>
      <c r="U481">
        <v>2005</v>
      </c>
    </row>
    <row r="482" spans="2:22">
      <c r="B482">
        <v>53</v>
      </c>
      <c r="C482" t="s">
        <v>590</v>
      </c>
      <c r="D482" t="s">
        <v>337</v>
      </c>
      <c r="E482" t="s">
        <v>337</v>
      </c>
      <c r="F482" t="s">
        <v>338</v>
      </c>
      <c r="G482" t="s">
        <v>339</v>
      </c>
      <c r="H482" s="9">
        <v>250000</v>
      </c>
      <c r="I482" s="9">
        <v>220000</v>
      </c>
      <c r="J482" s="6">
        <v>39750</v>
      </c>
      <c r="K482" s="6">
        <v>39805</v>
      </c>
      <c r="L482" s="6">
        <v>39829</v>
      </c>
      <c r="M482" t="s">
        <v>473</v>
      </c>
      <c r="N482" t="s">
        <v>469</v>
      </c>
      <c r="O482" t="s">
        <v>470</v>
      </c>
      <c r="P482">
        <v>2</v>
      </c>
      <c r="Q482">
        <v>809</v>
      </c>
      <c r="R482">
        <v>100</v>
      </c>
      <c r="S482" t="s">
        <v>475</v>
      </c>
      <c r="T482" s="9">
        <v>315000</v>
      </c>
      <c r="U482">
        <v>2006</v>
      </c>
      <c r="V482">
        <v>8</v>
      </c>
    </row>
    <row r="483" spans="2:22">
      <c r="B483">
        <v>2</v>
      </c>
      <c r="C483" t="s">
        <v>367</v>
      </c>
      <c r="D483" t="s">
        <v>337</v>
      </c>
      <c r="E483" t="s">
        <v>337</v>
      </c>
      <c r="F483" t="s">
        <v>338</v>
      </c>
      <c r="G483" t="s">
        <v>339</v>
      </c>
      <c r="H483" s="9">
        <v>279000</v>
      </c>
      <c r="I483" s="9">
        <v>260000</v>
      </c>
      <c r="J483" s="6">
        <v>39699</v>
      </c>
      <c r="K483" s="6">
        <v>39825</v>
      </c>
      <c r="L483" s="6">
        <v>39836</v>
      </c>
      <c r="M483" t="s">
        <v>473</v>
      </c>
      <c r="N483" t="s">
        <v>469</v>
      </c>
      <c r="O483" t="s">
        <v>470</v>
      </c>
      <c r="P483">
        <v>3</v>
      </c>
      <c r="Q483">
        <v>825</v>
      </c>
      <c r="R483">
        <v>100</v>
      </c>
      <c r="S483" t="s">
        <v>475</v>
      </c>
      <c r="T483" s="9">
        <v>245000</v>
      </c>
      <c r="U483">
        <v>2008</v>
      </c>
      <c r="V483">
        <v>1</v>
      </c>
    </row>
    <row r="484" spans="2:22">
      <c r="B484" t="s">
        <v>451</v>
      </c>
      <c r="C484" t="s">
        <v>342</v>
      </c>
      <c r="D484" t="s">
        <v>337</v>
      </c>
      <c r="E484" t="s">
        <v>337</v>
      </c>
      <c r="F484" t="s">
        <v>338</v>
      </c>
      <c r="G484" t="s">
        <v>339</v>
      </c>
      <c r="H484" s="9">
        <v>298000</v>
      </c>
      <c r="I484" s="9">
        <v>270000</v>
      </c>
      <c r="J484" s="6">
        <v>39550</v>
      </c>
      <c r="K484" s="6">
        <v>39830</v>
      </c>
      <c r="L484" s="6">
        <v>39841</v>
      </c>
      <c r="M484" t="s">
        <v>473</v>
      </c>
      <c r="O484" t="s">
        <v>470</v>
      </c>
      <c r="P484">
        <v>3</v>
      </c>
      <c r="Q484">
        <v>1</v>
      </c>
      <c r="R484">
        <v>110</v>
      </c>
      <c r="T484" s="9">
        <v>236000</v>
      </c>
      <c r="U484">
        <v>2005</v>
      </c>
      <c r="V484">
        <v>1</v>
      </c>
    </row>
    <row r="485" spans="2:22">
      <c r="B485" t="s">
        <v>119</v>
      </c>
      <c r="C485" t="s">
        <v>96</v>
      </c>
      <c r="D485" t="s">
        <v>337</v>
      </c>
      <c r="E485" t="s">
        <v>337</v>
      </c>
      <c r="F485" t="s">
        <v>338</v>
      </c>
      <c r="G485" t="s">
        <v>339</v>
      </c>
      <c r="H485" s="9">
        <v>239000</v>
      </c>
      <c r="I485" s="9">
        <v>220000</v>
      </c>
      <c r="J485" s="6">
        <v>39517</v>
      </c>
      <c r="K485" s="6">
        <v>39853</v>
      </c>
      <c r="L485" s="6">
        <v>39853</v>
      </c>
      <c r="M485" t="s">
        <v>473</v>
      </c>
      <c r="N485" t="s">
        <v>479</v>
      </c>
      <c r="O485" t="s">
        <v>470</v>
      </c>
      <c r="P485">
        <v>2</v>
      </c>
      <c r="S485" t="s">
        <v>475</v>
      </c>
    </row>
    <row r="486" spans="2:22">
      <c r="B486">
        <v>10</v>
      </c>
      <c r="C486" t="s">
        <v>357</v>
      </c>
      <c r="D486" t="s">
        <v>337</v>
      </c>
      <c r="E486" t="s">
        <v>337</v>
      </c>
      <c r="F486" t="s">
        <v>338</v>
      </c>
      <c r="G486" t="s">
        <v>339</v>
      </c>
      <c r="H486" s="9">
        <v>285000</v>
      </c>
      <c r="I486" s="9">
        <v>275000</v>
      </c>
      <c r="J486" s="6">
        <v>39701</v>
      </c>
      <c r="K486" s="6">
        <v>39862</v>
      </c>
      <c r="L486" s="6">
        <v>39868</v>
      </c>
      <c r="M486" t="s">
        <v>473</v>
      </c>
      <c r="N486" t="s">
        <v>469</v>
      </c>
      <c r="O486" t="s">
        <v>470</v>
      </c>
      <c r="P486">
        <v>2</v>
      </c>
      <c r="Q486">
        <v>450</v>
      </c>
      <c r="S486" t="s">
        <v>475</v>
      </c>
      <c r="T486" s="9">
        <v>218000</v>
      </c>
      <c r="U486">
        <v>2005</v>
      </c>
      <c r="V486">
        <v>8</v>
      </c>
    </row>
    <row r="487" spans="2:22">
      <c r="B487">
        <v>164</v>
      </c>
      <c r="C487" t="s">
        <v>342</v>
      </c>
      <c r="D487" t="s">
        <v>337</v>
      </c>
      <c r="E487" t="s">
        <v>337</v>
      </c>
      <c r="F487" t="s">
        <v>338</v>
      </c>
      <c r="G487" t="s">
        <v>339</v>
      </c>
      <c r="H487" s="9">
        <v>174000</v>
      </c>
      <c r="I487" s="9">
        <v>174000</v>
      </c>
      <c r="K487" s="6">
        <v>39719</v>
      </c>
      <c r="L487" s="6">
        <v>39874</v>
      </c>
      <c r="M487" t="s">
        <v>473</v>
      </c>
      <c r="N487" t="s">
        <v>594</v>
      </c>
      <c r="O487" t="s">
        <v>470</v>
      </c>
      <c r="P487">
        <v>2</v>
      </c>
      <c r="S487" t="s">
        <v>475</v>
      </c>
    </row>
    <row r="488" spans="2:22">
      <c r="B488" t="s">
        <v>377</v>
      </c>
      <c r="C488" t="s">
        <v>378</v>
      </c>
      <c r="D488" t="s">
        <v>337</v>
      </c>
      <c r="E488" t="s">
        <v>337</v>
      </c>
      <c r="F488" t="s">
        <v>338</v>
      </c>
      <c r="G488" t="s">
        <v>339</v>
      </c>
      <c r="H488" s="9">
        <v>260000</v>
      </c>
      <c r="I488" s="9">
        <v>215000</v>
      </c>
      <c r="J488" s="6">
        <v>39818</v>
      </c>
      <c r="K488" s="6">
        <v>39868</v>
      </c>
      <c r="L488" s="6">
        <v>39875</v>
      </c>
      <c r="M488" t="s">
        <v>473</v>
      </c>
      <c r="N488" t="s">
        <v>469</v>
      </c>
      <c r="O488" t="s">
        <v>470</v>
      </c>
      <c r="P488">
        <v>2</v>
      </c>
      <c r="R488">
        <v>120</v>
      </c>
      <c r="S488" t="s">
        <v>475</v>
      </c>
      <c r="T488" s="9">
        <v>280000</v>
      </c>
      <c r="U488">
        <v>2008</v>
      </c>
    </row>
    <row r="489" spans="2:22">
      <c r="B489">
        <v>20</v>
      </c>
      <c r="C489" t="s">
        <v>107</v>
      </c>
      <c r="D489" t="s">
        <v>108</v>
      </c>
      <c r="E489" t="s">
        <v>337</v>
      </c>
      <c r="F489" t="s">
        <v>338</v>
      </c>
      <c r="G489" t="s">
        <v>339</v>
      </c>
      <c r="H489" s="9">
        <v>195000</v>
      </c>
      <c r="I489" s="9">
        <v>140000</v>
      </c>
      <c r="J489" s="6">
        <v>39653</v>
      </c>
      <c r="K489" s="6">
        <v>39870</v>
      </c>
      <c r="L489" s="6">
        <v>39881</v>
      </c>
      <c r="M489" t="s">
        <v>473</v>
      </c>
      <c r="O489" t="s">
        <v>470</v>
      </c>
      <c r="P489">
        <v>2</v>
      </c>
      <c r="R489">
        <v>62</v>
      </c>
    </row>
    <row r="490" spans="2:22">
      <c r="B490">
        <v>12</v>
      </c>
      <c r="C490" t="s">
        <v>107</v>
      </c>
      <c r="D490" t="s">
        <v>108</v>
      </c>
      <c r="E490" t="s">
        <v>337</v>
      </c>
      <c r="F490" t="s">
        <v>338</v>
      </c>
      <c r="G490" t="s">
        <v>339</v>
      </c>
      <c r="H490" s="9">
        <v>169000</v>
      </c>
      <c r="I490" s="9">
        <v>160000</v>
      </c>
      <c r="J490" s="6">
        <v>39734</v>
      </c>
      <c r="K490" s="6">
        <v>39843</v>
      </c>
      <c r="L490" s="6">
        <v>39882</v>
      </c>
      <c r="M490" t="s">
        <v>473</v>
      </c>
      <c r="O490" t="s">
        <v>470</v>
      </c>
      <c r="P490">
        <v>2</v>
      </c>
    </row>
    <row r="491" spans="2:22">
      <c r="B491" t="s">
        <v>449</v>
      </c>
      <c r="C491" t="s">
        <v>349</v>
      </c>
      <c r="D491" t="s">
        <v>337</v>
      </c>
      <c r="E491" t="s">
        <v>337</v>
      </c>
      <c r="F491" t="s">
        <v>338</v>
      </c>
      <c r="G491" t="s">
        <v>339</v>
      </c>
      <c r="H491" s="9">
        <v>285000</v>
      </c>
      <c r="I491" s="9">
        <v>269000</v>
      </c>
      <c r="J491" s="6">
        <v>39790</v>
      </c>
      <c r="K491" s="6">
        <v>39880</v>
      </c>
      <c r="L491" s="6">
        <v>39889</v>
      </c>
      <c r="M491" t="s">
        <v>473</v>
      </c>
      <c r="O491" t="s">
        <v>470</v>
      </c>
      <c r="P491">
        <v>3</v>
      </c>
      <c r="Q491">
        <v>0</v>
      </c>
      <c r="R491">
        <v>90</v>
      </c>
      <c r="T491" s="9">
        <v>230000</v>
      </c>
      <c r="U491">
        <v>2008</v>
      </c>
      <c r="V491">
        <v>1</v>
      </c>
    </row>
    <row r="492" spans="2:22">
      <c r="B492">
        <v>12</v>
      </c>
      <c r="C492" t="s">
        <v>619</v>
      </c>
      <c r="D492" t="s">
        <v>108</v>
      </c>
      <c r="E492" t="s">
        <v>337</v>
      </c>
      <c r="F492" t="s">
        <v>338</v>
      </c>
      <c r="G492" t="s">
        <v>339</v>
      </c>
      <c r="H492" s="9">
        <v>295000</v>
      </c>
      <c r="I492" s="9">
        <v>260000</v>
      </c>
      <c r="J492" s="6">
        <v>39711</v>
      </c>
      <c r="K492" s="6">
        <v>39895</v>
      </c>
      <c r="L492" s="6">
        <v>39899</v>
      </c>
      <c r="M492" t="s">
        <v>473</v>
      </c>
      <c r="O492" t="s">
        <v>470</v>
      </c>
      <c r="P492">
        <v>3</v>
      </c>
      <c r="R492">
        <v>90</v>
      </c>
    </row>
    <row r="493" spans="2:22">
      <c r="B493" t="s">
        <v>213</v>
      </c>
      <c r="C493" t="s">
        <v>342</v>
      </c>
      <c r="D493" t="s">
        <v>337</v>
      </c>
      <c r="E493" t="s">
        <v>337</v>
      </c>
      <c r="F493" t="s">
        <v>338</v>
      </c>
      <c r="G493" t="s">
        <v>339</v>
      </c>
      <c r="H493" s="9">
        <v>259000</v>
      </c>
      <c r="I493" s="9">
        <v>245000</v>
      </c>
      <c r="J493" s="6">
        <v>39708</v>
      </c>
      <c r="K493" s="6">
        <v>39896</v>
      </c>
      <c r="L493" s="6">
        <v>39904</v>
      </c>
      <c r="M493" t="s">
        <v>473</v>
      </c>
      <c r="N493" t="s">
        <v>469</v>
      </c>
      <c r="O493" t="s">
        <v>470</v>
      </c>
      <c r="P493">
        <v>3</v>
      </c>
      <c r="R493">
        <v>100</v>
      </c>
      <c r="S493" t="s">
        <v>475</v>
      </c>
    </row>
    <row r="494" spans="2:22">
      <c r="B494" t="s">
        <v>8</v>
      </c>
      <c r="C494" t="s">
        <v>374</v>
      </c>
      <c r="D494" t="s">
        <v>337</v>
      </c>
      <c r="F494" t="s">
        <v>338</v>
      </c>
      <c r="G494" t="s">
        <v>339</v>
      </c>
      <c r="H494" s="9">
        <v>206000</v>
      </c>
      <c r="I494" s="9">
        <v>206000</v>
      </c>
      <c r="J494" s="6">
        <v>39869</v>
      </c>
      <c r="K494" s="6">
        <v>39874</v>
      </c>
      <c r="L494" s="6">
        <v>39906</v>
      </c>
      <c r="M494" t="s">
        <v>473</v>
      </c>
      <c r="O494" t="s">
        <v>470</v>
      </c>
    </row>
    <row r="495" spans="2:22">
      <c r="B495">
        <v>171</v>
      </c>
      <c r="C495" t="s">
        <v>342</v>
      </c>
      <c r="D495" t="s">
        <v>337</v>
      </c>
      <c r="E495" t="s">
        <v>337</v>
      </c>
      <c r="F495" t="s">
        <v>338</v>
      </c>
      <c r="G495" t="s">
        <v>339</v>
      </c>
      <c r="H495" s="9">
        <v>269000</v>
      </c>
      <c r="I495" s="9">
        <v>258000</v>
      </c>
      <c r="J495" s="6">
        <v>39898</v>
      </c>
      <c r="K495" s="6">
        <v>39911</v>
      </c>
      <c r="L495" s="6">
        <v>39931</v>
      </c>
      <c r="M495" t="s">
        <v>473</v>
      </c>
      <c r="N495" t="s">
        <v>469</v>
      </c>
      <c r="O495" t="s">
        <v>470</v>
      </c>
      <c r="P495">
        <v>3</v>
      </c>
      <c r="Q495">
        <v>400</v>
      </c>
      <c r="R495">
        <v>81</v>
      </c>
      <c r="S495" t="s">
        <v>475</v>
      </c>
      <c r="T495" s="9">
        <v>250000</v>
      </c>
      <c r="U495">
        <v>2008</v>
      </c>
      <c r="V495">
        <v>8</v>
      </c>
    </row>
    <row r="496" spans="2:22">
      <c r="B496">
        <v>24</v>
      </c>
      <c r="C496" t="s">
        <v>618</v>
      </c>
      <c r="D496" t="s">
        <v>337</v>
      </c>
      <c r="E496" t="s">
        <v>337</v>
      </c>
      <c r="F496" t="s">
        <v>338</v>
      </c>
      <c r="G496" t="s">
        <v>339</v>
      </c>
      <c r="H496" s="9">
        <v>285000</v>
      </c>
      <c r="I496" s="9">
        <v>250000</v>
      </c>
      <c r="J496" s="6">
        <v>39910</v>
      </c>
      <c r="K496" s="6">
        <v>39931</v>
      </c>
      <c r="L496" s="6">
        <v>39945</v>
      </c>
      <c r="M496" t="s">
        <v>473</v>
      </c>
      <c r="N496" t="s">
        <v>469</v>
      </c>
      <c r="O496" t="s">
        <v>470</v>
      </c>
      <c r="P496">
        <v>3</v>
      </c>
      <c r="Q496">
        <v>414</v>
      </c>
      <c r="R496">
        <v>100</v>
      </c>
      <c r="S496" t="s">
        <v>475</v>
      </c>
    </row>
    <row r="497" spans="2:22">
      <c r="B497">
        <v>16</v>
      </c>
      <c r="C497" t="s">
        <v>103</v>
      </c>
      <c r="D497" t="s">
        <v>337</v>
      </c>
      <c r="E497" t="s">
        <v>337</v>
      </c>
      <c r="F497" t="s">
        <v>338</v>
      </c>
      <c r="G497" t="s">
        <v>339</v>
      </c>
      <c r="H497" s="9">
        <v>280000</v>
      </c>
      <c r="I497" s="9">
        <v>280000</v>
      </c>
      <c r="J497" s="6">
        <v>39935</v>
      </c>
      <c r="K497" s="6">
        <v>39937</v>
      </c>
      <c r="L497" s="6">
        <v>39946</v>
      </c>
      <c r="M497" t="s">
        <v>473</v>
      </c>
      <c r="N497" t="s">
        <v>469</v>
      </c>
      <c r="O497" t="s">
        <v>470</v>
      </c>
      <c r="P497">
        <v>4</v>
      </c>
      <c r="Q497">
        <v>627</v>
      </c>
      <c r="R497">
        <v>120</v>
      </c>
      <c r="S497" t="s">
        <v>475</v>
      </c>
    </row>
    <row r="498" spans="2:22">
      <c r="B498">
        <v>79</v>
      </c>
      <c r="C498" t="s">
        <v>342</v>
      </c>
      <c r="D498" t="s">
        <v>337</v>
      </c>
      <c r="E498" t="s">
        <v>337</v>
      </c>
      <c r="F498" t="s">
        <v>338</v>
      </c>
      <c r="G498" t="s">
        <v>339</v>
      </c>
      <c r="H498" s="9">
        <v>259000</v>
      </c>
      <c r="I498" s="9">
        <v>245000</v>
      </c>
      <c r="J498" s="6">
        <v>39919</v>
      </c>
      <c r="K498" s="6">
        <v>39940</v>
      </c>
      <c r="L498" s="6">
        <v>39953</v>
      </c>
      <c r="M498" t="s">
        <v>473</v>
      </c>
      <c r="N498" t="s">
        <v>479</v>
      </c>
      <c r="O498" t="s">
        <v>470</v>
      </c>
      <c r="P498">
        <v>2</v>
      </c>
      <c r="R498">
        <v>110</v>
      </c>
      <c r="S498" t="s">
        <v>475</v>
      </c>
      <c r="T498" s="9">
        <v>245000</v>
      </c>
      <c r="U498">
        <v>2008</v>
      </c>
      <c r="V498">
        <v>8</v>
      </c>
    </row>
    <row r="499" spans="2:22">
      <c r="B499">
        <v>28</v>
      </c>
      <c r="C499" t="s">
        <v>614</v>
      </c>
      <c r="D499" t="s">
        <v>337</v>
      </c>
      <c r="E499" t="s">
        <v>339</v>
      </c>
      <c r="F499" t="s">
        <v>338</v>
      </c>
      <c r="G499" t="s">
        <v>339</v>
      </c>
      <c r="I499" s="9">
        <v>278000</v>
      </c>
      <c r="J499" s="6">
        <v>39934</v>
      </c>
      <c r="K499" s="6">
        <v>39968</v>
      </c>
      <c r="L499" s="6">
        <v>39968</v>
      </c>
      <c r="M499" t="s">
        <v>473</v>
      </c>
      <c r="O499" t="s">
        <v>474</v>
      </c>
      <c r="P499">
        <v>3</v>
      </c>
      <c r="Q499">
        <v>1017</v>
      </c>
      <c r="R499">
        <v>110</v>
      </c>
      <c r="T499" s="9">
        <v>315000</v>
      </c>
      <c r="U499">
        <v>2008</v>
      </c>
      <c r="V499">
        <v>8</v>
      </c>
    </row>
    <row r="500" spans="2:22">
      <c r="B500">
        <v>5</v>
      </c>
      <c r="C500" t="s">
        <v>94</v>
      </c>
      <c r="D500" t="s">
        <v>108</v>
      </c>
      <c r="E500" t="s">
        <v>337</v>
      </c>
      <c r="F500" t="s">
        <v>338</v>
      </c>
      <c r="G500" t="s">
        <v>339</v>
      </c>
      <c r="H500" s="9">
        <v>279000</v>
      </c>
      <c r="I500" s="9">
        <v>250000</v>
      </c>
      <c r="J500" s="6">
        <v>39919</v>
      </c>
      <c r="K500" s="6">
        <v>39947</v>
      </c>
      <c r="L500" s="6">
        <v>39969</v>
      </c>
      <c r="M500" t="s">
        <v>473</v>
      </c>
      <c r="O500" t="s">
        <v>470</v>
      </c>
      <c r="P500">
        <v>3</v>
      </c>
      <c r="Q500">
        <v>723</v>
      </c>
      <c r="R500">
        <v>140</v>
      </c>
    </row>
    <row r="501" spans="2:22">
      <c r="B501" t="s">
        <v>366</v>
      </c>
      <c r="C501" t="s">
        <v>94</v>
      </c>
      <c r="D501" t="s">
        <v>337</v>
      </c>
      <c r="F501" t="s">
        <v>338</v>
      </c>
      <c r="G501" t="s">
        <v>339</v>
      </c>
      <c r="H501" s="9">
        <v>229000</v>
      </c>
      <c r="I501" s="9">
        <v>200000</v>
      </c>
      <c r="J501" s="6">
        <v>39874</v>
      </c>
      <c r="K501" s="6">
        <v>39973</v>
      </c>
      <c r="L501" s="6">
        <v>39980</v>
      </c>
      <c r="M501" t="s">
        <v>473</v>
      </c>
      <c r="O501" t="s">
        <v>470</v>
      </c>
      <c r="P501">
        <v>3</v>
      </c>
      <c r="R501">
        <v>80</v>
      </c>
    </row>
  </sheetData>
  <sheetCalcPr fullCalcOnLoad="1"/>
  <sortState ref="A2:XFD1048576">
    <sortCondition ref="L3:L1048576"/>
  </sortState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501"/>
  <sheetViews>
    <sheetView view="pageLayout" workbookViewId="0">
      <selection activeCell="A5" sqref="A5"/>
    </sheetView>
  </sheetViews>
  <sheetFormatPr baseColWidth="10" defaultColWidth="9.1640625" defaultRowHeight="10"/>
  <cols>
    <col min="1" max="3" width="9.1640625" style="1"/>
    <col min="4" max="5" width="10.6640625" style="3" customWidth="1"/>
    <col min="6" max="15" width="9.1640625" style="1"/>
    <col min="16" max="16" width="10.6640625" style="3" customWidth="1"/>
    <col min="17" max="16384" width="9.1640625" style="1"/>
  </cols>
  <sheetData>
    <row r="1" spans="1:18" s="4" customFormat="1">
      <c r="A1" s="4" t="s">
        <v>358</v>
      </c>
      <c r="B1" s="4" t="s">
        <v>359</v>
      </c>
      <c r="C1" s="4" t="s">
        <v>360</v>
      </c>
      <c r="D1" s="5" t="s">
        <v>365</v>
      </c>
      <c r="E1" s="5" t="s">
        <v>380</v>
      </c>
      <c r="F1" s="4" t="s">
        <v>381</v>
      </c>
      <c r="G1" s="4" t="s">
        <v>382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28</v>
      </c>
      <c r="P1" s="5" t="s">
        <v>29</v>
      </c>
      <c r="Q1" s="4" t="s">
        <v>30</v>
      </c>
      <c r="R1" s="4" t="s">
        <v>31</v>
      </c>
    </row>
    <row r="2" spans="1:18">
      <c r="A2" s="1">
        <v>2</v>
      </c>
      <c r="B2" s="1">
        <v>100</v>
      </c>
      <c r="C2" s="1" t="s">
        <v>701</v>
      </c>
      <c r="D2" s="3">
        <v>108000</v>
      </c>
      <c r="E2" s="3">
        <v>106000</v>
      </c>
      <c r="F2" s="2">
        <v>37795</v>
      </c>
      <c r="G2" s="2">
        <v>37844</v>
      </c>
      <c r="H2" s="2">
        <v>37864</v>
      </c>
      <c r="I2" s="1" t="s">
        <v>340</v>
      </c>
      <c r="J2" s="1" t="s">
        <v>469</v>
      </c>
      <c r="L2" s="1">
        <v>2</v>
      </c>
      <c r="O2" s="1" t="s">
        <v>475</v>
      </c>
    </row>
    <row r="3" spans="1:18">
      <c r="A3" s="1">
        <v>3</v>
      </c>
      <c r="B3" s="1">
        <v>100</v>
      </c>
      <c r="C3" s="1" t="s">
        <v>701</v>
      </c>
      <c r="D3" s="3">
        <v>108000</v>
      </c>
      <c r="E3" s="3">
        <v>108000</v>
      </c>
      <c r="F3" s="2">
        <v>37795</v>
      </c>
      <c r="G3" s="2">
        <v>37847</v>
      </c>
      <c r="H3" s="2">
        <v>37864</v>
      </c>
      <c r="I3" s="1" t="s">
        <v>340</v>
      </c>
      <c r="J3" s="1" t="s">
        <v>469</v>
      </c>
      <c r="L3" s="1">
        <v>2</v>
      </c>
      <c r="O3" s="1" t="s">
        <v>475</v>
      </c>
    </row>
    <row r="4" spans="1:18">
      <c r="A4" s="1">
        <v>1</v>
      </c>
      <c r="B4" s="1">
        <v>100</v>
      </c>
      <c r="C4" s="1" t="s">
        <v>701</v>
      </c>
      <c r="D4" s="3">
        <v>125000</v>
      </c>
      <c r="E4" s="3">
        <v>125000</v>
      </c>
      <c r="F4" s="2">
        <v>37795</v>
      </c>
      <c r="G4" s="2">
        <v>37840</v>
      </c>
      <c r="H4" s="2">
        <v>37864</v>
      </c>
      <c r="I4" s="1" t="s">
        <v>340</v>
      </c>
      <c r="J4" s="1" t="s">
        <v>469</v>
      </c>
      <c r="L4" s="1">
        <v>2</v>
      </c>
      <c r="O4" s="1" t="s">
        <v>475</v>
      </c>
    </row>
    <row r="5" spans="1:18">
      <c r="A5" s="1">
        <v>6</v>
      </c>
      <c r="B5" s="1">
        <v>1102</v>
      </c>
      <c r="C5" s="1" t="s">
        <v>724</v>
      </c>
      <c r="D5" s="3">
        <v>125000</v>
      </c>
      <c r="E5" s="3">
        <v>125000</v>
      </c>
      <c r="F5" s="2">
        <v>38082</v>
      </c>
      <c r="G5" s="2">
        <v>38174</v>
      </c>
      <c r="H5" s="2">
        <v>38199</v>
      </c>
      <c r="I5" s="1" t="s">
        <v>340</v>
      </c>
      <c r="J5" s="1" t="s">
        <v>469</v>
      </c>
      <c r="L5" s="1">
        <v>2</v>
      </c>
      <c r="O5" s="1" t="s">
        <v>475</v>
      </c>
    </row>
    <row r="6" spans="1:18">
      <c r="A6" s="1">
        <v>5</v>
      </c>
      <c r="B6" s="1">
        <v>100</v>
      </c>
      <c r="C6" s="1" t="s">
        <v>701</v>
      </c>
      <c r="D6" s="3">
        <v>135000</v>
      </c>
      <c r="E6" s="3">
        <v>132500</v>
      </c>
      <c r="F6" s="2">
        <v>38044</v>
      </c>
      <c r="G6" s="2">
        <v>38065</v>
      </c>
      <c r="H6" s="2">
        <v>38077</v>
      </c>
      <c r="I6" s="1" t="s">
        <v>340</v>
      </c>
      <c r="J6" s="1" t="s">
        <v>469</v>
      </c>
      <c r="L6" s="1">
        <v>2</v>
      </c>
      <c r="O6" s="1" t="s">
        <v>475</v>
      </c>
    </row>
    <row r="7" spans="1:18">
      <c r="A7" s="1">
        <v>3</v>
      </c>
      <c r="B7" s="1">
        <v>1102</v>
      </c>
      <c r="C7" s="1" t="s">
        <v>724</v>
      </c>
      <c r="D7" s="3">
        <v>135000</v>
      </c>
      <c r="E7" s="3">
        <v>135000</v>
      </c>
      <c r="F7" s="2">
        <v>38181</v>
      </c>
      <c r="G7" s="2">
        <v>38190</v>
      </c>
      <c r="H7" s="2">
        <v>38199</v>
      </c>
      <c r="I7" s="1" t="s">
        <v>340</v>
      </c>
      <c r="L7" s="1">
        <v>2</v>
      </c>
      <c r="O7" s="1" t="s">
        <v>475</v>
      </c>
    </row>
    <row r="8" spans="1:18">
      <c r="A8" s="1">
        <v>2</v>
      </c>
      <c r="B8" s="1">
        <v>1102</v>
      </c>
      <c r="C8" s="1" t="s">
        <v>724</v>
      </c>
      <c r="E8" s="3">
        <v>140000</v>
      </c>
      <c r="G8" s="2">
        <v>38190</v>
      </c>
      <c r="H8" s="2">
        <v>38199</v>
      </c>
      <c r="I8" s="1" t="s">
        <v>340</v>
      </c>
      <c r="J8" s="1" t="s">
        <v>469</v>
      </c>
      <c r="L8" s="1">
        <v>2</v>
      </c>
      <c r="O8" s="1" t="s">
        <v>475</v>
      </c>
    </row>
    <row r="9" spans="1:18">
      <c r="A9" s="1">
        <v>6</v>
      </c>
      <c r="B9" s="1">
        <v>100</v>
      </c>
      <c r="C9" s="1" t="s">
        <v>701</v>
      </c>
      <c r="D9" s="3">
        <v>148000</v>
      </c>
      <c r="E9" s="3">
        <v>145000</v>
      </c>
      <c r="F9" s="2">
        <v>37795</v>
      </c>
      <c r="G9" s="2">
        <v>37840</v>
      </c>
      <c r="H9" s="2">
        <v>37864</v>
      </c>
      <c r="I9" s="1" t="s">
        <v>340</v>
      </c>
      <c r="J9" s="1" t="s">
        <v>469</v>
      </c>
      <c r="L9" s="1">
        <v>2</v>
      </c>
      <c r="O9" s="1" t="s">
        <v>475</v>
      </c>
    </row>
    <row r="10" spans="1:18">
      <c r="A10" s="1">
        <v>4</v>
      </c>
      <c r="B10" s="1">
        <v>1102</v>
      </c>
      <c r="C10" s="1" t="s">
        <v>724</v>
      </c>
      <c r="D10" s="3">
        <v>145000</v>
      </c>
      <c r="E10" s="3">
        <v>145000</v>
      </c>
      <c r="F10" s="2">
        <v>38189</v>
      </c>
      <c r="G10" s="2">
        <v>38190</v>
      </c>
      <c r="H10" s="2">
        <v>38199</v>
      </c>
      <c r="I10" s="1" t="s">
        <v>340</v>
      </c>
      <c r="L10" s="1">
        <v>2</v>
      </c>
      <c r="O10" s="1" t="s">
        <v>475</v>
      </c>
    </row>
    <row r="11" spans="1:18">
      <c r="A11" s="1">
        <v>1102</v>
      </c>
      <c r="B11" s="1">
        <v>2</v>
      </c>
      <c r="C11" s="1" t="s">
        <v>724</v>
      </c>
      <c r="E11" s="3">
        <v>186000</v>
      </c>
      <c r="F11" s="2">
        <v>38443</v>
      </c>
      <c r="G11" s="2">
        <v>38472</v>
      </c>
      <c r="H11" s="2">
        <v>38533</v>
      </c>
      <c r="I11" s="1" t="s">
        <v>340</v>
      </c>
      <c r="J11" s="1" t="s">
        <v>469</v>
      </c>
      <c r="L11" s="1">
        <v>2</v>
      </c>
      <c r="O11" s="1" t="s">
        <v>475</v>
      </c>
    </row>
    <row r="12" spans="1:18">
      <c r="B12" s="1">
        <v>290</v>
      </c>
      <c r="C12" s="1" t="s">
        <v>725</v>
      </c>
      <c r="E12" s="3">
        <v>189000</v>
      </c>
      <c r="F12" s="2">
        <v>37723</v>
      </c>
      <c r="G12" s="2">
        <v>37736</v>
      </c>
      <c r="H12" s="2">
        <v>37772</v>
      </c>
      <c r="I12" s="1" t="s">
        <v>340</v>
      </c>
      <c r="J12" s="1" t="s">
        <v>469</v>
      </c>
      <c r="L12" s="1">
        <v>2</v>
      </c>
      <c r="M12" s="1">
        <v>1558</v>
      </c>
      <c r="O12" s="1" t="s">
        <v>475</v>
      </c>
    </row>
    <row r="13" spans="1:18">
      <c r="A13" s="1">
        <v>10</v>
      </c>
      <c r="B13" s="1">
        <v>1102</v>
      </c>
      <c r="C13" s="1" t="s">
        <v>724</v>
      </c>
      <c r="E13" s="3">
        <v>210000</v>
      </c>
      <c r="F13" s="2">
        <v>38479</v>
      </c>
      <c r="G13" s="2">
        <v>38686</v>
      </c>
      <c r="H13" s="2">
        <v>38686</v>
      </c>
      <c r="I13" s="1" t="s">
        <v>340</v>
      </c>
      <c r="J13" s="1" t="s">
        <v>469</v>
      </c>
      <c r="K13" s="1" t="s">
        <v>470</v>
      </c>
      <c r="L13" s="1">
        <v>2</v>
      </c>
      <c r="N13" s="1">
        <v>60</v>
      </c>
      <c r="O13" s="1" t="s">
        <v>475</v>
      </c>
      <c r="P13" s="3">
        <v>121000</v>
      </c>
      <c r="Q13" s="1">
        <v>2002</v>
      </c>
      <c r="R13" s="1">
        <v>9</v>
      </c>
    </row>
    <row r="14" spans="1:18">
      <c r="A14" s="1">
        <v>8</v>
      </c>
      <c r="B14" s="1">
        <v>1420</v>
      </c>
      <c r="C14" s="1" t="s">
        <v>726</v>
      </c>
      <c r="E14" s="3">
        <v>210000</v>
      </c>
      <c r="F14" s="2">
        <v>37974</v>
      </c>
      <c r="G14" s="2">
        <v>38156</v>
      </c>
      <c r="H14" s="2">
        <v>38230</v>
      </c>
      <c r="I14" s="1" t="s">
        <v>340</v>
      </c>
      <c r="L14" s="1">
        <v>2</v>
      </c>
      <c r="Q14" s="1">
        <v>2002</v>
      </c>
      <c r="R14" s="1">
        <v>9</v>
      </c>
    </row>
    <row r="15" spans="1:18">
      <c r="A15" s="1">
        <v>5</v>
      </c>
      <c r="B15" s="1">
        <v>1336</v>
      </c>
      <c r="C15" s="1" t="s">
        <v>727</v>
      </c>
      <c r="D15" s="3">
        <v>298000</v>
      </c>
      <c r="E15" s="3">
        <v>285000</v>
      </c>
      <c r="F15" s="2">
        <v>38484</v>
      </c>
      <c r="G15" s="2">
        <v>38490</v>
      </c>
      <c r="H15" s="2">
        <v>38503</v>
      </c>
      <c r="I15" s="1" t="s">
        <v>340</v>
      </c>
      <c r="J15" s="1" t="s">
        <v>469</v>
      </c>
      <c r="L15" s="1">
        <v>3</v>
      </c>
      <c r="Q15" s="1">
        <v>2002</v>
      </c>
      <c r="R15" s="1">
        <v>9</v>
      </c>
    </row>
    <row r="16" spans="1:18">
      <c r="A16" s="1">
        <v>18</v>
      </c>
      <c r="B16" s="1">
        <v>1420</v>
      </c>
      <c r="C16" s="1" t="s">
        <v>726</v>
      </c>
      <c r="D16" s="3">
        <v>310000</v>
      </c>
      <c r="E16" s="3">
        <v>290000</v>
      </c>
      <c r="F16" s="2">
        <v>38034</v>
      </c>
      <c r="G16" s="2">
        <v>38161</v>
      </c>
      <c r="H16" s="2">
        <v>38230</v>
      </c>
      <c r="I16" s="1" t="s">
        <v>340</v>
      </c>
      <c r="L16" s="1">
        <v>3</v>
      </c>
      <c r="Q16" s="1">
        <v>2002</v>
      </c>
      <c r="R16" s="1">
        <v>9</v>
      </c>
    </row>
    <row r="17" spans="1:18">
      <c r="B17" s="1" t="s">
        <v>728</v>
      </c>
      <c r="C17" s="1" t="s">
        <v>729</v>
      </c>
      <c r="D17" s="3">
        <v>315000</v>
      </c>
      <c r="E17" s="3">
        <v>300000</v>
      </c>
      <c r="F17" s="2">
        <v>38392</v>
      </c>
      <c r="G17" s="2">
        <v>38468</v>
      </c>
      <c r="H17" s="2">
        <v>38472</v>
      </c>
      <c r="I17" s="1" t="s">
        <v>340</v>
      </c>
      <c r="J17" s="1" t="s">
        <v>469</v>
      </c>
      <c r="L17" s="1">
        <v>3</v>
      </c>
      <c r="M17" s="1">
        <v>1911</v>
      </c>
      <c r="O17" s="1" t="s">
        <v>475</v>
      </c>
      <c r="P17" s="3">
        <v>222000</v>
      </c>
      <c r="Q17" s="1">
        <v>2005</v>
      </c>
      <c r="R17" s="1">
        <v>2</v>
      </c>
    </row>
    <row r="18" spans="1:18">
      <c r="B18" s="1" t="s">
        <v>730</v>
      </c>
      <c r="C18" s="1" t="s">
        <v>731</v>
      </c>
      <c r="D18" s="3">
        <v>338000</v>
      </c>
      <c r="E18" s="3">
        <v>338000</v>
      </c>
      <c r="F18" s="2">
        <v>38412</v>
      </c>
      <c r="G18" s="2">
        <v>38468</v>
      </c>
      <c r="H18" s="2">
        <v>38472</v>
      </c>
      <c r="I18" s="1" t="s">
        <v>340</v>
      </c>
      <c r="J18" s="1" t="s">
        <v>469</v>
      </c>
      <c r="L18" s="1">
        <v>4</v>
      </c>
      <c r="M18" s="1">
        <v>875</v>
      </c>
      <c r="O18" s="1" t="s">
        <v>475</v>
      </c>
      <c r="P18" s="3">
        <v>265000</v>
      </c>
    </row>
    <row r="19" spans="1:18">
      <c r="B19" s="1">
        <v>33</v>
      </c>
      <c r="C19" s="1" t="s">
        <v>732</v>
      </c>
      <c r="D19" s="3">
        <v>355000</v>
      </c>
      <c r="E19" s="3">
        <v>355000</v>
      </c>
      <c r="F19" s="2">
        <v>38309</v>
      </c>
      <c r="G19" s="2">
        <v>38323</v>
      </c>
      <c r="H19" s="2">
        <v>38352</v>
      </c>
      <c r="I19" s="1" t="s">
        <v>340</v>
      </c>
      <c r="J19" s="1" t="s">
        <v>469</v>
      </c>
      <c r="L19" s="1">
        <v>3</v>
      </c>
      <c r="M19" s="1">
        <v>921</v>
      </c>
      <c r="O19" s="1" t="s">
        <v>475</v>
      </c>
      <c r="P19" s="3">
        <v>273000</v>
      </c>
      <c r="Q19" s="1">
        <v>2002</v>
      </c>
      <c r="R19" s="1">
        <v>9</v>
      </c>
    </row>
    <row r="20" spans="1:18">
      <c r="A20" s="1">
        <v>2</v>
      </c>
      <c r="B20" s="1">
        <v>1336</v>
      </c>
      <c r="C20" s="1" t="s">
        <v>727</v>
      </c>
      <c r="D20" s="3">
        <v>369000</v>
      </c>
      <c r="E20" s="3">
        <v>362000</v>
      </c>
      <c r="F20" s="2">
        <v>38601</v>
      </c>
      <c r="G20" s="2">
        <v>38660</v>
      </c>
      <c r="H20" s="2">
        <v>38673</v>
      </c>
      <c r="I20" s="1" t="s">
        <v>340</v>
      </c>
      <c r="J20" s="1" t="s">
        <v>469</v>
      </c>
      <c r="K20" s="1" t="s">
        <v>470</v>
      </c>
      <c r="L20" s="1">
        <v>3</v>
      </c>
      <c r="O20" s="1" t="s">
        <v>475</v>
      </c>
      <c r="P20" s="3">
        <v>222000</v>
      </c>
      <c r="Q20" s="1">
        <v>2005</v>
      </c>
      <c r="R20" s="1">
        <v>9</v>
      </c>
    </row>
    <row r="21" spans="1:18">
      <c r="A21" s="1">
        <v>6</v>
      </c>
      <c r="B21" s="1">
        <v>1152</v>
      </c>
      <c r="C21" s="1" t="s">
        <v>733</v>
      </c>
      <c r="D21" s="3">
        <v>405000</v>
      </c>
      <c r="E21" s="3">
        <v>405000</v>
      </c>
      <c r="F21" s="2">
        <v>38170</v>
      </c>
      <c r="G21" s="2">
        <v>38280</v>
      </c>
      <c r="H21" s="2">
        <v>38321</v>
      </c>
      <c r="I21" s="1" t="s">
        <v>340</v>
      </c>
      <c r="J21" s="1" t="s">
        <v>469</v>
      </c>
      <c r="O21" s="1" t="s">
        <v>475</v>
      </c>
    </row>
    <row r="22" spans="1:18">
      <c r="A22" s="1">
        <v>6</v>
      </c>
      <c r="B22" s="1">
        <v>1152</v>
      </c>
      <c r="C22" s="1" t="s">
        <v>733</v>
      </c>
      <c r="D22" s="3">
        <v>485000</v>
      </c>
      <c r="E22" s="3">
        <v>485000</v>
      </c>
      <c r="F22" s="2">
        <v>38724</v>
      </c>
      <c r="G22" s="2">
        <v>38730</v>
      </c>
      <c r="H22" s="2">
        <v>38765</v>
      </c>
      <c r="I22" s="1" t="s">
        <v>340</v>
      </c>
      <c r="J22" s="1" t="s">
        <v>594</v>
      </c>
      <c r="K22" s="1" t="s">
        <v>470</v>
      </c>
      <c r="L22" s="1">
        <v>1</v>
      </c>
      <c r="N22" s="1">
        <v>118</v>
      </c>
      <c r="O22" s="1" t="s">
        <v>475</v>
      </c>
      <c r="P22" s="3">
        <v>400000</v>
      </c>
      <c r="Q22" s="1">
        <v>2005</v>
      </c>
      <c r="R22" s="1">
        <v>9</v>
      </c>
    </row>
    <row r="23" spans="1:18">
      <c r="A23" s="1">
        <v>11</v>
      </c>
      <c r="B23" s="1">
        <v>1152</v>
      </c>
      <c r="C23" s="1" t="s">
        <v>733</v>
      </c>
      <c r="D23" s="3">
        <v>485000</v>
      </c>
      <c r="E23" s="3">
        <v>485000</v>
      </c>
      <c r="F23" s="2">
        <v>38170</v>
      </c>
      <c r="G23" s="2">
        <v>38415</v>
      </c>
      <c r="H23" s="2">
        <v>38442</v>
      </c>
      <c r="I23" s="1" t="s">
        <v>340</v>
      </c>
      <c r="J23" s="1" t="s">
        <v>469</v>
      </c>
      <c r="O23" s="1" t="s">
        <v>475</v>
      </c>
    </row>
    <row r="24" spans="1:18">
      <c r="A24" s="1">
        <v>2</v>
      </c>
      <c r="B24" s="1">
        <v>1328</v>
      </c>
      <c r="C24" s="1" t="s">
        <v>727</v>
      </c>
      <c r="E24" s="3">
        <v>520000</v>
      </c>
      <c r="F24" s="2">
        <v>38751</v>
      </c>
      <c r="G24" s="2">
        <v>38751</v>
      </c>
      <c r="H24" s="2">
        <v>38757</v>
      </c>
      <c r="I24" s="1" t="s">
        <v>340</v>
      </c>
      <c r="J24" s="1" t="s">
        <v>594</v>
      </c>
      <c r="K24" s="1" t="s">
        <v>470</v>
      </c>
      <c r="L24" s="1">
        <v>3</v>
      </c>
      <c r="N24" s="1">
        <v>192</v>
      </c>
      <c r="O24" s="1" t="s">
        <v>475</v>
      </c>
      <c r="P24" s="3">
        <v>410000</v>
      </c>
      <c r="Q24" s="1">
        <v>2005</v>
      </c>
      <c r="R24" s="1">
        <v>9</v>
      </c>
    </row>
    <row r="25" spans="1:18">
      <c r="A25" s="1">
        <v>9</v>
      </c>
      <c r="B25" s="1">
        <v>1152</v>
      </c>
      <c r="C25" s="1" t="s">
        <v>733</v>
      </c>
      <c r="E25" s="3">
        <v>597500</v>
      </c>
      <c r="G25" s="2">
        <v>37848</v>
      </c>
      <c r="H25" s="2">
        <v>37864</v>
      </c>
      <c r="I25" s="1" t="s">
        <v>340</v>
      </c>
      <c r="J25" s="1" t="s">
        <v>469</v>
      </c>
      <c r="O25" s="1" t="s">
        <v>475</v>
      </c>
    </row>
    <row r="26" spans="1:18">
      <c r="A26" s="1">
        <v>9</v>
      </c>
      <c r="B26" s="1">
        <v>1152</v>
      </c>
      <c r="C26" s="1" t="s">
        <v>733</v>
      </c>
      <c r="D26" s="3">
        <v>625000</v>
      </c>
      <c r="E26" s="3">
        <v>597500</v>
      </c>
      <c r="F26" s="2">
        <v>37935</v>
      </c>
      <c r="G26" s="2">
        <v>37936</v>
      </c>
      <c r="H26" s="2">
        <v>37955</v>
      </c>
      <c r="I26" s="1" t="s">
        <v>340</v>
      </c>
      <c r="J26" s="1" t="s">
        <v>469</v>
      </c>
      <c r="L26" s="1">
        <v>3</v>
      </c>
      <c r="O26" s="1" t="s">
        <v>475</v>
      </c>
      <c r="P26" s="3">
        <v>675000</v>
      </c>
    </row>
    <row r="27" spans="1:18">
      <c r="A27" s="1">
        <v>10</v>
      </c>
      <c r="B27" s="1">
        <v>1152</v>
      </c>
      <c r="C27" s="1" t="s">
        <v>733</v>
      </c>
      <c r="D27" s="3">
        <v>600000</v>
      </c>
      <c r="E27" s="3">
        <v>600000</v>
      </c>
      <c r="F27" s="2">
        <v>38170</v>
      </c>
      <c r="G27" s="2">
        <v>38316</v>
      </c>
      <c r="H27" s="2">
        <v>38352</v>
      </c>
      <c r="I27" s="1" t="s">
        <v>340</v>
      </c>
      <c r="J27" s="1" t="s">
        <v>469</v>
      </c>
      <c r="O27" s="1" t="s">
        <v>475</v>
      </c>
    </row>
    <row r="28" spans="1:18">
      <c r="B28" s="1">
        <v>1122</v>
      </c>
      <c r="C28" s="1" t="s">
        <v>733</v>
      </c>
      <c r="E28" s="3">
        <v>680000</v>
      </c>
      <c r="F28" s="2">
        <v>37518</v>
      </c>
      <c r="G28" s="2">
        <v>37777</v>
      </c>
      <c r="H28" s="2">
        <v>37802</v>
      </c>
      <c r="I28" s="1" t="s">
        <v>340</v>
      </c>
      <c r="J28" s="1" t="s">
        <v>469</v>
      </c>
      <c r="L28" s="1">
        <v>3</v>
      </c>
      <c r="O28" s="1" t="s">
        <v>475</v>
      </c>
      <c r="P28" s="3">
        <v>495000</v>
      </c>
    </row>
    <row r="29" spans="1:18">
      <c r="B29" s="1">
        <v>70</v>
      </c>
      <c r="C29" s="1" t="s">
        <v>229</v>
      </c>
      <c r="D29" s="3">
        <v>85000</v>
      </c>
      <c r="E29" s="3">
        <v>75000</v>
      </c>
      <c r="F29" s="2">
        <v>37650</v>
      </c>
      <c r="G29" s="2">
        <v>37741</v>
      </c>
      <c r="H29" s="2">
        <v>37772</v>
      </c>
      <c r="I29" s="1" t="s">
        <v>468</v>
      </c>
      <c r="J29" s="1" t="s">
        <v>469</v>
      </c>
      <c r="L29" s="1">
        <v>3</v>
      </c>
      <c r="O29" s="1" t="s">
        <v>475</v>
      </c>
      <c r="P29" s="3">
        <v>75000</v>
      </c>
      <c r="Q29" s="1">
        <v>2002</v>
      </c>
      <c r="R29" s="1">
        <v>9</v>
      </c>
    </row>
    <row r="30" spans="1:18">
      <c r="B30" s="1">
        <v>16</v>
      </c>
      <c r="C30" s="1" t="s">
        <v>734</v>
      </c>
      <c r="D30" s="3">
        <v>105000</v>
      </c>
      <c r="E30" s="3">
        <v>88000</v>
      </c>
      <c r="F30" s="2">
        <v>37742</v>
      </c>
      <c r="G30" s="2">
        <v>37806</v>
      </c>
      <c r="H30" s="2">
        <v>37833</v>
      </c>
      <c r="I30" s="1" t="s">
        <v>468</v>
      </c>
      <c r="L30" s="1">
        <v>3</v>
      </c>
      <c r="O30" s="1" t="s">
        <v>475</v>
      </c>
      <c r="Q30" s="1">
        <v>2002</v>
      </c>
      <c r="R30" s="1">
        <v>10</v>
      </c>
    </row>
    <row r="31" spans="1:18">
      <c r="B31" s="1">
        <v>13</v>
      </c>
      <c r="C31" s="1" t="s">
        <v>735</v>
      </c>
      <c r="E31" s="3">
        <v>105000</v>
      </c>
      <c r="F31" s="2">
        <v>38345</v>
      </c>
      <c r="G31" s="2">
        <v>38357</v>
      </c>
      <c r="H31" s="2">
        <v>38383</v>
      </c>
      <c r="I31" s="1" t="s">
        <v>468</v>
      </c>
      <c r="J31" s="1" t="s">
        <v>469</v>
      </c>
      <c r="L31" s="1">
        <v>3</v>
      </c>
      <c r="M31" s="1">
        <v>1002</v>
      </c>
      <c r="O31" s="1" t="s">
        <v>475</v>
      </c>
      <c r="Q31" s="1">
        <v>2002</v>
      </c>
      <c r="R31" s="1">
        <v>9</v>
      </c>
    </row>
    <row r="32" spans="1:18">
      <c r="B32" s="1">
        <v>17</v>
      </c>
      <c r="C32" s="1" t="s">
        <v>736</v>
      </c>
      <c r="D32" s="3">
        <v>123000</v>
      </c>
      <c r="E32" s="3">
        <v>127500</v>
      </c>
      <c r="F32" s="2">
        <v>38368</v>
      </c>
      <c r="G32" s="2">
        <v>38378</v>
      </c>
      <c r="H32" s="2">
        <v>38411</v>
      </c>
      <c r="I32" s="1" t="s">
        <v>468</v>
      </c>
      <c r="J32" s="1" t="s">
        <v>469</v>
      </c>
      <c r="L32" s="1">
        <v>3</v>
      </c>
      <c r="M32" s="1">
        <v>726</v>
      </c>
      <c r="O32" s="1" t="s">
        <v>475</v>
      </c>
      <c r="P32" s="3">
        <v>99000</v>
      </c>
      <c r="Q32" s="1">
        <v>2002</v>
      </c>
      <c r="R32" s="1">
        <v>9</v>
      </c>
    </row>
    <row r="33" spans="1:18">
      <c r="B33" s="1">
        <v>46</v>
      </c>
      <c r="C33" s="1" t="s">
        <v>737</v>
      </c>
      <c r="D33" s="3">
        <v>140000</v>
      </c>
      <c r="E33" s="3">
        <v>135000</v>
      </c>
      <c r="F33" s="2">
        <v>37314</v>
      </c>
      <c r="G33" s="2">
        <v>37790</v>
      </c>
      <c r="H33" s="2">
        <v>37833</v>
      </c>
      <c r="I33" s="1" t="s">
        <v>468</v>
      </c>
      <c r="J33" s="1" t="s">
        <v>469</v>
      </c>
      <c r="L33" s="1">
        <v>4</v>
      </c>
      <c r="M33" s="1">
        <v>1113</v>
      </c>
      <c r="P33" s="3">
        <v>132000</v>
      </c>
      <c r="Q33" s="1">
        <v>1999</v>
      </c>
      <c r="R33" s="1">
        <v>1</v>
      </c>
    </row>
    <row r="34" spans="1:18">
      <c r="B34" s="1">
        <v>9</v>
      </c>
      <c r="C34" s="1" t="s">
        <v>738</v>
      </c>
      <c r="D34" s="3">
        <v>145000</v>
      </c>
      <c r="E34" s="3">
        <v>135000</v>
      </c>
      <c r="F34" s="2">
        <v>37882</v>
      </c>
      <c r="G34" s="2">
        <v>37901</v>
      </c>
      <c r="H34" s="2">
        <v>37955</v>
      </c>
      <c r="I34" s="1" t="s">
        <v>468</v>
      </c>
      <c r="L34" s="1">
        <v>3</v>
      </c>
      <c r="M34" s="1">
        <v>1401</v>
      </c>
      <c r="P34" s="3">
        <v>105000</v>
      </c>
      <c r="Q34" s="1">
        <v>2002</v>
      </c>
      <c r="R34" s="1">
        <v>9</v>
      </c>
    </row>
    <row r="35" spans="1:18">
      <c r="A35" s="1" t="s">
        <v>259</v>
      </c>
      <c r="B35" s="1">
        <v>11</v>
      </c>
      <c r="C35" s="1" t="s">
        <v>493</v>
      </c>
      <c r="D35" s="3">
        <v>138000</v>
      </c>
      <c r="E35" s="3">
        <v>138500</v>
      </c>
      <c r="F35" s="2">
        <v>38042</v>
      </c>
      <c r="G35" s="2">
        <v>38052</v>
      </c>
      <c r="H35" s="2">
        <v>38077</v>
      </c>
      <c r="I35" s="1" t="s">
        <v>468</v>
      </c>
      <c r="J35" s="1" t="s">
        <v>469</v>
      </c>
      <c r="L35" s="1">
        <v>2</v>
      </c>
      <c r="M35" s="1">
        <v>2117</v>
      </c>
      <c r="O35" s="1" t="s">
        <v>475</v>
      </c>
      <c r="P35" s="3">
        <v>122000</v>
      </c>
      <c r="Q35" s="1">
        <v>2002</v>
      </c>
      <c r="R35" s="1">
        <v>10</v>
      </c>
    </row>
    <row r="36" spans="1:18">
      <c r="B36" s="1">
        <v>7</v>
      </c>
      <c r="C36" s="1" t="s">
        <v>494</v>
      </c>
      <c r="D36" s="3">
        <v>157000</v>
      </c>
      <c r="E36" s="3">
        <v>151500</v>
      </c>
      <c r="F36" s="2">
        <v>37862</v>
      </c>
      <c r="G36" s="2">
        <v>37879</v>
      </c>
      <c r="H36" s="2">
        <v>37894</v>
      </c>
      <c r="I36" s="1" t="s">
        <v>468</v>
      </c>
      <c r="L36" s="1">
        <v>2</v>
      </c>
      <c r="M36" s="1">
        <v>806</v>
      </c>
      <c r="P36" s="3">
        <v>120000</v>
      </c>
    </row>
    <row r="37" spans="1:18">
      <c r="B37" s="1">
        <v>9</v>
      </c>
      <c r="C37" s="1" t="s">
        <v>495</v>
      </c>
      <c r="D37" s="3">
        <v>162000</v>
      </c>
      <c r="E37" s="3">
        <v>152000</v>
      </c>
      <c r="F37" s="2">
        <v>37674</v>
      </c>
      <c r="G37" s="2">
        <v>37698</v>
      </c>
      <c r="H37" s="2">
        <v>37711</v>
      </c>
      <c r="I37" s="1" t="s">
        <v>468</v>
      </c>
      <c r="J37" s="1" t="s">
        <v>469</v>
      </c>
      <c r="L37" s="1">
        <v>3</v>
      </c>
      <c r="M37" s="1">
        <v>1105</v>
      </c>
      <c r="O37" s="1" t="s">
        <v>475</v>
      </c>
      <c r="P37" s="3">
        <v>165000</v>
      </c>
      <c r="Q37" s="1">
        <v>2002</v>
      </c>
      <c r="R37" s="1">
        <v>9</v>
      </c>
    </row>
    <row r="38" spans="1:18">
      <c r="B38" s="1">
        <v>140</v>
      </c>
      <c r="C38" s="1" t="s">
        <v>725</v>
      </c>
      <c r="D38" s="3">
        <v>159000</v>
      </c>
      <c r="E38" s="3">
        <v>155000</v>
      </c>
      <c r="F38" s="2">
        <v>37811</v>
      </c>
      <c r="G38" s="2">
        <v>37825</v>
      </c>
      <c r="H38" s="2">
        <v>37864</v>
      </c>
      <c r="I38" s="1" t="s">
        <v>468</v>
      </c>
      <c r="L38" s="1">
        <v>2</v>
      </c>
      <c r="M38" s="1">
        <v>675</v>
      </c>
      <c r="P38" s="3">
        <v>135000</v>
      </c>
      <c r="Q38" s="1">
        <v>2002</v>
      </c>
      <c r="R38" s="1">
        <v>9</v>
      </c>
    </row>
    <row r="39" spans="1:18">
      <c r="B39" s="1">
        <v>62</v>
      </c>
      <c r="C39" s="1" t="s">
        <v>496</v>
      </c>
      <c r="D39" s="3">
        <v>156000</v>
      </c>
      <c r="E39" s="3">
        <v>159000</v>
      </c>
      <c r="F39" s="2">
        <v>38464</v>
      </c>
      <c r="G39" s="2">
        <v>38469</v>
      </c>
      <c r="H39" s="2">
        <v>38503</v>
      </c>
      <c r="I39" s="1" t="s">
        <v>468</v>
      </c>
      <c r="J39" s="1" t="s">
        <v>469</v>
      </c>
      <c r="L39" s="1">
        <v>2</v>
      </c>
      <c r="M39" s="1">
        <v>1113</v>
      </c>
      <c r="Q39" s="1">
        <v>2002</v>
      </c>
      <c r="R39" s="1">
        <v>9</v>
      </c>
    </row>
    <row r="40" spans="1:18">
      <c r="B40" s="1">
        <v>18</v>
      </c>
      <c r="C40" s="1" t="s">
        <v>497</v>
      </c>
      <c r="D40" s="3">
        <v>175000</v>
      </c>
      <c r="E40" s="3">
        <v>165000</v>
      </c>
      <c r="F40" s="2">
        <v>37796</v>
      </c>
      <c r="G40" s="2">
        <v>37850</v>
      </c>
      <c r="H40" s="2">
        <v>37864</v>
      </c>
      <c r="I40" s="1" t="s">
        <v>468</v>
      </c>
      <c r="L40" s="1">
        <v>3</v>
      </c>
      <c r="M40" s="1">
        <v>809</v>
      </c>
    </row>
    <row r="41" spans="1:18">
      <c r="B41" s="1">
        <v>7</v>
      </c>
      <c r="C41" s="1" t="s">
        <v>498</v>
      </c>
      <c r="E41" s="3">
        <v>165500</v>
      </c>
      <c r="F41" s="2">
        <v>38190</v>
      </c>
      <c r="G41" s="2">
        <v>38221</v>
      </c>
      <c r="H41" s="2">
        <v>38230</v>
      </c>
      <c r="I41" s="1" t="s">
        <v>468</v>
      </c>
      <c r="J41" s="1" t="s">
        <v>469</v>
      </c>
      <c r="L41" s="1">
        <v>5</v>
      </c>
      <c r="M41" s="1">
        <v>830</v>
      </c>
      <c r="O41" s="1" t="s">
        <v>475</v>
      </c>
      <c r="Q41" s="1">
        <v>2002</v>
      </c>
      <c r="R41" s="1">
        <v>9</v>
      </c>
    </row>
    <row r="42" spans="1:18">
      <c r="B42" s="1" t="s">
        <v>499</v>
      </c>
      <c r="C42" s="1" t="s">
        <v>500</v>
      </c>
      <c r="D42" s="3">
        <v>177000</v>
      </c>
      <c r="E42" s="3">
        <v>173000</v>
      </c>
      <c r="F42" s="2">
        <v>37666</v>
      </c>
      <c r="G42" s="2">
        <v>37858</v>
      </c>
      <c r="H42" s="2">
        <v>37894</v>
      </c>
      <c r="I42" s="1" t="s">
        <v>468</v>
      </c>
      <c r="L42" s="1">
        <v>5</v>
      </c>
      <c r="M42" s="1">
        <v>1037</v>
      </c>
      <c r="O42" s="1" t="s">
        <v>475</v>
      </c>
      <c r="P42" s="3">
        <v>109000</v>
      </c>
      <c r="Q42" s="1">
        <v>2002</v>
      </c>
      <c r="R42" s="1">
        <v>9</v>
      </c>
    </row>
    <row r="43" spans="1:18">
      <c r="B43" s="1">
        <v>44</v>
      </c>
      <c r="C43" s="1" t="s">
        <v>501</v>
      </c>
      <c r="D43" s="3">
        <v>179000</v>
      </c>
      <c r="E43" s="3">
        <v>175000</v>
      </c>
      <c r="F43" s="2">
        <v>37946</v>
      </c>
      <c r="G43" s="2">
        <v>38014</v>
      </c>
      <c r="H43" s="2">
        <v>38046</v>
      </c>
      <c r="I43" s="1" t="s">
        <v>468</v>
      </c>
      <c r="J43" s="1" t="s">
        <v>469</v>
      </c>
      <c r="L43" s="1">
        <v>3</v>
      </c>
      <c r="M43" s="1">
        <v>822</v>
      </c>
      <c r="Q43" s="1">
        <v>2002</v>
      </c>
      <c r="R43" s="1">
        <v>9</v>
      </c>
    </row>
    <row r="44" spans="1:18">
      <c r="B44" s="1">
        <v>41</v>
      </c>
      <c r="C44" s="1" t="s">
        <v>540</v>
      </c>
      <c r="D44" s="3">
        <v>181000</v>
      </c>
      <c r="E44" s="3">
        <v>181000</v>
      </c>
      <c r="F44" s="2">
        <v>38476</v>
      </c>
      <c r="G44" s="2">
        <v>38501</v>
      </c>
      <c r="H44" s="2">
        <v>38503</v>
      </c>
      <c r="I44" s="1" t="s">
        <v>468</v>
      </c>
      <c r="J44" s="1" t="s">
        <v>469</v>
      </c>
      <c r="L44" s="1">
        <v>3</v>
      </c>
      <c r="M44" s="1">
        <v>16503</v>
      </c>
      <c r="O44" s="1" t="s">
        <v>475</v>
      </c>
      <c r="P44" s="3">
        <v>465000</v>
      </c>
      <c r="Q44" s="1">
        <v>2002</v>
      </c>
      <c r="R44" s="1">
        <v>9</v>
      </c>
    </row>
    <row r="45" spans="1:18">
      <c r="B45" s="1" t="s">
        <v>541</v>
      </c>
      <c r="C45" s="1" t="s">
        <v>542</v>
      </c>
      <c r="D45" s="3">
        <v>189000</v>
      </c>
      <c r="E45" s="3">
        <v>187000</v>
      </c>
      <c r="F45" s="2">
        <v>38377</v>
      </c>
      <c r="G45" s="2">
        <v>38389</v>
      </c>
      <c r="H45" s="2">
        <v>38411</v>
      </c>
      <c r="I45" s="1" t="s">
        <v>468</v>
      </c>
      <c r="J45" s="1" t="s">
        <v>469</v>
      </c>
      <c r="L45" s="1">
        <v>3</v>
      </c>
      <c r="M45" s="1">
        <v>1115</v>
      </c>
      <c r="Q45" s="1">
        <v>2002</v>
      </c>
      <c r="R45" s="1">
        <v>7</v>
      </c>
    </row>
    <row r="46" spans="1:18">
      <c r="B46" s="1">
        <v>34</v>
      </c>
      <c r="C46" s="1" t="s">
        <v>543</v>
      </c>
      <c r="D46" s="3">
        <v>190000</v>
      </c>
      <c r="E46" s="3">
        <v>190000</v>
      </c>
      <c r="F46" s="2">
        <v>38434</v>
      </c>
      <c r="G46" s="2">
        <v>38434</v>
      </c>
      <c r="H46" s="2">
        <v>38503</v>
      </c>
      <c r="I46" s="1" t="s">
        <v>468</v>
      </c>
      <c r="J46" s="1" t="s">
        <v>469</v>
      </c>
      <c r="L46" s="1">
        <v>2</v>
      </c>
      <c r="M46" s="1">
        <v>34910</v>
      </c>
      <c r="P46" s="3">
        <v>170000</v>
      </c>
      <c r="Q46" s="1">
        <v>2002</v>
      </c>
      <c r="R46" s="1">
        <v>9</v>
      </c>
    </row>
    <row r="47" spans="1:18">
      <c r="B47" s="1">
        <v>195</v>
      </c>
      <c r="C47" s="1" t="s">
        <v>520</v>
      </c>
      <c r="E47" s="3">
        <v>205000</v>
      </c>
      <c r="F47" s="2">
        <v>38532</v>
      </c>
      <c r="G47" s="2">
        <v>38546</v>
      </c>
      <c r="H47" s="2">
        <v>38595</v>
      </c>
      <c r="I47" s="1" t="s">
        <v>468</v>
      </c>
      <c r="J47" s="1" t="s">
        <v>469</v>
      </c>
      <c r="L47" s="1">
        <v>3</v>
      </c>
      <c r="M47" s="1">
        <v>1373</v>
      </c>
      <c r="O47" s="1" t="s">
        <v>475</v>
      </c>
      <c r="Q47" s="1">
        <v>2002</v>
      </c>
      <c r="R47" s="1">
        <v>9</v>
      </c>
    </row>
    <row r="48" spans="1:18">
      <c r="B48" s="1">
        <v>47</v>
      </c>
      <c r="C48" s="1" t="s">
        <v>507</v>
      </c>
      <c r="D48" s="3">
        <v>215000</v>
      </c>
      <c r="E48" s="3">
        <v>205000</v>
      </c>
      <c r="F48" s="2">
        <v>37666</v>
      </c>
      <c r="G48" s="2">
        <v>37704</v>
      </c>
      <c r="H48" s="2">
        <v>37741</v>
      </c>
      <c r="I48" s="1" t="s">
        <v>468</v>
      </c>
      <c r="J48" s="1" t="s">
        <v>469</v>
      </c>
      <c r="L48" s="1">
        <v>3</v>
      </c>
      <c r="M48" s="1">
        <v>2078</v>
      </c>
    </row>
    <row r="49" spans="2:18">
      <c r="B49" s="1">
        <v>8</v>
      </c>
      <c r="C49" s="1" t="s">
        <v>508</v>
      </c>
      <c r="E49" s="3">
        <v>205000</v>
      </c>
      <c r="F49" s="2">
        <v>38138</v>
      </c>
      <c r="G49" s="2">
        <v>38171</v>
      </c>
      <c r="H49" s="2">
        <v>38199</v>
      </c>
      <c r="I49" s="1" t="s">
        <v>468</v>
      </c>
      <c r="J49" s="1" t="s">
        <v>469</v>
      </c>
      <c r="L49" s="1">
        <v>3</v>
      </c>
      <c r="M49" s="1">
        <v>827</v>
      </c>
      <c r="Q49" s="1">
        <v>2002</v>
      </c>
      <c r="R49" s="1">
        <v>9</v>
      </c>
    </row>
    <row r="50" spans="2:18">
      <c r="B50" s="1" t="s">
        <v>509</v>
      </c>
      <c r="C50" s="1" t="s">
        <v>510</v>
      </c>
      <c r="D50" s="3">
        <v>235000</v>
      </c>
      <c r="E50" s="3">
        <v>212000</v>
      </c>
      <c r="F50" s="2">
        <v>38546</v>
      </c>
      <c r="G50" s="2">
        <v>38558</v>
      </c>
      <c r="H50" s="2">
        <v>38595</v>
      </c>
      <c r="I50" s="1" t="s">
        <v>468</v>
      </c>
      <c r="J50" s="1" t="s">
        <v>469</v>
      </c>
      <c r="L50" s="1">
        <v>3</v>
      </c>
      <c r="M50" s="1">
        <v>1123</v>
      </c>
      <c r="O50" s="1" t="s">
        <v>475</v>
      </c>
      <c r="Q50" s="1">
        <v>2002</v>
      </c>
      <c r="R50" s="1">
        <v>9</v>
      </c>
    </row>
    <row r="51" spans="2:18">
      <c r="B51" s="1">
        <v>4</v>
      </c>
      <c r="C51" s="1" t="s">
        <v>511</v>
      </c>
      <c r="D51" s="3">
        <v>219000</v>
      </c>
      <c r="E51" s="3">
        <v>215000</v>
      </c>
      <c r="F51" s="2">
        <v>38386</v>
      </c>
      <c r="G51" s="2">
        <v>38401</v>
      </c>
      <c r="H51" s="2">
        <v>38442</v>
      </c>
      <c r="I51" s="1" t="s">
        <v>468</v>
      </c>
      <c r="J51" s="1" t="s">
        <v>469</v>
      </c>
      <c r="L51" s="1">
        <v>2</v>
      </c>
      <c r="M51" s="1">
        <v>902</v>
      </c>
      <c r="O51" s="1" t="s">
        <v>475</v>
      </c>
      <c r="P51" s="3">
        <v>148000</v>
      </c>
    </row>
    <row r="52" spans="2:18">
      <c r="B52" s="1">
        <v>37</v>
      </c>
      <c r="C52" s="1" t="s">
        <v>512</v>
      </c>
      <c r="D52" s="3">
        <v>229000</v>
      </c>
      <c r="E52" s="3">
        <v>215000</v>
      </c>
      <c r="F52" s="2">
        <v>37931</v>
      </c>
      <c r="G52" s="2">
        <v>37956</v>
      </c>
      <c r="H52" s="2">
        <v>37986</v>
      </c>
      <c r="I52" s="1" t="s">
        <v>468</v>
      </c>
      <c r="J52" s="1" t="s">
        <v>469</v>
      </c>
      <c r="L52" s="1">
        <v>3</v>
      </c>
      <c r="M52" s="1">
        <v>1224</v>
      </c>
      <c r="P52" s="3">
        <v>170000</v>
      </c>
    </row>
    <row r="53" spans="2:18">
      <c r="B53" s="1">
        <v>10</v>
      </c>
      <c r="C53" s="1" t="s">
        <v>513</v>
      </c>
      <c r="D53" s="3">
        <v>230000</v>
      </c>
      <c r="E53" s="3">
        <v>217000</v>
      </c>
      <c r="F53" s="2">
        <v>38056</v>
      </c>
      <c r="G53" s="2">
        <v>38105</v>
      </c>
      <c r="H53" s="2">
        <v>38138</v>
      </c>
      <c r="I53" s="1" t="s">
        <v>468</v>
      </c>
      <c r="J53" s="1" t="s">
        <v>469</v>
      </c>
      <c r="L53" s="1">
        <v>6</v>
      </c>
      <c r="M53" s="1">
        <v>1424</v>
      </c>
      <c r="O53" s="1" t="s">
        <v>475</v>
      </c>
      <c r="P53" s="3">
        <v>175000</v>
      </c>
      <c r="Q53" s="1">
        <v>2002</v>
      </c>
      <c r="R53" s="1">
        <v>9</v>
      </c>
    </row>
    <row r="54" spans="2:18">
      <c r="B54" s="1">
        <v>219</v>
      </c>
      <c r="C54" s="1" t="s">
        <v>514</v>
      </c>
      <c r="D54" s="3">
        <v>249000</v>
      </c>
      <c r="E54" s="3">
        <v>219500</v>
      </c>
      <c r="F54" s="2">
        <v>37795</v>
      </c>
      <c r="G54" s="2">
        <v>37803</v>
      </c>
      <c r="H54" s="2">
        <v>37833</v>
      </c>
      <c r="I54" s="1" t="s">
        <v>468</v>
      </c>
      <c r="J54" s="1" t="s">
        <v>469</v>
      </c>
      <c r="L54" s="1">
        <v>4</v>
      </c>
      <c r="M54" s="1">
        <v>802</v>
      </c>
      <c r="O54" s="1" t="s">
        <v>475</v>
      </c>
      <c r="P54" s="3">
        <v>195000</v>
      </c>
      <c r="Q54" s="1">
        <v>2002</v>
      </c>
      <c r="R54" s="1">
        <v>9</v>
      </c>
    </row>
    <row r="55" spans="2:18">
      <c r="B55" s="1">
        <v>5</v>
      </c>
      <c r="C55" s="1" t="s">
        <v>737</v>
      </c>
      <c r="E55" s="3">
        <v>228800</v>
      </c>
      <c r="F55" s="2">
        <v>38399</v>
      </c>
      <c r="G55" s="2">
        <v>38412</v>
      </c>
      <c r="H55" s="2">
        <v>38442</v>
      </c>
      <c r="I55" s="1" t="s">
        <v>468</v>
      </c>
      <c r="J55" s="1" t="s">
        <v>469</v>
      </c>
      <c r="L55" s="1">
        <v>4</v>
      </c>
      <c r="M55" s="1">
        <v>1781</v>
      </c>
    </row>
    <row r="56" spans="2:18">
      <c r="B56" s="1">
        <v>7</v>
      </c>
      <c r="C56" s="1" t="s">
        <v>515</v>
      </c>
      <c r="D56" s="3">
        <v>230000</v>
      </c>
      <c r="E56" s="3">
        <v>230000</v>
      </c>
      <c r="F56" s="2">
        <v>38244</v>
      </c>
      <c r="G56" s="2">
        <v>38278</v>
      </c>
      <c r="H56" s="2">
        <v>38291</v>
      </c>
      <c r="I56" s="1" t="s">
        <v>468</v>
      </c>
      <c r="J56" s="1" t="s">
        <v>469</v>
      </c>
      <c r="L56" s="1">
        <v>3</v>
      </c>
      <c r="M56" s="1">
        <v>1057</v>
      </c>
      <c r="O56" s="1" t="s">
        <v>475</v>
      </c>
      <c r="P56" s="3">
        <v>190000</v>
      </c>
    </row>
    <row r="57" spans="2:18">
      <c r="B57" s="1">
        <v>257</v>
      </c>
      <c r="C57" s="1" t="s">
        <v>516</v>
      </c>
      <c r="D57" s="3">
        <v>249000</v>
      </c>
      <c r="E57" s="3">
        <v>235000</v>
      </c>
      <c r="F57" s="2">
        <v>37914</v>
      </c>
      <c r="G57" s="2">
        <v>37944</v>
      </c>
      <c r="H57" s="2">
        <v>37955</v>
      </c>
      <c r="I57" s="1" t="s">
        <v>468</v>
      </c>
      <c r="J57" s="1" t="s">
        <v>469</v>
      </c>
      <c r="L57" s="1">
        <v>4</v>
      </c>
      <c r="M57" s="1">
        <v>809</v>
      </c>
      <c r="O57" s="1" t="s">
        <v>475</v>
      </c>
      <c r="P57" s="3">
        <v>202000</v>
      </c>
      <c r="Q57" s="1">
        <v>2002</v>
      </c>
      <c r="R57" s="1">
        <v>9</v>
      </c>
    </row>
    <row r="58" spans="2:18">
      <c r="B58" s="1" t="s">
        <v>517</v>
      </c>
      <c r="C58" s="1" t="s">
        <v>521</v>
      </c>
      <c r="E58" s="3">
        <v>235000</v>
      </c>
      <c r="F58" s="2">
        <v>37788</v>
      </c>
      <c r="G58" s="2">
        <v>37816</v>
      </c>
      <c r="H58" s="2">
        <v>37833</v>
      </c>
      <c r="I58" s="1" t="s">
        <v>468</v>
      </c>
      <c r="L58" s="1">
        <v>2</v>
      </c>
      <c r="M58" s="1">
        <v>2135</v>
      </c>
    </row>
    <row r="59" spans="2:18">
      <c r="B59" s="1">
        <v>16</v>
      </c>
      <c r="C59" s="1" t="s">
        <v>522</v>
      </c>
      <c r="D59" s="3">
        <v>245000</v>
      </c>
      <c r="E59" s="3">
        <v>245000</v>
      </c>
      <c r="F59" s="2">
        <v>37950</v>
      </c>
      <c r="G59" s="2">
        <v>37972</v>
      </c>
      <c r="H59" s="2">
        <v>37986</v>
      </c>
      <c r="I59" s="1" t="s">
        <v>468</v>
      </c>
      <c r="L59" s="1">
        <v>7</v>
      </c>
      <c r="M59" s="1">
        <v>835</v>
      </c>
      <c r="O59" s="1" t="s">
        <v>475</v>
      </c>
      <c r="P59" s="3">
        <v>212000</v>
      </c>
      <c r="Q59" s="1">
        <v>2002</v>
      </c>
      <c r="R59" s="1">
        <v>9</v>
      </c>
    </row>
    <row r="60" spans="2:18">
      <c r="B60" s="1">
        <v>47</v>
      </c>
      <c r="C60" s="1" t="s">
        <v>522</v>
      </c>
      <c r="D60" s="3">
        <v>249000</v>
      </c>
      <c r="E60" s="3">
        <v>249000</v>
      </c>
      <c r="F60" s="2">
        <v>38070</v>
      </c>
      <c r="G60" s="2">
        <v>38076</v>
      </c>
      <c r="H60" s="2">
        <v>38107</v>
      </c>
      <c r="I60" s="1" t="s">
        <v>468</v>
      </c>
      <c r="J60" s="1" t="s">
        <v>469</v>
      </c>
      <c r="L60" s="1">
        <v>3</v>
      </c>
      <c r="M60" s="1">
        <v>898</v>
      </c>
      <c r="O60" s="1" t="s">
        <v>475</v>
      </c>
      <c r="P60" s="3">
        <v>195000</v>
      </c>
      <c r="Q60" s="1">
        <v>2002</v>
      </c>
      <c r="R60" s="1">
        <v>10</v>
      </c>
    </row>
    <row r="61" spans="2:18">
      <c r="B61" s="1">
        <v>79</v>
      </c>
      <c r="C61" s="1" t="s">
        <v>725</v>
      </c>
      <c r="E61" s="3">
        <v>250000</v>
      </c>
      <c r="F61" s="2">
        <v>38685</v>
      </c>
      <c r="G61" s="2">
        <v>38688</v>
      </c>
      <c r="H61" s="2">
        <v>38694</v>
      </c>
      <c r="I61" s="1" t="s">
        <v>468</v>
      </c>
      <c r="J61" s="1" t="s">
        <v>469</v>
      </c>
      <c r="K61" s="1" t="s">
        <v>470</v>
      </c>
      <c r="L61" s="1">
        <v>7</v>
      </c>
      <c r="M61" s="1">
        <v>746</v>
      </c>
      <c r="O61" s="1" t="s">
        <v>475</v>
      </c>
      <c r="P61" s="3">
        <v>165000</v>
      </c>
      <c r="Q61" s="1">
        <v>2002</v>
      </c>
      <c r="R61" s="1">
        <v>9</v>
      </c>
    </row>
    <row r="62" spans="2:18">
      <c r="B62" s="1">
        <v>34</v>
      </c>
      <c r="C62" s="1" t="s">
        <v>523</v>
      </c>
      <c r="D62" s="3">
        <v>265000</v>
      </c>
      <c r="E62" s="3">
        <v>260000</v>
      </c>
      <c r="F62" s="2">
        <v>37930</v>
      </c>
      <c r="G62" s="2">
        <v>37959</v>
      </c>
      <c r="H62" s="2">
        <v>37986</v>
      </c>
      <c r="I62" s="1" t="s">
        <v>468</v>
      </c>
      <c r="J62" s="1" t="s">
        <v>469</v>
      </c>
      <c r="L62" s="1">
        <v>3</v>
      </c>
      <c r="M62" s="1">
        <v>1048</v>
      </c>
      <c r="O62" s="1" t="s">
        <v>475</v>
      </c>
      <c r="P62" s="3">
        <v>220000</v>
      </c>
      <c r="Q62" s="1">
        <v>2002</v>
      </c>
      <c r="R62" s="1">
        <v>10</v>
      </c>
    </row>
    <row r="63" spans="2:18">
      <c r="B63" s="1">
        <v>18</v>
      </c>
      <c r="C63" s="1" t="s">
        <v>262</v>
      </c>
      <c r="D63" s="3">
        <v>272000</v>
      </c>
      <c r="E63" s="3">
        <v>274000</v>
      </c>
      <c r="F63" s="2">
        <v>38320</v>
      </c>
      <c r="G63" s="2">
        <v>38384</v>
      </c>
      <c r="H63" s="2">
        <v>38411</v>
      </c>
      <c r="I63" s="1" t="s">
        <v>468</v>
      </c>
      <c r="J63" s="1" t="s">
        <v>469</v>
      </c>
      <c r="L63" s="1">
        <v>2</v>
      </c>
      <c r="M63" s="1">
        <v>1037</v>
      </c>
      <c r="O63" s="1" t="s">
        <v>475</v>
      </c>
      <c r="P63" s="3">
        <v>150000</v>
      </c>
      <c r="Q63" s="1">
        <v>2002</v>
      </c>
      <c r="R63" s="1">
        <v>10</v>
      </c>
    </row>
    <row r="64" spans="2:18">
      <c r="B64" s="1">
        <v>23</v>
      </c>
      <c r="C64" s="1" t="s">
        <v>734</v>
      </c>
      <c r="E64" s="3">
        <v>275000</v>
      </c>
      <c r="F64" s="2">
        <v>38192</v>
      </c>
      <c r="G64" s="2">
        <v>38194</v>
      </c>
      <c r="H64" s="2">
        <v>38230</v>
      </c>
      <c r="I64" s="1" t="s">
        <v>468</v>
      </c>
      <c r="J64" s="1" t="s">
        <v>469</v>
      </c>
      <c r="O64" s="1" t="s">
        <v>475</v>
      </c>
      <c r="P64" s="3">
        <v>220000</v>
      </c>
      <c r="Q64" s="1">
        <v>2002</v>
      </c>
      <c r="R64" s="1">
        <v>9</v>
      </c>
    </row>
    <row r="65" spans="2:18">
      <c r="B65" s="1">
        <v>10</v>
      </c>
      <c r="C65" s="1" t="s">
        <v>263</v>
      </c>
      <c r="D65" s="3">
        <v>345000</v>
      </c>
      <c r="E65" s="3">
        <v>315000</v>
      </c>
      <c r="F65" s="2">
        <v>38343</v>
      </c>
      <c r="G65" s="2">
        <v>38420</v>
      </c>
      <c r="H65" s="2">
        <v>38442</v>
      </c>
      <c r="I65" s="1" t="s">
        <v>468</v>
      </c>
      <c r="J65" s="1" t="s">
        <v>469</v>
      </c>
      <c r="L65" s="1">
        <v>4</v>
      </c>
      <c r="M65" s="1">
        <v>1260</v>
      </c>
      <c r="O65" s="1" t="s">
        <v>475</v>
      </c>
      <c r="Q65" s="1">
        <v>2002</v>
      </c>
      <c r="R65" s="1">
        <v>9</v>
      </c>
    </row>
    <row r="66" spans="2:18">
      <c r="B66" s="1">
        <v>8</v>
      </c>
      <c r="C66" s="1" t="s">
        <v>349</v>
      </c>
      <c r="D66" s="3">
        <v>320000</v>
      </c>
      <c r="E66" s="3">
        <v>318000</v>
      </c>
      <c r="F66" s="2">
        <v>37972</v>
      </c>
      <c r="G66" s="2">
        <v>38104</v>
      </c>
      <c r="H66" s="2">
        <v>38138</v>
      </c>
      <c r="I66" s="1" t="s">
        <v>468</v>
      </c>
      <c r="J66" s="1" t="s">
        <v>469</v>
      </c>
      <c r="L66" s="1">
        <v>8</v>
      </c>
      <c r="M66" s="1">
        <v>1012</v>
      </c>
      <c r="O66" s="1" t="s">
        <v>475</v>
      </c>
      <c r="P66" s="3">
        <v>220000</v>
      </c>
      <c r="Q66" s="1">
        <v>2002</v>
      </c>
      <c r="R66" s="1">
        <v>9</v>
      </c>
    </row>
    <row r="67" spans="2:18">
      <c r="B67" s="7">
        <v>39792</v>
      </c>
      <c r="C67" s="1" t="s">
        <v>264</v>
      </c>
      <c r="E67" s="3">
        <v>325000</v>
      </c>
      <c r="F67" s="2">
        <v>38492</v>
      </c>
      <c r="G67" s="2">
        <v>38492</v>
      </c>
      <c r="H67" s="2">
        <v>38503</v>
      </c>
      <c r="I67" s="1" t="s">
        <v>468</v>
      </c>
      <c r="J67" s="1" t="s">
        <v>469</v>
      </c>
      <c r="L67" s="1">
        <v>3</v>
      </c>
      <c r="M67" s="1">
        <v>936</v>
      </c>
    </row>
    <row r="68" spans="2:18">
      <c r="B68" s="1">
        <v>24</v>
      </c>
      <c r="C68" s="1" t="s">
        <v>44</v>
      </c>
      <c r="D68" s="3">
        <v>345000</v>
      </c>
      <c r="E68" s="3">
        <v>327000</v>
      </c>
      <c r="F68" s="2">
        <v>38091</v>
      </c>
      <c r="G68" s="2">
        <v>38211</v>
      </c>
      <c r="H68" s="2">
        <v>38230</v>
      </c>
      <c r="I68" s="1" t="s">
        <v>468</v>
      </c>
      <c r="J68" s="1" t="s">
        <v>469</v>
      </c>
      <c r="L68" s="1">
        <v>1</v>
      </c>
      <c r="M68" s="1">
        <v>1272</v>
      </c>
      <c r="O68" s="1" t="s">
        <v>475</v>
      </c>
      <c r="P68" s="3">
        <v>240000</v>
      </c>
      <c r="Q68" s="1">
        <v>2002</v>
      </c>
      <c r="R68" s="1">
        <v>10</v>
      </c>
    </row>
    <row r="69" spans="2:18">
      <c r="B69" s="1">
        <v>3</v>
      </c>
      <c r="C69" s="1" t="s">
        <v>45</v>
      </c>
      <c r="E69" s="3">
        <v>337000</v>
      </c>
      <c r="F69" s="2">
        <v>38512</v>
      </c>
      <c r="G69" s="2">
        <v>38543</v>
      </c>
      <c r="H69" s="2">
        <v>38555</v>
      </c>
      <c r="I69" s="1" t="s">
        <v>468</v>
      </c>
      <c r="J69" s="1" t="s">
        <v>469</v>
      </c>
      <c r="K69" s="1" t="s">
        <v>470</v>
      </c>
      <c r="L69" s="1">
        <v>4</v>
      </c>
      <c r="M69" s="1">
        <v>1196</v>
      </c>
      <c r="N69" s="1">
        <v>230</v>
      </c>
      <c r="O69" s="1" t="s">
        <v>475</v>
      </c>
      <c r="P69" s="3">
        <v>195000</v>
      </c>
      <c r="Q69" s="1">
        <v>2002</v>
      </c>
      <c r="R69" s="1">
        <v>9</v>
      </c>
    </row>
    <row r="70" spans="2:18">
      <c r="B70" s="1">
        <v>19</v>
      </c>
      <c r="C70" s="1" t="s">
        <v>46</v>
      </c>
      <c r="D70" s="3">
        <v>355000</v>
      </c>
      <c r="E70" s="3">
        <v>352000</v>
      </c>
      <c r="F70" s="2">
        <v>38006</v>
      </c>
      <c r="G70" s="2">
        <v>38016</v>
      </c>
      <c r="H70" s="2">
        <v>38046</v>
      </c>
      <c r="I70" s="1" t="s">
        <v>468</v>
      </c>
      <c r="J70" s="1" t="s">
        <v>469</v>
      </c>
      <c r="L70" s="1">
        <v>5</v>
      </c>
      <c r="M70" s="1">
        <v>843</v>
      </c>
      <c r="Q70" s="1">
        <v>2002</v>
      </c>
      <c r="R70" s="1">
        <v>9</v>
      </c>
    </row>
    <row r="71" spans="2:18">
      <c r="B71" s="1" t="s">
        <v>47</v>
      </c>
      <c r="C71" s="1" t="s">
        <v>48</v>
      </c>
      <c r="D71" s="3">
        <v>380000</v>
      </c>
      <c r="E71" s="3">
        <v>358000</v>
      </c>
      <c r="F71" s="2">
        <v>38435</v>
      </c>
      <c r="G71" s="2">
        <v>38471</v>
      </c>
      <c r="H71" s="2">
        <v>38503</v>
      </c>
      <c r="I71" s="1" t="s">
        <v>468</v>
      </c>
      <c r="M71" s="1">
        <v>2023</v>
      </c>
    </row>
    <row r="72" spans="2:18">
      <c r="B72" s="1">
        <v>25</v>
      </c>
      <c r="C72" s="1" t="s">
        <v>49</v>
      </c>
      <c r="D72" s="3">
        <v>379000</v>
      </c>
      <c r="E72" s="3">
        <v>370000</v>
      </c>
      <c r="F72" s="2">
        <v>38428</v>
      </c>
      <c r="G72" s="2">
        <v>38451</v>
      </c>
      <c r="H72" s="2">
        <v>38503</v>
      </c>
      <c r="I72" s="1" t="s">
        <v>468</v>
      </c>
      <c r="J72" s="1" t="s">
        <v>469</v>
      </c>
      <c r="L72" s="1">
        <v>3</v>
      </c>
      <c r="M72" s="1">
        <v>1012</v>
      </c>
      <c r="Q72" s="1">
        <v>2002</v>
      </c>
      <c r="R72" s="1">
        <v>9</v>
      </c>
    </row>
    <row r="73" spans="2:18">
      <c r="B73" s="1">
        <v>13</v>
      </c>
      <c r="C73" s="1" t="s">
        <v>50</v>
      </c>
      <c r="E73" s="3">
        <v>375000</v>
      </c>
      <c r="F73" s="2">
        <v>38517</v>
      </c>
      <c r="G73" s="2">
        <v>38532</v>
      </c>
      <c r="H73" s="2">
        <v>38564</v>
      </c>
      <c r="I73" s="1" t="s">
        <v>468</v>
      </c>
      <c r="J73" s="1" t="s">
        <v>469</v>
      </c>
      <c r="M73" s="1">
        <v>1133</v>
      </c>
      <c r="O73" s="1" t="s">
        <v>475</v>
      </c>
      <c r="P73" s="3">
        <v>220000</v>
      </c>
    </row>
    <row r="74" spans="2:18">
      <c r="B74" s="1">
        <v>23</v>
      </c>
      <c r="C74" s="1" t="s">
        <v>51</v>
      </c>
      <c r="E74" s="3">
        <v>420000</v>
      </c>
      <c r="F74" s="2">
        <v>38007</v>
      </c>
      <c r="G74" s="2">
        <v>38015</v>
      </c>
      <c r="H74" s="2">
        <v>38046</v>
      </c>
      <c r="I74" s="1" t="s">
        <v>468</v>
      </c>
      <c r="J74" s="1" t="s">
        <v>469</v>
      </c>
      <c r="M74" s="1">
        <v>1012</v>
      </c>
      <c r="O74" s="1" t="s">
        <v>475</v>
      </c>
      <c r="P74" s="3">
        <v>245000</v>
      </c>
      <c r="Q74" s="1">
        <v>2002</v>
      </c>
      <c r="R74" s="1">
        <v>9</v>
      </c>
    </row>
    <row r="75" spans="2:18">
      <c r="B75" s="1">
        <v>11</v>
      </c>
      <c r="C75" s="1" t="s">
        <v>52</v>
      </c>
      <c r="D75" s="3">
        <v>460000</v>
      </c>
      <c r="E75" s="3">
        <v>425000</v>
      </c>
      <c r="F75" s="2">
        <v>37683</v>
      </c>
      <c r="G75" s="2">
        <v>37725</v>
      </c>
      <c r="H75" s="2">
        <v>37741</v>
      </c>
      <c r="I75" s="1" t="s">
        <v>468</v>
      </c>
      <c r="J75" s="1" t="s">
        <v>469</v>
      </c>
      <c r="L75" s="1">
        <v>3</v>
      </c>
      <c r="M75" s="1">
        <v>1012</v>
      </c>
      <c r="O75" s="1" t="s">
        <v>475</v>
      </c>
    </row>
    <row r="76" spans="2:18">
      <c r="B76" s="1">
        <v>18</v>
      </c>
      <c r="C76" s="1" t="s">
        <v>53</v>
      </c>
      <c r="E76" s="3">
        <v>482500</v>
      </c>
      <c r="F76" s="2">
        <v>38471</v>
      </c>
      <c r="G76" s="2">
        <v>38504</v>
      </c>
      <c r="H76" s="2">
        <v>38564</v>
      </c>
      <c r="I76" s="1" t="s">
        <v>468</v>
      </c>
      <c r="J76" s="1" t="s">
        <v>469</v>
      </c>
      <c r="M76" s="1">
        <v>1244</v>
      </c>
      <c r="O76" s="1" t="s">
        <v>475</v>
      </c>
      <c r="P76" s="3">
        <v>305000</v>
      </c>
      <c r="Q76" s="1">
        <v>2002</v>
      </c>
      <c r="R76" s="1">
        <v>9</v>
      </c>
    </row>
    <row r="77" spans="2:18">
      <c r="B77" s="8">
        <v>41579</v>
      </c>
      <c r="C77" s="1" t="s">
        <v>264</v>
      </c>
      <c r="E77" s="3">
        <v>509000</v>
      </c>
      <c r="F77" s="2">
        <v>38589</v>
      </c>
      <c r="G77" s="2">
        <v>38644</v>
      </c>
      <c r="H77" s="2">
        <v>38677</v>
      </c>
      <c r="I77" s="1" t="s">
        <v>468</v>
      </c>
      <c r="J77" s="1" t="s">
        <v>469</v>
      </c>
      <c r="K77" s="1" t="s">
        <v>470</v>
      </c>
      <c r="L77" s="1">
        <v>9</v>
      </c>
      <c r="M77" s="1">
        <v>2268</v>
      </c>
      <c r="O77" s="1" t="s">
        <v>475</v>
      </c>
      <c r="Q77" s="1">
        <v>2002</v>
      </c>
      <c r="R77" s="1">
        <v>9</v>
      </c>
    </row>
    <row r="78" spans="2:18">
      <c r="B78" s="1">
        <v>34</v>
      </c>
      <c r="C78" s="1" t="s">
        <v>54</v>
      </c>
      <c r="E78" s="3">
        <v>805000</v>
      </c>
      <c r="F78" s="2">
        <v>38156</v>
      </c>
      <c r="G78" s="2">
        <v>38401</v>
      </c>
      <c r="H78" s="2">
        <v>38442</v>
      </c>
      <c r="I78" s="1" t="s">
        <v>468</v>
      </c>
      <c r="J78" s="1" t="s">
        <v>469</v>
      </c>
      <c r="L78" s="1">
        <v>5</v>
      </c>
      <c r="M78" s="1">
        <v>1935</v>
      </c>
      <c r="O78" s="1" t="s">
        <v>475</v>
      </c>
      <c r="P78" s="3">
        <v>717000</v>
      </c>
    </row>
    <row r="79" spans="2:18">
      <c r="B79" s="1">
        <v>16</v>
      </c>
      <c r="C79" s="1" t="s">
        <v>55</v>
      </c>
      <c r="D79" s="3">
        <v>900000</v>
      </c>
      <c r="E79" s="3">
        <v>878000</v>
      </c>
      <c r="F79" s="2">
        <v>38978</v>
      </c>
      <c r="G79" s="2">
        <v>38994</v>
      </c>
      <c r="H79" s="2">
        <v>39014</v>
      </c>
      <c r="I79" s="1" t="s">
        <v>468</v>
      </c>
      <c r="J79" s="1" t="s">
        <v>469</v>
      </c>
      <c r="K79" s="1" t="s">
        <v>470</v>
      </c>
      <c r="L79" s="1">
        <v>4</v>
      </c>
      <c r="M79" s="1">
        <v>1667</v>
      </c>
      <c r="N79" s="1">
        <v>667</v>
      </c>
    </row>
    <row r="80" spans="2:18">
      <c r="B80" s="1">
        <v>39</v>
      </c>
      <c r="C80" s="1" t="s">
        <v>56</v>
      </c>
      <c r="E80" s="3">
        <v>6000</v>
      </c>
      <c r="F80" s="2">
        <v>37833</v>
      </c>
      <c r="G80" s="2">
        <v>37900</v>
      </c>
      <c r="H80" s="2">
        <v>37925</v>
      </c>
      <c r="I80" s="1" t="s">
        <v>473</v>
      </c>
      <c r="J80" s="1" t="s">
        <v>469</v>
      </c>
      <c r="L80" s="1">
        <v>3</v>
      </c>
      <c r="M80" s="1">
        <v>653</v>
      </c>
      <c r="O80" s="1" t="s">
        <v>475</v>
      </c>
      <c r="P80" s="3">
        <v>13000</v>
      </c>
      <c r="Q80" s="1">
        <v>2002</v>
      </c>
      <c r="R80" s="1">
        <v>9</v>
      </c>
    </row>
    <row r="81" spans="1:18">
      <c r="B81" s="1">
        <v>14</v>
      </c>
      <c r="C81" s="1" t="s">
        <v>57</v>
      </c>
      <c r="D81" s="3">
        <v>15000</v>
      </c>
      <c r="E81" s="3">
        <v>15000</v>
      </c>
      <c r="F81" s="2">
        <v>38397</v>
      </c>
      <c r="G81" s="2">
        <v>38427</v>
      </c>
      <c r="H81" s="2">
        <v>38442</v>
      </c>
      <c r="I81" s="1" t="s">
        <v>473</v>
      </c>
      <c r="J81" s="1" t="s">
        <v>469</v>
      </c>
      <c r="L81" s="1">
        <v>2</v>
      </c>
      <c r="M81" s="1">
        <v>693</v>
      </c>
      <c r="O81" s="1" t="s">
        <v>475</v>
      </c>
      <c r="P81" s="3">
        <v>17000</v>
      </c>
      <c r="Q81" s="1">
        <v>2002</v>
      </c>
      <c r="R81" s="1">
        <v>9</v>
      </c>
    </row>
    <row r="82" spans="1:18">
      <c r="B82" s="1">
        <v>247</v>
      </c>
      <c r="C82" s="1" t="s">
        <v>58</v>
      </c>
      <c r="E82" s="3">
        <v>15000</v>
      </c>
      <c r="F82" s="2">
        <v>38217</v>
      </c>
      <c r="G82" s="2">
        <v>38295</v>
      </c>
      <c r="H82" s="2">
        <v>38321</v>
      </c>
      <c r="I82" s="1" t="s">
        <v>473</v>
      </c>
      <c r="J82" s="1" t="s">
        <v>469</v>
      </c>
      <c r="L82" s="1">
        <v>2</v>
      </c>
      <c r="M82" s="1">
        <v>809</v>
      </c>
      <c r="O82" s="1" t="s">
        <v>475</v>
      </c>
      <c r="P82" s="3">
        <v>53000</v>
      </c>
      <c r="Q82" s="1">
        <v>2002</v>
      </c>
    </row>
    <row r="83" spans="1:18">
      <c r="A83" s="1">
        <v>3</v>
      </c>
      <c r="B83" s="1">
        <v>6</v>
      </c>
      <c r="C83" s="1" t="s">
        <v>59</v>
      </c>
      <c r="D83" s="3">
        <v>20000</v>
      </c>
      <c r="E83" s="3">
        <v>20000</v>
      </c>
      <c r="F83" s="2">
        <v>38408</v>
      </c>
      <c r="G83" s="2">
        <v>38412</v>
      </c>
      <c r="H83" s="2">
        <v>38442</v>
      </c>
      <c r="I83" s="1" t="s">
        <v>473</v>
      </c>
      <c r="J83" s="1" t="s">
        <v>469</v>
      </c>
      <c r="L83" s="1">
        <v>2</v>
      </c>
      <c r="O83" s="1" t="s">
        <v>475</v>
      </c>
      <c r="P83" s="3">
        <v>19000</v>
      </c>
      <c r="Q83" s="1">
        <v>2002</v>
      </c>
      <c r="R83" s="1">
        <v>9</v>
      </c>
    </row>
    <row r="84" spans="1:18">
      <c r="A84" s="1">
        <v>3</v>
      </c>
      <c r="B84" s="1">
        <v>6</v>
      </c>
      <c r="C84" s="1" t="s">
        <v>59</v>
      </c>
      <c r="D84" s="3">
        <v>20000</v>
      </c>
      <c r="E84" s="3">
        <v>20000</v>
      </c>
      <c r="F84" s="2">
        <v>38408</v>
      </c>
      <c r="G84" s="2">
        <v>38412</v>
      </c>
      <c r="H84" s="2">
        <v>38472</v>
      </c>
      <c r="I84" s="1" t="s">
        <v>473</v>
      </c>
      <c r="J84" s="1" t="s">
        <v>469</v>
      </c>
      <c r="L84" s="1">
        <v>2</v>
      </c>
      <c r="O84" s="1" t="s">
        <v>475</v>
      </c>
      <c r="P84" s="3">
        <v>19000</v>
      </c>
      <c r="Q84" s="1">
        <v>2002</v>
      </c>
      <c r="R84" s="1">
        <v>9</v>
      </c>
    </row>
    <row r="85" spans="1:18">
      <c r="B85" s="1">
        <v>54</v>
      </c>
      <c r="C85" s="1" t="s">
        <v>60</v>
      </c>
      <c r="D85" s="3">
        <v>30000</v>
      </c>
      <c r="E85" s="3">
        <v>20000</v>
      </c>
      <c r="F85" s="2">
        <v>37701</v>
      </c>
      <c r="G85" s="2">
        <v>38115</v>
      </c>
      <c r="H85" s="2">
        <v>38138</v>
      </c>
      <c r="I85" s="1" t="s">
        <v>473</v>
      </c>
      <c r="J85" s="1" t="s">
        <v>469</v>
      </c>
      <c r="L85" s="1">
        <v>3</v>
      </c>
      <c r="M85" s="1">
        <v>759</v>
      </c>
      <c r="P85" s="3">
        <v>15000</v>
      </c>
      <c r="Q85" s="1">
        <v>2002</v>
      </c>
      <c r="R85" s="1">
        <v>1</v>
      </c>
    </row>
    <row r="86" spans="1:18">
      <c r="B86" s="1">
        <v>52</v>
      </c>
      <c r="C86" s="1" t="s">
        <v>61</v>
      </c>
      <c r="E86" s="3">
        <v>25000</v>
      </c>
      <c r="F86" s="2">
        <v>37728</v>
      </c>
      <c r="G86" s="2">
        <v>37784</v>
      </c>
      <c r="H86" s="2">
        <v>37802</v>
      </c>
      <c r="I86" s="1" t="s">
        <v>473</v>
      </c>
      <c r="J86" s="1" t="s">
        <v>469</v>
      </c>
      <c r="L86" s="1">
        <v>3</v>
      </c>
      <c r="M86" s="1">
        <v>954</v>
      </c>
      <c r="O86" s="1" t="s">
        <v>475</v>
      </c>
      <c r="P86" s="3">
        <v>54000</v>
      </c>
      <c r="Q86" s="1">
        <v>2002</v>
      </c>
      <c r="R86" s="1">
        <v>11</v>
      </c>
    </row>
    <row r="87" spans="1:18">
      <c r="B87" s="1">
        <v>11</v>
      </c>
      <c r="C87" s="1" t="s">
        <v>62</v>
      </c>
      <c r="D87" s="3">
        <v>28500</v>
      </c>
      <c r="E87" s="3">
        <v>26000</v>
      </c>
      <c r="F87" s="2">
        <v>38261</v>
      </c>
      <c r="G87" s="2">
        <v>38300</v>
      </c>
      <c r="H87" s="2">
        <v>38321</v>
      </c>
      <c r="I87" s="1" t="s">
        <v>473</v>
      </c>
      <c r="J87" s="1" t="s">
        <v>469</v>
      </c>
      <c r="L87" s="1">
        <v>2</v>
      </c>
      <c r="M87" s="1">
        <v>615</v>
      </c>
      <c r="O87" s="1" t="s">
        <v>475</v>
      </c>
      <c r="P87" s="3">
        <v>15000</v>
      </c>
      <c r="Q87" s="1">
        <v>2002</v>
      </c>
      <c r="R87" s="1">
        <v>9</v>
      </c>
    </row>
    <row r="88" spans="1:18">
      <c r="B88" s="1">
        <v>84</v>
      </c>
      <c r="C88" s="1" t="s">
        <v>63</v>
      </c>
      <c r="E88" s="3">
        <v>27000</v>
      </c>
      <c r="F88" s="2">
        <v>37659</v>
      </c>
      <c r="G88" s="2">
        <v>37693</v>
      </c>
      <c r="H88" s="2">
        <v>37711</v>
      </c>
      <c r="I88" s="1" t="s">
        <v>473</v>
      </c>
      <c r="L88" s="1">
        <v>3</v>
      </c>
      <c r="M88" s="1">
        <v>885</v>
      </c>
    </row>
    <row r="89" spans="1:18">
      <c r="B89" s="1">
        <v>52</v>
      </c>
      <c r="C89" s="1" t="s">
        <v>61</v>
      </c>
      <c r="D89" s="3">
        <v>30000</v>
      </c>
      <c r="E89" s="3">
        <v>28000</v>
      </c>
      <c r="F89" s="2">
        <v>37728</v>
      </c>
      <c r="G89" s="2">
        <v>37825</v>
      </c>
      <c r="H89" s="2">
        <v>37833</v>
      </c>
      <c r="I89" s="1" t="s">
        <v>473</v>
      </c>
      <c r="J89" s="1" t="s">
        <v>469</v>
      </c>
      <c r="L89" s="1">
        <v>3</v>
      </c>
      <c r="M89" s="1">
        <v>954</v>
      </c>
      <c r="O89" s="1" t="s">
        <v>475</v>
      </c>
      <c r="P89" s="3">
        <v>54000</v>
      </c>
      <c r="Q89" s="1">
        <v>2002</v>
      </c>
      <c r="R89" s="1">
        <v>11</v>
      </c>
    </row>
    <row r="90" spans="1:18">
      <c r="B90" s="1">
        <v>34</v>
      </c>
      <c r="C90" s="1" t="s">
        <v>56</v>
      </c>
      <c r="E90" s="3">
        <v>30000</v>
      </c>
      <c r="F90" s="2">
        <v>37834</v>
      </c>
      <c r="G90" s="2">
        <v>37861</v>
      </c>
      <c r="H90" s="2">
        <v>37864</v>
      </c>
      <c r="I90" s="1" t="s">
        <v>473</v>
      </c>
      <c r="J90" s="1" t="s">
        <v>469</v>
      </c>
      <c r="L90" s="1">
        <v>3</v>
      </c>
      <c r="M90" s="1">
        <v>853</v>
      </c>
      <c r="O90" s="1" t="s">
        <v>475</v>
      </c>
      <c r="P90" s="3">
        <v>90000</v>
      </c>
    </row>
    <row r="91" spans="1:18">
      <c r="B91" s="1">
        <v>8</v>
      </c>
      <c r="C91" s="1" t="s">
        <v>63</v>
      </c>
      <c r="E91" s="3">
        <v>30000</v>
      </c>
      <c r="F91" s="2">
        <v>37657</v>
      </c>
      <c r="G91" s="2">
        <v>37692</v>
      </c>
      <c r="H91" s="2">
        <v>37711</v>
      </c>
      <c r="I91" s="1" t="s">
        <v>473</v>
      </c>
      <c r="J91" s="1" t="s">
        <v>469</v>
      </c>
      <c r="L91" s="1">
        <v>3</v>
      </c>
      <c r="O91" s="1" t="s">
        <v>475</v>
      </c>
      <c r="P91" s="3">
        <v>42000</v>
      </c>
      <c r="Q91" s="1">
        <v>2002</v>
      </c>
      <c r="R91" s="1">
        <v>11</v>
      </c>
    </row>
    <row r="92" spans="1:18">
      <c r="B92" s="1">
        <v>29</v>
      </c>
      <c r="C92" s="1" t="s">
        <v>64</v>
      </c>
      <c r="E92" s="3">
        <v>31000</v>
      </c>
      <c r="F92" s="2">
        <v>37839</v>
      </c>
      <c r="G92" s="2">
        <v>37852</v>
      </c>
      <c r="H92" s="2">
        <v>37864</v>
      </c>
      <c r="I92" s="1" t="s">
        <v>473</v>
      </c>
      <c r="J92" s="1" t="s">
        <v>469</v>
      </c>
      <c r="L92" s="1">
        <v>2</v>
      </c>
      <c r="M92" s="1">
        <v>817</v>
      </c>
      <c r="O92" s="1" t="s">
        <v>475</v>
      </c>
      <c r="P92" s="3">
        <v>53000</v>
      </c>
      <c r="Q92" s="1">
        <v>2002</v>
      </c>
      <c r="R92" s="1">
        <v>11</v>
      </c>
    </row>
    <row r="93" spans="1:18">
      <c r="B93" s="1">
        <v>4</v>
      </c>
      <c r="C93" s="1" t="s">
        <v>65</v>
      </c>
      <c r="D93" s="3">
        <v>39000</v>
      </c>
      <c r="E93" s="3">
        <v>32500</v>
      </c>
      <c r="F93" s="2">
        <v>37329</v>
      </c>
      <c r="G93" s="2">
        <v>37335</v>
      </c>
      <c r="H93" s="2">
        <v>37711</v>
      </c>
      <c r="I93" s="1" t="s">
        <v>473</v>
      </c>
      <c r="J93" s="1" t="s">
        <v>469</v>
      </c>
      <c r="L93" s="1">
        <v>2</v>
      </c>
      <c r="M93" s="1">
        <v>825</v>
      </c>
      <c r="P93" s="3">
        <v>49000</v>
      </c>
    </row>
    <row r="94" spans="1:18">
      <c r="B94" s="1">
        <v>541</v>
      </c>
      <c r="C94" s="1" t="s">
        <v>58</v>
      </c>
      <c r="E94" s="3">
        <v>33000</v>
      </c>
      <c r="F94" s="2">
        <v>37642</v>
      </c>
      <c r="G94" s="2">
        <v>37671</v>
      </c>
      <c r="H94" s="2">
        <v>37711</v>
      </c>
      <c r="I94" s="1" t="s">
        <v>473</v>
      </c>
      <c r="J94" s="1" t="s">
        <v>345</v>
      </c>
      <c r="L94" s="1">
        <v>1</v>
      </c>
      <c r="M94" s="1">
        <v>1138</v>
      </c>
      <c r="O94" s="1" t="s">
        <v>475</v>
      </c>
      <c r="P94" s="3">
        <v>51000</v>
      </c>
      <c r="Q94" s="1">
        <v>2002</v>
      </c>
      <c r="R94" s="1">
        <v>11</v>
      </c>
    </row>
    <row r="95" spans="1:18">
      <c r="B95" s="1">
        <v>24</v>
      </c>
      <c r="C95" s="1" t="s">
        <v>63</v>
      </c>
      <c r="D95" s="3">
        <v>38000</v>
      </c>
      <c r="E95" s="3">
        <v>35000</v>
      </c>
      <c r="F95" s="2">
        <v>37844</v>
      </c>
      <c r="G95" s="2">
        <v>37880</v>
      </c>
      <c r="H95" s="2">
        <v>37894</v>
      </c>
      <c r="I95" s="1" t="s">
        <v>473</v>
      </c>
      <c r="J95" s="1" t="s">
        <v>469</v>
      </c>
      <c r="L95" s="1">
        <v>3</v>
      </c>
      <c r="O95" s="1" t="s">
        <v>475</v>
      </c>
      <c r="P95" s="3">
        <v>32000</v>
      </c>
      <c r="Q95" s="1">
        <v>2003</v>
      </c>
      <c r="R95" s="1">
        <v>2</v>
      </c>
    </row>
    <row r="96" spans="1:18">
      <c r="B96" s="1">
        <v>91</v>
      </c>
      <c r="C96" s="1" t="s">
        <v>57</v>
      </c>
      <c r="D96" s="3">
        <v>32000</v>
      </c>
      <c r="E96" s="3">
        <v>35000</v>
      </c>
      <c r="F96" s="2">
        <v>38317</v>
      </c>
      <c r="G96" s="2">
        <v>38412</v>
      </c>
      <c r="H96" s="2">
        <v>38472</v>
      </c>
      <c r="I96" s="1" t="s">
        <v>473</v>
      </c>
      <c r="J96" s="1" t="s">
        <v>469</v>
      </c>
      <c r="L96" s="1">
        <v>4</v>
      </c>
      <c r="M96" s="1">
        <v>698</v>
      </c>
      <c r="O96" s="1" t="s">
        <v>475</v>
      </c>
      <c r="P96" s="3">
        <v>17000</v>
      </c>
      <c r="Q96" s="1">
        <v>2002</v>
      </c>
      <c r="R96" s="1">
        <v>9</v>
      </c>
    </row>
    <row r="97" spans="2:18">
      <c r="B97" s="1">
        <v>91</v>
      </c>
      <c r="C97" s="1" t="s">
        <v>57</v>
      </c>
      <c r="D97" s="3">
        <v>32000</v>
      </c>
      <c r="E97" s="3">
        <v>35000</v>
      </c>
      <c r="F97" s="2">
        <v>38317</v>
      </c>
      <c r="G97" s="2">
        <v>38412</v>
      </c>
      <c r="H97" s="2">
        <v>38442</v>
      </c>
      <c r="I97" s="1" t="s">
        <v>473</v>
      </c>
      <c r="J97" s="1" t="s">
        <v>469</v>
      </c>
      <c r="L97" s="1">
        <v>4</v>
      </c>
      <c r="M97" s="1">
        <v>698</v>
      </c>
      <c r="O97" s="1" t="s">
        <v>475</v>
      </c>
      <c r="P97" s="3">
        <v>17000</v>
      </c>
      <c r="Q97" s="1">
        <v>2002</v>
      </c>
      <c r="R97" s="1">
        <v>9</v>
      </c>
    </row>
    <row r="98" spans="2:18">
      <c r="B98" s="1">
        <v>59</v>
      </c>
      <c r="C98" s="1" t="s">
        <v>65</v>
      </c>
      <c r="E98" s="3">
        <v>36000</v>
      </c>
      <c r="F98" s="2">
        <v>37693</v>
      </c>
      <c r="G98" s="2">
        <v>37720</v>
      </c>
      <c r="H98" s="2">
        <v>37741</v>
      </c>
      <c r="I98" s="1" t="s">
        <v>473</v>
      </c>
      <c r="J98" s="1" t="s">
        <v>469</v>
      </c>
      <c r="L98" s="1">
        <v>3</v>
      </c>
      <c r="M98" s="1">
        <v>809</v>
      </c>
      <c r="O98" s="1" t="s">
        <v>475</v>
      </c>
    </row>
    <row r="99" spans="2:18">
      <c r="B99" s="1">
        <v>17</v>
      </c>
      <c r="C99" s="1" t="s">
        <v>63</v>
      </c>
      <c r="E99" s="3">
        <v>37000</v>
      </c>
      <c r="F99" s="2">
        <v>37651</v>
      </c>
      <c r="G99" s="2">
        <v>37734</v>
      </c>
      <c r="H99" s="2">
        <v>37772</v>
      </c>
      <c r="I99" s="1" t="s">
        <v>473</v>
      </c>
      <c r="J99" s="1" t="s">
        <v>469</v>
      </c>
      <c r="L99" s="1">
        <v>2</v>
      </c>
      <c r="M99" s="1">
        <v>845</v>
      </c>
      <c r="O99" s="1" t="s">
        <v>475</v>
      </c>
      <c r="P99" s="3">
        <v>45000</v>
      </c>
      <c r="Q99" s="1">
        <v>2002</v>
      </c>
      <c r="R99" s="1">
        <v>9</v>
      </c>
    </row>
    <row r="100" spans="2:18">
      <c r="B100" s="1">
        <v>8</v>
      </c>
      <c r="C100" s="1" t="s">
        <v>66</v>
      </c>
      <c r="D100" s="3">
        <v>45000</v>
      </c>
      <c r="E100" s="3">
        <v>37000</v>
      </c>
      <c r="F100" s="2">
        <v>37844</v>
      </c>
      <c r="G100" s="2">
        <v>37856</v>
      </c>
      <c r="H100" s="2">
        <v>37864</v>
      </c>
      <c r="I100" s="1" t="s">
        <v>473</v>
      </c>
      <c r="J100" s="1" t="s">
        <v>469</v>
      </c>
      <c r="L100" s="1">
        <v>2</v>
      </c>
      <c r="M100" s="1">
        <v>812</v>
      </c>
      <c r="O100" s="1" t="s">
        <v>475</v>
      </c>
      <c r="P100" s="3">
        <v>37000</v>
      </c>
    </row>
    <row r="101" spans="2:18">
      <c r="B101" s="1" t="s">
        <v>67</v>
      </c>
      <c r="C101" s="1" t="s">
        <v>68</v>
      </c>
      <c r="E101" s="3">
        <v>38000</v>
      </c>
      <c r="F101" s="2">
        <v>37887</v>
      </c>
      <c r="G101" s="2">
        <v>37942</v>
      </c>
      <c r="H101" s="2">
        <v>37955</v>
      </c>
      <c r="I101" s="1" t="s">
        <v>473</v>
      </c>
      <c r="J101" s="1" t="s">
        <v>469</v>
      </c>
      <c r="L101" s="1">
        <v>2</v>
      </c>
      <c r="M101" s="1">
        <v>1005</v>
      </c>
      <c r="O101" s="1" t="s">
        <v>475</v>
      </c>
      <c r="P101" s="3">
        <v>70000</v>
      </c>
      <c r="Q101" s="1">
        <v>2002</v>
      </c>
      <c r="R101" s="1">
        <v>9</v>
      </c>
    </row>
    <row r="102" spans="2:18">
      <c r="B102" s="1" t="s">
        <v>329</v>
      </c>
      <c r="C102" s="1" t="s">
        <v>69</v>
      </c>
      <c r="D102" s="3">
        <v>44000</v>
      </c>
      <c r="E102" s="3">
        <v>39000</v>
      </c>
      <c r="F102" s="2">
        <v>37743</v>
      </c>
      <c r="G102" s="2">
        <v>37839</v>
      </c>
      <c r="H102" s="2">
        <v>37864</v>
      </c>
      <c r="I102" s="1" t="s">
        <v>473</v>
      </c>
      <c r="L102" s="1">
        <v>3</v>
      </c>
      <c r="M102" s="1">
        <v>489</v>
      </c>
      <c r="O102" s="1" t="s">
        <v>475</v>
      </c>
    </row>
    <row r="103" spans="2:18">
      <c r="B103" s="1">
        <v>62</v>
      </c>
      <c r="C103" s="1" t="s">
        <v>70</v>
      </c>
      <c r="E103" s="3">
        <v>40000</v>
      </c>
      <c r="F103" s="2">
        <v>37796</v>
      </c>
      <c r="G103" s="2">
        <v>37825</v>
      </c>
      <c r="H103" s="2">
        <v>37833</v>
      </c>
      <c r="I103" s="1" t="s">
        <v>473</v>
      </c>
      <c r="J103" s="1" t="s">
        <v>469</v>
      </c>
      <c r="L103" s="1">
        <v>4</v>
      </c>
      <c r="M103" s="1">
        <v>847</v>
      </c>
      <c r="O103" s="1" t="s">
        <v>475</v>
      </c>
      <c r="P103" s="3">
        <v>62000</v>
      </c>
      <c r="Q103" s="1">
        <v>2002</v>
      </c>
      <c r="R103" s="1">
        <v>9</v>
      </c>
    </row>
    <row r="104" spans="2:18">
      <c r="B104" s="1">
        <v>47</v>
      </c>
      <c r="C104" s="1" t="s">
        <v>63</v>
      </c>
      <c r="D104" s="3">
        <v>49000</v>
      </c>
      <c r="E104" s="3">
        <v>40000</v>
      </c>
      <c r="F104" s="2">
        <v>37999</v>
      </c>
      <c r="G104" s="2">
        <v>38037</v>
      </c>
      <c r="H104" s="2">
        <v>38046</v>
      </c>
      <c r="I104" s="1" t="s">
        <v>473</v>
      </c>
      <c r="J104" s="1" t="s">
        <v>469</v>
      </c>
      <c r="L104" s="1">
        <v>3</v>
      </c>
      <c r="M104" s="1">
        <v>1313</v>
      </c>
      <c r="O104" s="1" t="s">
        <v>475</v>
      </c>
      <c r="P104" s="3">
        <v>41000</v>
      </c>
      <c r="Q104" s="1">
        <v>2002</v>
      </c>
      <c r="R104" s="1">
        <v>10</v>
      </c>
    </row>
    <row r="105" spans="2:18">
      <c r="B105" s="1">
        <v>427</v>
      </c>
      <c r="C105" s="1" t="s">
        <v>58</v>
      </c>
      <c r="D105" s="3">
        <v>49000</v>
      </c>
      <c r="E105" s="3">
        <v>40000</v>
      </c>
      <c r="F105" s="2">
        <v>37650</v>
      </c>
      <c r="G105" s="2">
        <v>37671</v>
      </c>
      <c r="H105" s="2">
        <v>37741</v>
      </c>
      <c r="I105" s="1" t="s">
        <v>473</v>
      </c>
      <c r="J105" s="1" t="s">
        <v>345</v>
      </c>
      <c r="L105" s="1">
        <v>2</v>
      </c>
      <c r="M105" s="1">
        <v>1113</v>
      </c>
      <c r="O105" s="1" t="s">
        <v>475</v>
      </c>
      <c r="P105" s="3">
        <v>90000</v>
      </c>
      <c r="Q105" s="1">
        <v>2002</v>
      </c>
      <c r="R105" s="1">
        <v>11</v>
      </c>
    </row>
    <row r="106" spans="2:18">
      <c r="B106" s="1" t="s">
        <v>71</v>
      </c>
      <c r="C106" s="1" t="s">
        <v>72</v>
      </c>
      <c r="E106" s="3">
        <v>40000</v>
      </c>
      <c r="F106" s="2">
        <v>38058</v>
      </c>
      <c r="G106" s="2">
        <v>38108</v>
      </c>
      <c r="H106" s="2">
        <v>38138</v>
      </c>
      <c r="I106" s="1" t="s">
        <v>473</v>
      </c>
      <c r="J106" s="1" t="s">
        <v>469</v>
      </c>
      <c r="L106" s="1">
        <v>3</v>
      </c>
      <c r="O106" s="1" t="s">
        <v>475</v>
      </c>
      <c r="P106" s="3">
        <v>69000</v>
      </c>
      <c r="Q106" s="1">
        <v>2002</v>
      </c>
      <c r="R106" s="1">
        <v>9</v>
      </c>
    </row>
    <row r="107" spans="2:18">
      <c r="B107" s="1" t="s">
        <v>71</v>
      </c>
      <c r="C107" s="1" t="s">
        <v>72</v>
      </c>
      <c r="E107" s="3">
        <v>40000</v>
      </c>
      <c r="F107" s="2">
        <v>38058</v>
      </c>
      <c r="G107" s="2">
        <v>38100</v>
      </c>
      <c r="H107" s="2">
        <v>38107</v>
      </c>
      <c r="I107" s="1" t="s">
        <v>473</v>
      </c>
      <c r="J107" s="1" t="s">
        <v>469</v>
      </c>
      <c r="O107" s="1" t="s">
        <v>475</v>
      </c>
      <c r="P107" s="3">
        <v>69000</v>
      </c>
      <c r="Q107" s="1">
        <v>2002</v>
      </c>
      <c r="R107" s="1">
        <v>9</v>
      </c>
    </row>
    <row r="108" spans="2:18">
      <c r="B108" s="1">
        <v>15</v>
      </c>
      <c r="C108" s="1" t="s">
        <v>63</v>
      </c>
      <c r="D108" s="3">
        <v>45000</v>
      </c>
      <c r="E108" s="3">
        <v>40500</v>
      </c>
      <c r="F108" s="2">
        <v>37396</v>
      </c>
      <c r="G108" s="2">
        <v>37803</v>
      </c>
      <c r="H108" s="2">
        <v>37833</v>
      </c>
      <c r="I108" s="1" t="s">
        <v>473</v>
      </c>
      <c r="J108" s="1" t="s">
        <v>469</v>
      </c>
      <c r="L108" s="1">
        <v>2</v>
      </c>
      <c r="M108" s="1">
        <v>862</v>
      </c>
      <c r="O108" s="1" t="s">
        <v>475</v>
      </c>
      <c r="P108" s="3">
        <v>46000</v>
      </c>
    </row>
    <row r="109" spans="2:18">
      <c r="B109" s="1" t="s">
        <v>73</v>
      </c>
      <c r="C109" s="1" t="s">
        <v>74</v>
      </c>
      <c r="D109" s="3">
        <v>42000</v>
      </c>
      <c r="E109" s="3">
        <v>42000</v>
      </c>
      <c r="F109" s="2">
        <v>37887</v>
      </c>
      <c r="G109" s="2">
        <v>37898</v>
      </c>
      <c r="H109" s="2">
        <v>37925</v>
      </c>
      <c r="I109" s="1" t="s">
        <v>473</v>
      </c>
      <c r="L109" s="1">
        <v>3</v>
      </c>
      <c r="O109" s="1" t="s">
        <v>475</v>
      </c>
      <c r="P109" s="3">
        <v>42000</v>
      </c>
      <c r="Q109" s="1">
        <v>2002</v>
      </c>
      <c r="R109" s="1">
        <v>10</v>
      </c>
    </row>
    <row r="110" spans="2:18">
      <c r="B110" s="1" t="s">
        <v>114</v>
      </c>
      <c r="C110" s="1" t="s">
        <v>69</v>
      </c>
      <c r="D110" s="3">
        <v>40000</v>
      </c>
      <c r="E110" s="3">
        <v>43000</v>
      </c>
      <c r="F110" s="2">
        <v>37742</v>
      </c>
      <c r="G110" s="2">
        <v>38174</v>
      </c>
      <c r="H110" s="2">
        <v>38199</v>
      </c>
      <c r="I110" s="1" t="s">
        <v>473</v>
      </c>
      <c r="J110" s="1" t="s">
        <v>469</v>
      </c>
      <c r="M110" s="1">
        <v>541</v>
      </c>
      <c r="O110" s="1" t="s">
        <v>475</v>
      </c>
    </row>
    <row r="111" spans="2:18">
      <c r="B111" s="1">
        <v>41</v>
      </c>
      <c r="C111" s="1" t="s">
        <v>75</v>
      </c>
      <c r="E111" s="3">
        <v>43500</v>
      </c>
      <c r="F111" s="2">
        <v>37841</v>
      </c>
      <c r="G111" s="2">
        <v>37929</v>
      </c>
      <c r="H111" s="2">
        <v>37955</v>
      </c>
      <c r="I111" s="1" t="s">
        <v>473</v>
      </c>
      <c r="J111" s="1" t="s">
        <v>469</v>
      </c>
      <c r="L111" s="1">
        <v>2</v>
      </c>
      <c r="M111" s="1">
        <v>612</v>
      </c>
      <c r="O111" s="1" t="s">
        <v>475</v>
      </c>
      <c r="P111" s="3">
        <v>42000</v>
      </c>
      <c r="Q111" s="1">
        <v>2002</v>
      </c>
      <c r="R111" s="1">
        <v>9</v>
      </c>
    </row>
    <row r="112" spans="2:18">
      <c r="B112" s="1">
        <v>4</v>
      </c>
      <c r="C112" s="1" t="s">
        <v>76</v>
      </c>
      <c r="D112" s="3">
        <v>62000</v>
      </c>
      <c r="E112" s="3">
        <v>44000</v>
      </c>
      <c r="F112" s="2">
        <v>38146</v>
      </c>
      <c r="G112" s="2">
        <v>38168</v>
      </c>
      <c r="H112" s="2">
        <v>38199</v>
      </c>
      <c r="I112" s="1" t="s">
        <v>473</v>
      </c>
      <c r="J112" s="1" t="s">
        <v>469</v>
      </c>
      <c r="L112" s="1">
        <v>1</v>
      </c>
      <c r="M112" s="1">
        <v>1012</v>
      </c>
      <c r="O112" s="1" t="s">
        <v>475</v>
      </c>
      <c r="P112" s="3">
        <v>49000</v>
      </c>
    </row>
    <row r="113" spans="1:18">
      <c r="B113" s="1">
        <v>3</v>
      </c>
      <c r="C113" s="1" t="s">
        <v>65</v>
      </c>
      <c r="D113" s="3">
        <v>48000</v>
      </c>
      <c r="E113" s="3">
        <v>45000</v>
      </c>
      <c r="F113" s="2">
        <v>37939</v>
      </c>
      <c r="G113" s="2">
        <v>37952</v>
      </c>
      <c r="H113" s="2">
        <v>37955</v>
      </c>
      <c r="I113" s="1" t="s">
        <v>473</v>
      </c>
      <c r="J113" s="1" t="s">
        <v>469</v>
      </c>
      <c r="L113" s="1">
        <v>3</v>
      </c>
      <c r="O113" s="1" t="s">
        <v>475</v>
      </c>
      <c r="P113" s="3">
        <v>42000</v>
      </c>
    </row>
    <row r="114" spans="1:18">
      <c r="B114" s="1">
        <v>13</v>
      </c>
      <c r="C114" s="1" t="s">
        <v>75</v>
      </c>
      <c r="D114" s="3">
        <v>65000</v>
      </c>
      <c r="E114" s="3">
        <v>45000</v>
      </c>
      <c r="F114" s="2">
        <v>37963</v>
      </c>
      <c r="G114" s="2">
        <v>38008</v>
      </c>
      <c r="H114" s="2">
        <v>38017</v>
      </c>
      <c r="I114" s="1" t="s">
        <v>473</v>
      </c>
      <c r="J114" s="1" t="s">
        <v>469</v>
      </c>
      <c r="L114" s="1">
        <v>3</v>
      </c>
      <c r="M114" s="1">
        <v>701</v>
      </c>
      <c r="O114" s="1" t="s">
        <v>475</v>
      </c>
      <c r="P114" s="3">
        <v>64000</v>
      </c>
      <c r="Q114" s="1">
        <v>2002</v>
      </c>
      <c r="R114" s="1">
        <v>9</v>
      </c>
    </row>
    <row r="115" spans="1:18">
      <c r="B115" s="1">
        <v>41</v>
      </c>
      <c r="C115" s="1" t="s">
        <v>75</v>
      </c>
      <c r="E115" s="3">
        <v>45000</v>
      </c>
      <c r="F115" s="2">
        <v>37841</v>
      </c>
      <c r="G115" s="2">
        <v>37865</v>
      </c>
      <c r="H115" s="2">
        <v>37894</v>
      </c>
      <c r="I115" s="1" t="s">
        <v>473</v>
      </c>
      <c r="J115" s="1" t="s">
        <v>469</v>
      </c>
      <c r="L115" s="1">
        <v>3</v>
      </c>
      <c r="M115" s="1">
        <v>612</v>
      </c>
      <c r="O115" s="1" t="s">
        <v>475</v>
      </c>
      <c r="P115" s="3">
        <v>42000</v>
      </c>
      <c r="Q115" s="1">
        <v>2002</v>
      </c>
      <c r="R115" s="1">
        <v>9</v>
      </c>
    </row>
    <row r="116" spans="1:18">
      <c r="B116" s="1">
        <v>171</v>
      </c>
      <c r="C116" s="1" t="s">
        <v>58</v>
      </c>
      <c r="D116" s="3">
        <v>55000</v>
      </c>
      <c r="E116" s="3">
        <v>45000</v>
      </c>
      <c r="F116" s="2">
        <v>37874</v>
      </c>
      <c r="G116" s="2">
        <v>37922</v>
      </c>
      <c r="H116" s="2">
        <v>37986</v>
      </c>
      <c r="I116" s="1" t="s">
        <v>473</v>
      </c>
      <c r="J116" s="1" t="s">
        <v>469</v>
      </c>
      <c r="L116" s="1">
        <v>1</v>
      </c>
      <c r="M116" s="1">
        <v>812</v>
      </c>
      <c r="O116" s="1" t="s">
        <v>475</v>
      </c>
      <c r="P116" s="3">
        <v>72000</v>
      </c>
      <c r="Q116" s="1">
        <v>2002</v>
      </c>
      <c r="R116" s="1">
        <v>9</v>
      </c>
    </row>
    <row r="117" spans="1:18">
      <c r="A117" s="1">
        <v>4</v>
      </c>
      <c r="B117" s="1">
        <v>22</v>
      </c>
      <c r="C117" s="1" t="s">
        <v>77</v>
      </c>
      <c r="D117" s="3">
        <v>48000</v>
      </c>
      <c r="E117" s="3">
        <v>46000</v>
      </c>
      <c r="G117" s="2">
        <v>38029</v>
      </c>
      <c r="H117" s="2">
        <v>38077</v>
      </c>
      <c r="I117" s="1" t="s">
        <v>473</v>
      </c>
      <c r="L117" s="1">
        <v>1</v>
      </c>
      <c r="O117" s="1" t="s">
        <v>475</v>
      </c>
    </row>
    <row r="118" spans="1:18">
      <c r="B118" s="1">
        <v>14</v>
      </c>
      <c r="C118" s="1" t="s">
        <v>63</v>
      </c>
      <c r="D118" s="3">
        <v>52000</v>
      </c>
      <c r="E118" s="3">
        <v>46000</v>
      </c>
      <c r="F118" s="2">
        <v>37834</v>
      </c>
      <c r="G118" s="2">
        <v>37858</v>
      </c>
      <c r="H118" s="2">
        <v>37864</v>
      </c>
      <c r="I118" s="1" t="s">
        <v>473</v>
      </c>
      <c r="J118" s="1" t="s">
        <v>469</v>
      </c>
      <c r="L118" s="1">
        <v>2</v>
      </c>
      <c r="M118" s="1">
        <v>883</v>
      </c>
      <c r="O118" s="1" t="s">
        <v>475</v>
      </c>
      <c r="P118" s="3">
        <v>35000</v>
      </c>
      <c r="Q118" s="1">
        <v>2002</v>
      </c>
      <c r="R118" s="1">
        <v>11</v>
      </c>
    </row>
    <row r="119" spans="1:18">
      <c r="B119" s="1">
        <v>1</v>
      </c>
      <c r="C119" s="1" t="s">
        <v>63</v>
      </c>
      <c r="D119" s="3">
        <v>55000</v>
      </c>
      <c r="E119" s="3">
        <v>46500</v>
      </c>
      <c r="F119" s="2">
        <v>37971</v>
      </c>
      <c r="G119" s="2">
        <v>38037</v>
      </c>
      <c r="H119" s="2">
        <v>38046</v>
      </c>
      <c r="I119" s="1" t="s">
        <v>473</v>
      </c>
      <c r="J119" s="1" t="s">
        <v>469</v>
      </c>
      <c r="L119" s="1">
        <v>3</v>
      </c>
      <c r="O119" s="1" t="s">
        <v>475</v>
      </c>
      <c r="P119" s="3">
        <v>44000</v>
      </c>
      <c r="Q119" s="1">
        <v>2002</v>
      </c>
      <c r="R119" s="1">
        <v>10</v>
      </c>
    </row>
    <row r="120" spans="1:18">
      <c r="A120" s="1" t="s">
        <v>33</v>
      </c>
      <c r="B120" s="1">
        <v>56</v>
      </c>
      <c r="C120" s="1" t="s">
        <v>78</v>
      </c>
      <c r="D120" s="3">
        <v>65000</v>
      </c>
      <c r="E120" s="3">
        <v>47000</v>
      </c>
      <c r="F120" s="2">
        <v>37669</v>
      </c>
      <c r="G120" s="2">
        <v>37763</v>
      </c>
      <c r="H120" s="2">
        <v>37802</v>
      </c>
      <c r="I120" s="1" t="s">
        <v>473</v>
      </c>
      <c r="J120" s="1" t="s">
        <v>469</v>
      </c>
      <c r="L120" s="1">
        <v>2</v>
      </c>
      <c r="O120" s="1" t="s">
        <v>475</v>
      </c>
      <c r="P120" s="3">
        <v>78000</v>
      </c>
    </row>
    <row r="121" spans="1:18">
      <c r="B121" s="1">
        <v>83</v>
      </c>
      <c r="C121" s="1" t="s">
        <v>72</v>
      </c>
      <c r="D121" s="3">
        <v>53000</v>
      </c>
      <c r="E121" s="3">
        <v>47000</v>
      </c>
      <c r="F121" s="2">
        <v>38055</v>
      </c>
      <c r="G121" s="2">
        <v>38273</v>
      </c>
      <c r="H121" s="2">
        <v>38291</v>
      </c>
      <c r="I121" s="1" t="s">
        <v>473</v>
      </c>
      <c r="J121" s="1" t="s">
        <v>469</v>
      </c>
      <c r="L121" s="1">
        <v>2</v>
      </c>
      <c r="O121" s="1" t="s">
        <v>475</v>
      </c>
      <c r="P121" s="3">
        <v>53000</v>
      </c>
      <c r="Q121" s="1">
        <v>2002</v>
      </c>
      <c r="R121" s="1">
        <v>10</v>
      </c>
    </row>
    <row r="122" spans="1:18">
      <c r="B122" s="1">
        <v>47</v>
      </c>
      <c r="C122" s="1" t="s">
        <v>66</v>
      </c>
      <c r="E122" s="3">
        <v>47500</v>
      </c>
      <c r="F122" s="2">
        <v>37826</v>
      </c>
      <c r="G122" s="2">
        <v>37861</v>
      </c>
      <c r="H122" s="2">
        <v>37864</v>
      </c>
      <c r="I122" s="1" t="s">
        <v>473</v>
      </c>
      <c r="J122" s="1" t="s">
        <v>469</v>
      </c>
      <c r="L122" s="1">
        <v>3</v>
      </c>
      <c r="M122" s="1">
        <v>653</v>
      </c>
      <c r="O122" s="1" t="s">
        <v>475</v>
      </c>
      <c r="P122" s="3">
        <v>51000</v>
      </c>
    </row>
    <row r="123" spans="1:18">
      <c r="B123" s="1">
        <v>18</v>
      </c>
      <c r="C123" s="1" t="s">
        <v>79</v>
      </c>
      <c r="D123" s="3">
        <v>58000</v>
      </c>
      <c r="E123" s="3">
        <v>48000</v>
      </c>
      <c r="F123" s="2">
        <v>37844</v>
      </c>
      <c r="G123" s="2">
        <v>37915</v>
      </c>
      <c r="H123" s="2">
        <v>37925</v>
      </c>
      <c r="I123" s="1" t="s">
        <v>473</v>
      </c>
      <c r="J123" s="1" t="s">
        <v>469</v>
      </c>
      <c r="L123" s="1">
        <v>3</v>
      </c>
      <c r="M123" s="1">
        <v>817</v>
      </c>
      <c r="O123" s="1" t="s">
        <v>475</v>
      </c>
      <c r="P123" s="3">
        <v>38000</v>
      </c>
    </row>
    <row r="124" spans="1:18">
      <c r="B124" s="1">
        <v>27</v>
      </c>
      <c r="C124" s="1" t="s">
        <v>66</v>
      </c>
      <c r="D124" s="3">
        <v>48000</v>
      </c>
      <c r="E124" s="3">
        <v>48000</v>
      </c>
      <c r="F124" s="2">
        <v>37898</v>
      </c>
      <c r="G124" s="2">
        <v>37903</v>
      </c>
      <c r="H124" s="2">
        <v>37925</v>
      </c>
      <c r="I124" s="1" t="s">
        <v>473</v>
      </c>
      <c r="M124" s="1">
        <v>658</v>
      </c>
      <c r="P124" s="3">
        <v>42000</v>
      </c>
      <c r="Q124" s="1">
        <v>2002</v>
      </c>
      <c r="R124" s="1">
        <v>9</v>
      </c>
    </row>
    <row r="125" spans="1:18">
      <c r="B125" s="1">
        <v>43</v>
      </c>
      <c r="C125" s="1" t="s">
        <v>66</v>
      </c>
      <c r="D125" s="3">
        <v>50000</v>
      </c>
      <c r="E125" s="3">
        <v>48000</v>
      </c>
      <c r="F125" s="2">
        <v>37898</v>
      </c>
      <c r="G125" s="2">
        <v>37898</v>
      </c>
      <c r="H125" s="2">
        <v>37925</v>
      </c>
      <c r="I125" s="1" t="s">
        <v>473</v>
      </c>
      <c r="M125" s="1">
        <v>599</v>
      </c>
      <c r="O125" s="1" t="s">
        <v>475</v>
      </c>
      <c r="P125" s="3">
        <v>42000</v>
      </c>
      <c r="Q125" s="1">
        <v>2002</v>
      </c>
      <c r="R125" s="1">
        <v>9</v>
      </c>
    </row>
    <row r="126" spans="1:18">
      <c r="B126" s="1">
        <v>39</v>
      </c>
      <c r="C126" s="1" t="s">
        <v>75</v>
      </c>
      <c r="E126" s="3">
        <v>48500</v>
      </c>
      <c r="F126" s="2">
        <v>37841</v>
      </c>
      <c r="G126" s="2">
        <v>37929</v>
      </c>
      <c r="H126" s="2">
        <v>37955</v>
      </c>
      <c r="I126" s="1" t="s">
        <v>473</v>
      </c>
      <c r="J126" s="1" t="s">
        <v>469</v>
      </c>
      <c r="L126" s="1">
        <v>3</v>
      </c>
      <c r="M126" s="1">
        <v>612</v>
      </c>
      <c r="O126" s="1" t="s">
        <v>475</v>
      </c>
      <c r="P126" s="3">
        <v>42000</v>
      </c>
      <c r="Q126" s="1">
        <v>2002</v>
      </c>
      <c r="R126" s="1">
        <v>9</v>
      </c>
    </row>
    <row r="127" spans="1:18">
      <c r="B127" s="1">
        <v>71</v>
      </c>
      <c r="C127" s="1" t="s">
        <v>79</v>
      </c>
      <c r="D127" s="3">
        <v>49000</v>
      </c>
      <c r="E127" s="3">
        <v>49000</v>
      </c>
      <c r="F127" s="2">
        <v>37766</v>
      </c>
      <c r="G127" s="2">
        <v>37796</v>
      </c>
      <c r="H127" s="2">
        <v>37833</v>
      </c>
      <c r="I127" s="1" t="s">
        <v>473</v>
      </c>
      <c r="J127" s="1" t="s">
        <v>469</v>
      </c>
      <c r="L127" s="1">
        <v>4</v>
      </c>
      <c r="M127" s="1">
        <v>847</v>
      </c>
      <c r="O127" s="1" t="s">
        <v>475</v>
      </c>
      <c r="P127" s="3">
        <v>42000</v>
      </c>
      <c r="Q127" s="1">
        <v>2002</v>
      </c>
      <c r="R127" s="1">
        <v>9</v>
      </c>
    </row>
    <row r="128" spans="1:18">
      <c r="B128" s="1" t="s">
        <v>235</v>
      </c>
      <c r="C128" s="1" t="s">
        <v>80</v>
      </c>
      <c r="D128" s="3">
        <v>56000</v>
      </c>
      <c r="E128" s="3">
        <v>49500</v>
      </c>
      <c r="F128" s="2">
        <v>37634</v>
      </c>
      <c r="G128" s="2">
        <v>37721</v>
      </c>
      <c r="H128" s="2">
        <v>37741</v>
      </c>
      <c r="I128" s="1" t="s">
        <v>473</v>
      </c>
      <c r="J128" s="1" t="s">
        <v>469</v>
      </c>
      <c r="L128" s="1">
        <v>2</v>
      </c>
      <c r="M128" s="1">
        <v>986</v>
      </c>
      <c r="O128" s="1" t="s">
        <v>475</v>
      </c>
      <c r="P128" s="3">
        <v>63000</v>
      </c>
    </row>
    <row r="129" spans="1:18">
      <c r="B129" s="1">
        <v>27</v>
      </c>
      <c r="C129" s="1" t="s">
        <v>81</v>
      </c>
      <c r="D129" s="3">
        <v>40000</v>
      </c>
      <c r="E129" s="3">
        <v>49500</v>
      </c>
      <c r="F129" s="2">
        <v>37558</v>
      </c>
      <c r="G129" s="2">
        <v>37789</v>
      </c>
      <c r="H129" s="2">
        <v>37802</v>
      </c>
      <c r="I129" s="1" t="s">
        <v>473</v>
      </c>
      <c r="L129" s="1">
        <v>2</v>
      </c>
      <c r="M129" s="1">
        <v>655</v>
      </c>
      <c r="O129" s="1" t="s">
        <v>475</v>
      </c>
      <c r="P129" s="3">
        <v>42000</v>
      </c>
      <c r="Q129" s="1">
        <v>2002</v>
      </c>
      <c r="R129" s="1">
        <v>11</v>
      </c>
    </row>
    <row r="130" spans="1:18">
      <c r="B130" s="1">
        <v>39</v>
      </c>
      <c r="C130" s="1" t="s">
        <v>75</v>
      </c>
      <c r="E130" s="3">
        <v>50000</v>
      </c>
      <c r="F130" s="2">
        <v>37841</v>
      </c>
      <c r="G130" s="2">
        <v>37865</v>
      </c>
      <c r="H130" s="2">
        <v>37894</v>
      </c>
      <c r="I130" s="1" t="s">
        <v>473</v>
      </c>
      <c r="J130" s="1" t="s">
        <v>469</v>
      </c>
      <c r="L130" s="1">
        <v>3</v>
      </c>
      <c r="M130" s="1">
        <v>612</v>
      </c>
      <c r="O130" s="1" t="s">
        <v>475</v>
      </c>
      <c r="P130" s="3">
        <v>42000</v>
      </c>
      <c r="Q130" s="1">
        <v>2002</v>
      </c>
      <c r="R130" s="1">
        <v>9</v>
      </c>
    </row>
    <row r="131" spans="1:18">
      <c r="B131" s="1">
        <v>41</v>
      </c>
      <c r="C131" s="1" t="s">
        <v>82</v>
      </c>
      <c r="D131" s="3">
        <v>50000</v>
      </c>
      <c r="E131" s="3">
        <v>50000</v>
      </c>
      <c r="G131" s="2">
        <v>38252</v>
      </c>
      <c r="H131" s="2">
        <v>38291</v>
      </c>
      <c r="I131" s="1" t="s">
        <v>473</v>
      </c>
      <c r="J131" s="1" t="s">
        <v>469</v>
      </c>
      <c r="O131" s="1" t="s">
        <v>475</v>
      </c>
    </row>
    <row r="132" spans="1:18">
      <c r="B132" s="1">
        <v>83</v>
      </c>
      <c r="C132" s="1" t="s">
        <v>301</v>
      </c>
      <c r="D132" s="3">
        <v>79000</v>
      </c>
      <c r="E132" s="3">
        <v>50000</v>
      </c>
      <c r="F132" s="2">
        <v>38412</v>
      </c>
      <c r="G132" s="2">
        <v>38454</v>
      </c>
      <c r="H132" s="2">
        <v>38503</v>
      </c>
      <c r="I132" s="1" t="s">
        <v>473</v>
      </c>
      <c r="J132" s="1" t="s">
        <v>345</v>
      </c>
      <c r="L132" s="1">
        <v>3</v>
      </c>
      <c r="O132" s="1" t="s">
        <v>475</v>
      </c>
      <c r="P132" s="3">
        <v>65000</v>
      </c>
      <c r="Q132" s="1">
        <v>2002</v>
      </c>
      <c r="R132" s="1">
        <v>9</v>
      </c>
    </row>
    <row r="133" spans="1:18">
      <c r="B133" s="1">
        <v>33</v>
      </c>
      <c r="C133" s="1" t="s">
        <v>65</v>
      </c>
      <c r="D133" s="3">
        <v>55000</v>
      </c>
      <c r="E133" s="3">
        <v>50500</v>
      </c>
      <c r="F133" s="2">
        <v>37887</v>
      </c>
      <c r="G133" s="2">
        <v>37904</v>
      </c>
      <c r="H133" s="2">
        <v>37925</v>
      </c>
      <c r="I133" s="1" t="s">
        <v>473</v>
      </c>
      <c r="J133" s="1" t="s">
        <v>469</v>
      </c>
      <c r="L133" s="1">
        <v>3</v>
      </c>
      <c r="M133" s="1">
        <v>1224</v>
      </c>
      <c r="O133" s="1" t="s">
        <v>475</v>
      </c>
      <c r="P133" s="3">
        <v>51000</v>
      </c>
      <c r="Q133" s="1">
        <v>2002</v>
      </c>
      <c r="R133" s="1">
        <v>9</v>
      </c>
    </row>
    <row r="134" spans="1:18">
      <c r="B134" s="1">
        <v>74</v>
      </c>
      <c r="C134" s="1" t="s">
        <v>72</v>
      </c>
      <c r="E134" s="3">
        <v>52000</v>
      </c>
      <c r="F134" s="2">
        <v>38446</v>
      </c>
      <c r="G134" s="2">
        <v>38513</v>
      </c>
      <c r="H134" s="2">
        <v>38533</v>
      </c>
      <c r="I134" s="1" t="s">
        <v>473</v>
      </c>
      <c r="J134" s="1" t="s">
        <v>469</v>
      </c>
      <c r="L134" s="1">
        <v>1</v>
      </c>
      <c r="O134" s="1" t="s">
        <v>475</v>
      </c>
      <c r="P134" s="3">
        <v>54000</v>
      </c>
      <c r="Q134" s="1">
        <v>2002</v>
      </c>
      <c r="R134" s="1">
        <v>9</v>
      </c>
    </row>
    <row r="135" spans="1:18">
      <c r="B135" s="1">
        <v>2</v>
      </c>
      <c r="C135" s="1" t="s">
        <v>75</v>
      </c>
      <c r="D135" s="3">
        <v>52500</v>
      </c>
      <c r="E135" s="3">
        <v>52500</v>
      </c>
      <c r="G135" s="2">
        <v>37882</v>
      </c>
      <c r="H135" s="2">
        <v>37986</v>
      </c>
      <c r="I135" s="1" t="s">
        <v>473</v>
      </c>
      <c r="O135" s="1" t="s">
        <v>475</v>
      </c>
    </row>
    <row r="136" spans="1:18">
      <c r="A136" s="1">
        <v>2</v>
      </c>
      <c r="B136" s="1">
        <v>57</v>
      </c>
      <c r="C136" s="1" t="s">
        <v>302</v>
      </c>
      <c r="D136" s="3">
        <v>57000</v>
      </c>
      <c r="E136" s="3">
        <v>52500</v>
      </c>
      <c r="F136" s="2">
        <v>37664</v>
      </c>
      <c r="G136" s="2">
        <v>37939</v>
      </c>
      <c r="H136" s="2">
        <v>37986</v>
      </c>
      <c r="I136" s="1" t="s">
        <v>473</v>
      </c>
      <c r="J136" s="1" t="s">
        <v>469</v>
      </c>
      <c r="L136" s="1">
        <v>2</v>
      </c>
      <c r="O136" s="1" t="s">
        <v>475</v>
      </c>
      <c r="P136" s="3">
        <v>57000</v>
      </c>
    </row>
    <row r="137" spans="1:18">
      <c r="B137" s="1">
        <v>4</v>
      </c>
      <c r="C137" s="1" t="s">
        <v>571</v>
      </c>
      <c r="D137" s="3">
        <v>65000</v>
      </c>
      <c r="E137" s="3">
        <v>53000</v>
      </c>
      <c r="F137" s="2">
        <v>38260</v>
      </c>
      <c r="G137" s="2">
        <v>38537</v>
      </c>
      <c r="H137" s="2">
        <v>38564</v>
      </c>
      <c r="I137" s="1" t="s">
        <v>473</v>
      </c>
      <c r="J137" s="1" t="s">
        <v>469</v>
      </c>
      <c r="L137" s="1">
        <v>2</v>
      </c>
      <c r="O137" s="1" t="s">
        <v>475</v>
      </c>
    </row>
    <row r="138" spans="1:18">
      <c r="B138" s="1">
        <v>38</v>
      </c>
      <c r="C138" s="1" t="s">
        <v>66</v>
      </c>
      <c r="D138" s="3">
        <v>54000</v>
      </c>
      <c r="E138" s="3">
        <v>53000</v>
      </c>
      <c r="F138" s="2">
        <v>37949</v>
      </c>
      <c r="G138" s="2">
        <v>37979</v>
      </c>
      <c r="H138" s="2">
        <v>38017</v>
      </c>
      <c r="I138" s="1" t="s">
        <v>473</v>
      </c>
      <c r="J138" s="1" t="s">
        <v>469</v>
      </c>
      <c r="L138" s="1">
        <v>2</v>
      </c>
      <c r="M138" s="1">
        <v>625</v>
      </c>
      <c r="P138" s="3">
        <v>43000</v>
      </c>
      <c r="Q138" s="1">
        <v>2002</v>
      </c>
      <c r="R138" s="1">
        <v>9</v>
      </c>
    </row>
    <row r="139" spans="1:18">
      <c r="B139" s="1">
        <v>58</v>
      </c>
      <c r="C139" s="1" t="s">
        <v>79</v>
      </c>
      <c r="E139" s="3">
        <v>54000</v>
      </c>
      <c r="F139" s="2">
        <v>38047</v>
      </c>
      <c r="G139" s="2">
        <v>38071</v>
      </c>
      <c r="H139" s="2">
        <v>38107</v>
      </c>
      <c r="I139" s="1" t="s">
        <v>473</v>
      </c>
      <c r="J139" s="1" t="s">
        <v>469</v>
      </c>
      <c r="L139" s="1">
        <v>3</v>
      </c>
      <c r="M139" s="1">
        <v>890</v>
      </c>
      <c r="O139" s="1" t="s">
        <v>475</v>
      </c>
      <c r="P139" s="3">
        <v>42000</v>
      </c>
      <c r="Q139" s="1">
        <v>2002</v>
      </c>
      <c r="R139" s="1">
        <v>9</v>
      </c>
    </row>
    <row r="140" spans="1:18">
      <c r="B140" s="1">
        <v>11</v>
      </c>
      <c r="C140" s="1" t="s">
        <v>63</v>
      </c>
      <c r="D140" s="3">
        <v>62000</v>
      </c>
      <c r="E140" s="3">
        <v>54000</v>
      </c>
      <c r="F140" s="2">
        <v>37884</v>
      </c>
      <c r="G140" s="2">
        <v>38247</v>
      </c>
      <c r="H140" s="2">
        <v>38260</v>
      </c>
      <c r="I140" s="1" t="s">
        <v>473</v>
      </c>
      <c r="J140" s="1" t="s">
        <v>469</v>
      </c>
      <c r="L140" s="1">
        <v>3</v>
      </c>
      <c r="M140" s="1">
        <v>814</v>
      </c>
      <c r="O140" s="1" t="s">
        <v>475</v>
      </c>
      <c r="P140" s="3">
        <v>38000</v>
      </c>
    </row>
    <row r="141" spans="1:18">
      <c r="B141" s="1">
        <v>33</v>
      </c>
      <c r="C141" s="1" t="s">
        <v>63</v>
      </c>
      <c r="D141" s="3">
        <v>62000</v>
      </c>
      <c r="E141" s="3">
        <v>54000</v>
      </c>
      <c r="F141" s="2">
        <v>37884</v>
      </c>
      <c r="G141" s="2">
        <v>38247</v>
      </c>
      <c r="H141" s="2">
        <v>38260</v>
      </c>
      <c r="I141" s="1" t="s">
        <v>473</v>
      </c>
      <c r="J141" s="1" t="s">
        <v>469</v>
      </c>
      <c r="L141" s="1">
        <v>3</v>
      </c>
      <c r="M141" s="1">
        <v>862</v>
      </c>
      <c r="O141" s="1" t="s">
        <v>475</v>
      </c>
      <c r="P141" s="3">
        <v>36000</v>
      </c>
    </row>
    <row r="142" spans="1:18">
      <c r="A142" s="1" t="s">
        <v>33</v>
      </c>
      <c r="B142" s="1">
        <v>79</v>
      </c>
      <c r="C142" s="1" t="s">
        <v>72</v>
      </c>
      <c r="E142" s="3">
        <v>54000</v>
      </c>
      <c r="F142" s="2">
        <v>37739</v>
      </c>
      <c r="G142" s="2">
        <v>37756</v>
      </c>
      <c r="H142" s="2">
        <v>37772</v>
      </c>
      <c r="I142" s="1" t="s">
        <v>473</v>
      </c>
      <c r="J142" s="1" t="s">
        <v>469</v>
      </c>
      <c r="L142" s="1">
        <v>3</v>
      </c>
      <c r="O142" s="1" t="s">
        <v>475</v>
      </c>
      <c r="P142" s="3">
        <v>61000</v>
      </c>
      <c r="Q142" s="1">
        <v>2002</v>
      </c>
      <c r="R142" s="1">
        <v>9</v>
      </c>
    </row>
    <row r="143" spans="1:18">
      <c r="B143" s="1">
        <v>36</v>
      </c>
      <c r="C143" s="1" t="s">
        <v>572</v>
      </c>
      <c r="E143" s="3">
        <v>55000</v>
      </c>
      <c r="F143" s="2">
        <v>37733</v>
      </c>
      <c r="G143" s="2">
        <v>37734</v>
      </c>
      <c r="H143" s="2">
        <v>37772</v>
      </c>
      <c r="I143" s="1" t="s">
        <v>473</v>
      </c>
      <c r="J143" s="1" t="s">
        <v>469</v>
      </c>
      <c r="L143" s="1">
        <v>3</v>
      </c>
      <c r="M143" s="1">
        <v>1012</v>
      </c>
      <c r="O143" s="1" t="s">
        <v>475</v>
      </c>
      <c r="P143" s="3">
        <v>110000</v>
      </c>
      <c r="Q143" s="1">
        <v>2002</v>
      </c>
      <c r="R143" s="1">
        <v>9</v>
      </c>
    </row>
    <row r="144" spans="1:18">
      <c r="B144" s="1" t="s">
        <v>573</v>
      </c>
      <c r="C144" s="1" t="s">
        <v>574</v>
      </c>
      <c r="D144" s="3">
        <v>59000</v>
      </c>
      <c r="E144" s="3">
        <v>55000</v>
      </c>
      <c r="F144" s="2">
        <v>37572</v>
      </c>
      <c r="G144" s="2">
        <v>37690</v>
      </c>
      <c r="H144" s="2">
        <v>37711</v>
      </c>
      <c r="I144" s="1" t="s">
        <v>473</v>
      </c>
      <c r="L144" s="1">
        <v>2</v>
      </c>
      <c r="P144" s="3">
        <v>60000</v>
      </c>
    </row>
    <row r="145" spans="1:18">
      <c r="B145" s="1">
        <v>36</v>
      </c>
      <c r="C145" s="1" t="s">
        <v>575</v>
      </c>
      <c r="D145" s="3">
        <v>55000</v>
      </c>
      <c r="E145" s="3">
        <v>55000</v>
      </c>
      <c r="F145" s="2">
        <v>38391</v>
      </c>
      <c r="G145" s="2">
        <v>38422</v>
      </c>
      <c r="H145" s="2">
        <v>38472</v>
      </c>
      <c r="I145" s="1" t="s">
        <v>473</v>
      </c>
      <c r="J145" s="1" t="s">
        <v>469</v>
      </c>
    </row>
    <row r="146" spans="1:18">
      <c r="B146" s="1" t="s">
        <v>576</v>
      </c>
      <c r="C146" s="1" t="s">
        <v>577</v>
      </c>
      <c r="D146" s="3">
        <v>62000</v>
      </c>
      <c r="E146" s="3">
        <v>55000</v>
      </c>
      <c r="F146" s="2">
        <v>38085</v>
      </c>
      <c r="G146" s="2">
        <v>38099</v>
      </c>
      <c r="H146" s="2">
        <v>38107</v>
      </c>
      <c r="I146" s="1" t="s">
        <v>473</v>
      </c>
      <c r="J146" s="1" t="s">
        <v>469</v>
      </c>
      <c r="L146" s="1">
        <v>2</v>
      </c>
      <c r="O146" s="1" t="s">
        <v>475</v>
      </c>
      <c r="P146" s="3">
        <v>68000</v>
      </c>
    </row>
    <row r="147" spans="1:18">
      <c r="B147" s="1" t="s">
        <v>492</v>
      </c>
      <c r="C147" s="1" t="s">
        <v>578</v>
      </c>
      <c r="E147" s="3">
        <v>56000</v>
      </c>
      <c r="F147" s="2">
        <v>38218</v>
      </c>
      <c r="G147" s="2">
        <v>38252</v>
      </c>
      <c r="H147" s="2">
        <v>38260</v>
      </c>
      <c r="I147" s="1" t="s">
        <v>473</v>
      </c>
      <c r="J147" s="1" t="s">
        <v>469</v>
      </c>
      <c r="L147" s="1">
        <v>3</v>
      </c>
      <c r="O147" s="1" t="s">
        <v>475</v>
      </c>
      <c r="P147" s="3">
        <v>68000</v>
      </c>
      <c r="Q147" s="1">
        <v>2002</v>
      </c>
      <c r="R147" s="1">
        <v>9</v>
      </c>
    </row>
    <row r="148" spans="1:18">
      <c r="B148" s="1">
        <v>34</v>
      </c>
      <c r="C148" s="1" t="s">
        <v>65</v>
      </c>
      <c r="D148" s="3">
        <v>60000</v>
      </c>
      <c r="E148" s="3">
        <v>56000</v>
      </c>
      <c r="F148" s="2">
        <v>37907</v>
      </c>
      <c r="G148" s="2">
        <v>37945</v>
      </c>
      <c r="H148" s="2">
        <v>37986</v>
      </c>
      <c r="I148" s="1" t="s">
        <v>473</v>
      </c>
      <c r="J148" s="1" t="s">
        <v>469</v>
      </c>
      <c r="L148" s="1">
        <v>3</v>
      </c>
      <c r="M148" s="1">
        <v>875</v>
      </c>
      <c r="P148" s="3">
        <v>42000</v>
      </c>
      <c r="Q148" s="1">
        <v>2002</v>
      </c>
      <c r="R148" s="1">
        <v>9</v>
      </c>
    </row>
    <row r="149" spans="1:18">
      <c r="B149" s="1">
        <v>11</v>
      </c>
      <c r="C149" s="1" t="s">
        <v>63</v>
      </c>
      <c r="D149" s="3">
        <v>62000</v>
      </c>
      <c r="E149" s="3">
        <v>56000</v>
      </c>
      <c r="F149" s="2">
        <v>38134</v>
      </c>
      <c r="G149" s="2">
        <v>38169</v>
      </c>
      <c r="H149" s="2">
        <v>38199</v>
      </c>
      <c r="I149" s="1" t="s">
        <v>473</v>
      </c>
      <c r="J149" s="1" t="s">
        <v>469</v>
      </c>
      <c r="M149" s="1">
        <v>814</v>
      </c>
      <c r="O149" s="1" t="s">
        <v>475</v>
      </c>
      <c r="P149" s="3">
        <v>38000</v>
      </c>
    </row>
    <row r="150" spans="1:18">
      <c r="B150" s="1">
        <v>33</v>
      </c>
      <c r="C150" s="1" t="s">
        <v>63</v>
      </c>
      <c r="D150" s="3">
        <v>62000</v>
      </c>
      <c r="E150" s="3">
        <v>56000</v>
      </c>
      <c r="F150" s="2">
        <v>38134</v>
      </c>
      <c r="G150" s="2">
        <v>38169</v>
      </c>
      <c r="H150" s="2">
        <v>38199</v>
      </c>
      <c r="I150" s="1" t="s">
        <v>473</v>
      </c>
      <c r="J150" s="1" t="s">
        <v>469</v>
      </c>
      <c r="L150" s="1">
        <v>3</v>
      </c>
      <c r="M150" s="1">
        <v>862</v>
      </c>
      <c r="O150" s="1" t="s">
        <v>475</v>
      </c>
      <c r="P150" s="3">
        <v>36000</v>
      </c>
    </row>
    <row r="151" spans="1:18">
      <c r="B151" s="1" t="s">
        <v>233</v>
      </c>
      <c r="C151" s="1" t="s">
        <v>579</v>
      </c>
      <c r="D151" s="3">
        <v>62000</v>
      </c>
      <c r="E151" s="3">
        <v>56800</v>
      </c>
      <c r="F151" s="2">
        <v>37676</v>
      </c>
      <c r="G151" s="2">
        <v>37788</v>
      </c>
      <c r="H151" s="2">
        <v>37802</v>
      </c>
      <c r="I151" s="1" t="s">
        <v>473</v>
      </c>
      <c r="J151" s="1" t="s">
        <v>469</v>
      </c>
      <c r="L151" s="1">
        <v>2</v>
      </c>
      <c r="M151" s="1">
        <v>90</v>
      </c>
      <c r="O151" s="1" t="s">
        <v>475</v>
      </c>
      <c r="P151" s="3">
        <v>61000</v>
      </c>
    </row>
    <row r="152" spans="1:18">
      <c r="A152" s="1" t="s">
        <v>474</v>
      </c>
      <c r="B152" s="1">
        <v>89</v>
      </c>
      <c r="C152" s="1" t="s">
        <v>580</v>
      </c>
      <c r="D152" s="3">
        <v>73000</v>
      </c>
      <c r="E152" s="3">
        <v>56889</v>
      </c>
      <c r="F152" s="2">
        <v>37750</v>
      </c>
      <c r="G152" s="2">
        <v>37754</v>
      </c>
      <c r="H152" s="2">
        <v>37772</v>
      </c>
      <c r="I152" s="1" t="s">
        <v>473</v>
      </c>
      <c r="J152" s="1" t="s">
        <v>469</v>
      </c>
      <c r="L152" s="1">
        <v>3</v>
      </c>
      <c r="O152" s="1" t="s">
        <v>475</v>
      </c>
      <c r="P152" s="3">
        <v>66000</v>
      </c>
      <c r="Q152" s="1">
        <v>2002</v>
      </c>
      <c r="R152" s="1">
        <v>9</v>
      </c>
    </row>
    <row r="153" spans="1:18">
      <c r="B153" s="1">
        <v>34</v>
      </c>
      <c r="C153" s="1" t="s">
        <v>581</v>
      </c>
      <c r="E153" s="3">
        <v>57000</v>
      </c>
      <c r="F153" s="2">
        <v>38069</v>
      </c>
      <c r="G153" s="2">
        <v>38072</v>
      </c>
      <c r="H153" s="2">
        <v>38077</v>
      </c>
      <c r="I153" s="1" t="s">
        <v>473</v>
      </c>
      <c r="J153" s="1" t="s">
        <v>469</v>
      </c>
      <c r="L153" s="1">
        <v>3</v>
      </c>
      <c r="M153" s="1">
        <v>817</v>
      </c>
      <c r="O153" s="1" t="s">
        <v>475</v>
      </c>
      <c r="P153" s="3">
        <v>50000</v>
      </c>
    </row>
    <row r="154" spans="1:18">
      <c r="B154" s="1" t="s">
        <v>582</v>
      </c>
      <c r="C154" s="1" t="s">
        <v>580</v>
      </c>
      <c r="D154" s="3">
        <v>75000</v>
      </c>
      <c r="E154" s="3">
        <v>57000</v>
      </c>
      <c r="F154" s="2">
        <v>37819</v>
      </c>
      <c r="G154" s="2">
        <v>37869</v>
      </c>
      <c r="H154" s="2">
        <v>37894</v>
      </c>
      <c r="I154" s="1" t="s">
        <v>473</v>
      </c>
      <c r="J154" s="1" t="s">
        <v>469</v>
      </c>
      <c r="L154" s="1">
        <v>3</v>
      </c>
      <c r="O154" s="1" t="s">
        <v>475</v>
      </c>
      <c r="P154" s="3">
        <v>70000</v>
      </c>
    </row>
    <row r="155" spans="1:18">
      <c r="B155" s="1">
        <v>6</v>
      </c>
      <c r="C155" s="1" t="s">
        <v>70</v>
      </c>
      <c r="D155" s="3">
        <v>85000</v>
      </c>
      <c r="E155" s="3">
        <v>58000</v>
      </c>
      <c r="F155" s="2">
        <v>37758</v>
      </c>
      <c r="G155" s="2">
        <v>37834</v>
      </c>
      <c r="H155" s="2">
        <v>37864</v>
      </c>
      <c r="I155" s="1" t="s">
        <v>473</v>
      </c>
      <c r="J155" s="1" t="s">
        <v>469</v>
      </c>
      <c r="L155" s="1">
        <v>3</v>
      </c>
      <c r="M155" s="1">
        <v>933</v>
      </c>
      <c r="O155" s="1" t="s">
        <v>475</v>
      </c>
      <c r="P155" s="3">
        <v>76000</v>
      </c>
      <c r="Q155" s="1">
        <v>1999</v>
      </c>
      <c r="R155" s="1">
        <v>9</v>
      </c>
    </row>
    <row r="156" spans="1:18">
      <c r="B156" s="1">
        <v>29</v>
      </c>
      <c r="C156" s="1" t="s">
        <v>70</v>
      </c>
      <c r="E156" s="3">
        <v>58000</v>
      </c>
      <c r="F156" s="2">
        <v>38278</v>
      </c>
      <c r="G156" s="2">
        <v>38331</v>
      </c>
      <c r="H156" s="2">
        <v>38383</v>
      </c>
      <c r="I156" s="1" t="s">
        <v>473</v>
      </c>
      <c r="J156" s="1" t="s">
        <v>469</v>
      </c>
      <c r="L156" s="1">
        <v>3</v>
      </c>
      <c r="M156" s="1">
        <v>1244</v>
      </c>
      <c r="O156" s="1" t="s">
        <v>475</v>
      </c>
      <c r="P156" s="3">
        <v>54000</v>
      </c>
      <c r="Q156" s="1">
        <v>2002</v>
      </c>
      <c r="R156" s="1">
        <v>9</v>
      </c>
    </row>
    <row r="157" spans="1:18">
      <c r="B157" s="1" t="s">
        <v>466</v>
      </c>
      <c r="C157" s="1" t="s">
        <v>390</v>
      </c>
      <c r="D157" s="3">
        <v>65000</v>
      </c>
      <c r="E157" s="3">
        <v>58000</v>
      </c>
      <c r="F157" s="2">
        <v>38076</v>
      </c>
      <c r="G157" s="2">
        <v>38216</v>
      </c>
      <c r="H157" s="2">
        <v>38230</v>
      </c>
      <c r="I157" s="1" t="s">
        <v>473</v>
      </c>
      <c r="J157" s="1" t="s">
        <v>469</v>
      </c>
      <c r="L157" s="1">
        <v>2</v>
      </c>
      <c r="O157" s="1" t="s">
        <v>475</v>
      </c>
      <c r="P157" s="3">
        <v>43000</v>
      </c>
      <c r="Q157" s="1">
        <v>2002</v>
      </c>
      <c r="R157" s="1">
        <v>9</v>
      </c>
    </row>
    <row r="158" spans="1:18">
      <c r="B158" s="1">
        <v>32</v>
      </c>
      <c r="C158" s="1" t="s">
        <v>65</v>
      </c>
      <c r="D158" s="3">
        <v>63000</v>
      </c>
      <c r="E158" s="3">
        <v>58500</v>
      </c>
      <c r="F158" s="2">
        <v>37907</v>
      </c>
      <c r="G158" s="2">
        <v>37925</v>
      </c>
      <c r="H158" s="2">
        <v>37955</v>
      </c>
      <c r="I158" s="1" t="s">
        <v>473</v>
      </c>
      <c r="L158" s="1">
        <v>3</v>
      </c>
      <c r="M158" s="1">
        <v>855</v>
      </c>
      <c r="P158" s="3">
        <v>49000</v>
      </c>
      <c r="Q158" s="1">
        <v>2002</v>
      </c>
      <c r="R158" s="1">
        <v>9</v>
      </c>
    </row>
    <row r="159" spans="1:18">
      <c r="B159" s="1">
        <v>20</v>
      </c>
      <c r="C159" s="1" t="s">
        <v>75</v>
      </c>
      <c r="D159" s="3">
        <v>65000</v>
      </c>
      <c r="E159" s="3">
        <v>59000</v>
      </c>
      <c r="F159" s="2">
        <v>38293</v>
      </c>
      <c r="G159" s="2">
        <v>38315</v>
      </c>
      <c r="H159" s="2">
        <v>38383</v>
      </c>
      <c r="I159" s="1" t="s">
        <v>473</v>
      </c>
      <c r="J159" s="1" t="s">
        <v>469</v>
      </c>
      <c r="L159" s="1">
        <v>2</v>
      </c>
      <c r="M159" s="1">
        <v>617</v>
      </c>
      <c r="O159" s="1" t="s">
        <v>475</v>
      </c>
      <c r="P159" s="3">
        <v>60000</v>
      </c>
      <c r="Q159" s="1">
        <v>2002</v>
      </c>
      <c r="R159" s="1">
        <v>9</v>
      </c>
    </row>
    <row r="160" spans="1:18">
      <c r="B160" s="1">
        <v>27</v>
      </c>
      <c r="C160" s="1" t="s">
        <v>66</v>
      </c>
      <c r="E160" s="3">
        <v>59500</v>
      </c>
      <c r="F160" s="2">
        <v>38070</v>
      </c>
      <c r="G160" s="2">
        <v>38075</v>
      </c>
      <c r="H160" s="2">
        <v>38107</v>
      </c>
      <c r="I160" s="1" t="s">
        <v>473</v>
      </c>
      <c r="J160" s="1" t="s">
        <v>469</v>
      </c>
      <c r="L160" s="1">
        <v>2</v>
      </c>
      <c r="M160" s="1">
        <v>658</v>
      </c>
      <c r="P160" s="3">
        <v>42000</v>
      </c>
      <c r="Q160" s="1">
        <v>2002</v>
      </c>
      <c r="R160" s="1">
        <v>9</v>
      </c>
    </row>
    <row r="161" spans="1:18">
      <c r="B161" s="1" t="s">
        <v>460</v>
      </c>
      <c r="C161" s="1" t="s">
        <v>391</v>
      </c>
      <c r="D161" s="3">
        <v>67000</v>
      </c>
      <c r="E161" s="3">
        <v>60000</v>
      </c>
      <c r="F161" s="2">
        <v>36914</v>
      </c>
      <c r="G161" s="2">
        <v>37742</v>
      </c>
      <c r="H161" s="2">
        <v>37772</v>
      </c>
      <c r="I161" s="1" t="s">
        <v>473</v>
      </c>
      <c r="J161" s="1" t="s">
        <v>469</v>
      </c>
      <c r="L161" s="1">
        <v>3</v>
      </c>
      <c r="O161" s="1" t="s">
        <v>475</v>
      </c>
      <c r="P161" s="3">
        <v>71000</v>
      </c>
    </row>
    <row r="162" spans="1:18">
      <c r="B162" s="1">
        <v>11</v>
      </c>
      <c r="C162" s="1" t="s">
        <v>65</v>
      </c>
      <c r="D162" s="3">
        <v>64000</v>
      </c>
      <c r="E162" s="3">
        <v>60000</v>
      </c>
      <c r="F162" s="2">
        <v>38014</v>
      </c>
      <c r="G162" s="2">
        <v>38105</v>
      </c>
      <c r="H162" s="2">
        <v>38138</v>
      </c>
      <c r="I162" s="1" t="s">
        <v>473</v>
      </c>
      <c r="J162" s="1" t="s">
        <v>469</v>
      </c>
      <c r="L162" s="1">
        <v>2</v>
      </c>
      <c r="M162" s="1">
        <v>1174</v>
      </c>
      <c r="O162" s="1" t="s">
        <v>475</v>
      </c>
      <c r="P162" s="3">
        <v>54000</v>
      </c>
    </row>
    <row r="163" spans="1:18">
      <c r="A163" s="1" t="s">
        <v>259</v>
      </c>
      <c r="B163" s="1">
        <v>36</v>
      </c>
      <c r="C163" s="1" t="s">
        <v>70</v>
      </c>
      <c r="E163" s="3">
        <v>60000</v>
      </c>
      <c r="F163" s="2">
        <v>37685</v>
      </c>
      <c r="G163" s="2">
        <v>37789</v>
      </c>
      <c r="H163" s="2">
        <v>37802</v>
      </c>
      <c r="I163" s="1" t="s">
        <v>473</v>
      </c>
      <c r="J163" s="1" t="s">
        <v>469</v>
      </c>
      <c r="L163" s="1">
        <v>2</v>
      </c>
      <c r="M163" s="1">
        <v>1209</v>
      </c>
      <c r="O163" s="1" t="s">
        <v>475</v>
      </c>
      <c r="P163" s="3">
        <v>92000</v>
      </c>
    </row>
    <row r="164" spans="1:18">
      <c r="B164" s="1" t="s">
        <v>228</v>
      </c>
      <c r="C164" s="1" t="s">
        <v>392</v>
      </c>
      <c r="D164" s="3">
        <v>78000</v>
      </c>
      <c r="E164" s="3">
        <v>60000</v>
      </c>
      <c r="F164" s="2">
        <v>37491</v>
      </c>
      <c r="G164" s="2">
        <v>37651</v>
      </c>
      <c r="H164" s="2">
        <v>37711</v>
      </c>
      <c r="I164" s="1" t="s">
        <v>473</v>
      </c>
      <c r="J164" s="1" t="s">
        <v>469</v>
      </c>
      <c r="L164" s="1">
        <v>1</v>
      </c>
      <c r="O164" s="1" t="s">
        <v>475</v>
      </c>
    </row>
    <row r="165" spans="1:18">
      <c r="B165" s="1" t="s">
        <v>393</v>
      </c>
      <c r="C165" s="1" t="s">
        <v>394</v>
      </c>
      <c r="D165" s="3">
        <v>65000</v>
      </c>
      <c r="E165" s="3">
        <v>60000</v>
      </c>
      <c r="F165" s="2">
        <v>38051</v>
      </c>
      <c r="G165" s="2">
        <v>38177</v>
      </c>
      <c r="H165" s="2">
        <v>38199</v>
      </c>
      <c r="I165" s="1" t="s">
        <v>473</v>
      </c>
      <c r="L165" s="1">
        <v>2</v>
      </c>
      <c r="O165" s="1" t="s">
        <v>475</v>
      </c>
      <c r="P165" s="3">
        <v>56000</v>
      </c>
    </row>
    <row r="166" spans="1:18">
      <c r="B166" s="1">
        <v>161</v>
      </c>
      <c r="C166" s="1" t="s">
        <v>395</v>
      </c>
      <c r="E166" s="3">
        <v>60000</v>
      </c>
      <c r="F166" s="2">
        <v>37320</v>
      </c>
      <c r="G166" s="2">
        <v>37747</v>
      </c>
      <c r="H166" s="2">
        <v>37772</v>
      </c>
      <c r="I166" s="1" t="s">
        <v>473</v>
      </c>
      <c r="J166" s="1" t="s">
        <v>469</v>
      </c>
      <c r="L166" s="1">
        <v>2</v>
      </c>
      <c r="M166" s="1">
        <v>1889</v>
      </c>
      <c r="O166" s="1" t="s">
        <v>475</v>
      </c>
    </row>
    <row r="167" spans="1:18">
      <c r="B167" s="1">
        <v>43</v>
      </c>
      <c r="C167" s="1" t="s">
        <v>66</v>
      </c>
      <c r="D167" s="3">
        <v>65000</v>
      </c>
      <c r="E167" s="3">
        <v>60000</v>
      </c>
      <c r="F167" s="2">
        <v>38069</v>
      </c>
      <c r="G167" s="2">
        <v>38076</v>
      </c>
      <c r="H167" s="2">
        <v>38107</v>
      </c>
      <c r="I167" s="1" t="s">
        <v>473</v>
      </c>
      <c r="J167" s="1" t="s">
        <v>469</v>
      </c>
      <c r="L167" s="1">
        <v>3</v>
      </c>
      <c r="M167" s="1">
        <v>599</v>
      </c>
      <c r="P167" s="3">
        <v>42000</v>
      </c>
      <c r="Q167" s="1">
        <v>2002</v>
      </c>
      <c r="R167" s="1">
        <v>9</v>
      </c>
    </row>
    <row r="168" spans="1:18">
      <c r="B168" s="1">
        <v>115</v>
      </c>
      <c r="C168" s="1" t="s">
        <v>580</v>
      </c>
      <c r="D168" s="3">
        <v>82000</v>
      </c>
      <c r="E168" s="3">
        <v>60200</v>
      </c>
      <c r="F168" s="2">
        <v>37307</v>
      </c>
      <c r="G168" s="2">
        <v>37707</v>
      </c>
      <c r="H168" s="2">
        <v>37741</v>
      </c>
      <c r="I168" s="1" t="s">
        <v>473</v>
      </c>
      <c r="J168" s="1" t="s">
        <v>469</v>
      </c>
      <c r="L168" s="1">
        <v>2</v>
      </c>
      <c r="M168" s="1">
        <v>710</v>
      </c>
      <c r="O168" s="1" t="s">
        <v>475</v>
      </c>
      <c r="P168" s="3">
        <v>84000</v>
      </c>
    </row>
    <row r="169" spans="1:18">
      <c r="B169" s="1">
        <v>1714</v>
      </c>
      <c r="C169" s="1" t="s">
        <v>396</v>
      </c>
      <c r="D169" s="3">
        <v>129000</v>
      </c>
      <c r="E169" s="3">
        <v>61000</v>
      </c>
      <c r="F169" s="2">
        <v>38374</v>
      </c>
      <c r="G169" s="2">
        <v>38407</v>
      </c>
      <c r="H169" s="2">
        <v>38503</v>
      </c>
      <c r="I169" s="1" t="s">
        <v>473</v>
      </c>
      <c r="J169" s="1" t="s">
        <v>345</v>
      </c>
      <c r="L169" s="1">
        <v>2</v>
      </c>
      <c r="O169" s="1" t="s">
        <v>475</v>
      </c>
      <c r="P169" s="3">
        <v>61000</v>
      </c>
      <c r="Q169" s="1">
        <v>2002</v>
      </c>
      <c r="R169" s="1">
        <v>9</v>
      </c>
    </row>
    <row r="170" spans="1:18">
      <c r="B170" s="1">
        <v>7</v>
      </c>
      <c r="C170" s="1" t="s">
        <v>63</v>
      </c>
      <c r="D170" s="3">
        <v>72000</v>
      </c>
      <c r="E170" s="3">
        <v>61500</v>
      </c>
      <c r="F170" s="2">
        <v>38029</v>
      </c>
      <c r="G170" s="2">
        <v>38050</v>
      </c>
      <c r="H170" s="2">
        <v>38077</v>
      </c>
      <c r="I170" s="1" t="s">
        <v>473</v>
      </c>
      <c r="J170" s="1" t="s">
        <v>469</v>
      </c>
      <c r="L170" s="1">
        <v>3</v>
      </c>
      <c r="M170" s="1">
        <v>814</v>
      </c>
      <c r="O170" s="1" t="s">
        <v>475</v>
      </c>
      <c r="P170" s="3">
        <v>48000</v>
      </c>
    </row>
    <row r="171" spans="1:18">
      <c r="B171" s="1">
        <v>9</v>
      </c>
      <c r="C171" s="1" t="s">
        <v>65</v>
      </c>
      <c r="D171" s="3">
        <v>64000</v>
      </c>
      <c r="E171" s="3">
        <v>62000</v>
      </c>
      <c r="F171" s="2">
        <v>38014</v>
      </c>
      <c r="G171" s="2">
        <v>38087</v>
      </c>
      <c r="H171" s="2">
        <v>38107</v>
      </c>
      <c r="I171" s="1" t="s">
        <v>473</v>
      </c>
      <c r="J171" s="1" t="s">
        <v>469</v>
      </c>
      <c r="L171" s="1">
        <v>3</v>
      </c>
      <c r="M171" s="1">
        <v>1174</v>
      </c>
      <c r="O171" s="1" t="s">
        <v>475</v>
      </c>
      <c r="P171" s="3">
        <v>54000</v>
      </c>
    </row>
    <row r="172" spans="1:18">
      <c r="B172" s="1">
        <v>21</v>
      </c>
      <c r="C172" s="1" t="s">
        <v>79</v>
      </c>
      <c r="E172" s="3">
        <v>62000</v>
      </c>
      <c r="F172" s="2">
        <v>38136</v>
      </c>
      <c r="G172" s="2">
        <v>38219</v>
      </c>
      <c r="H172" s="2">
        <v>38230</v>
      </c>
      <c r="I172" s="1" t="s">
        <v>473</v>
      </c>
      <c r="J172" s="1" t="s">
        <v>469</v>
      </c>
      <c r="L172" s="1">
        <v>2</v>
      </c>
      <c r="M172" s="1">
        <v>830</v>
      </c>
      <c r="O172" s="1" t="s">
        <v>475</v>
      </c>
      <c r="P172" s="3">
        <v>38000</v>
      </c>
      <c r="Q172" s="1">
        <v>2002</v>
      </c>
      <c r="R172" s="1">
        <v>9</v>
      </c>
    </row>
    <row r="173" spans="1:18">
      <c r="B173" s="1">
        <v>30</v>
      </c>
      <c r="C173" s="1" t="s">
        <v>97</v>
      </c>
      <c r="E173" s="3">
        <v>62000</v>
      </c>
      <c r="F173" s="2">
        <v>37966</v>
      </c>
      <c r="G173" s="2">
        <v>37970</v>
      </c>
      <c r="H173" s="2">
        <v>37986</v>
      </c>
      <c r="I173" s="1" t="s">
        <v>473</v>
      </c>
      <c r="J173" s="1" t="s">
        <v>469</v>
      </c>
      <c r="L173" s="1">
        <v>2</v>
      </c>
      <c r="M173" s="1">
        <v>632</v>
      </c>
      <c r="P173" s="3">
        <v>69000</v>
      </c>
      <c r="Q173" s="1">
        <v>2002</v>
      </c>
      <c r="R173" s="1">
        <v>9</v>
      </c>
    </row>
    <row r="174" spans="1:18">
      <c r="B174" s="1" t="s">
        <v>397</v>
      </c>
      <c r="C174" s="1" t="s">
        <v>398</v>
      </c>
      <c r="D174" s="3">
        <v>76000</v>
      </c>
      <c r="E174" s="3">
        <v>62000</v>
      </c>
      <c r="F174" s="2">
        <v>37848</v>
      </c>
      <c r="G174" s="2">
        <v>37880</v>
      </c>
      <c r="H174" s="2">
        <v>37894</v>
      </c>
      <c r="I174" s="1" t="s">
        <v>473</v>
      </c>
      <c r="J174" s="1" t="s">
        <v>469</v>
      </c>
      <c r="L174" s="1">
        <v>2</v>
      </c>
      <c r="O174" s="1" t="s">
        <v>475</v>
      </c>
      <c r="P174" s="3">
        <v>76000</v>
      </c>
    </row>
    <row r="175" spans="1:18">
      <c r="B175" s="1">
        <v>7</v>
      </c>
      <c r="C175" s="1" t="s">
        <v>399</v>
      </c>
      <c r="D175" s="3">
        <v>95000</v>
      </c>
      <c r="E175" s="3">
        <v>62000</v>
      </c>
      <c r="F175" s="2">
        <v>38484</v>
      </c>
      <c r="G175" s="2">
        <v>38524</v>
      </c>
      <c r="H175" s="2">
        <v>38564</v>
      </c>
      <c r="I175" s="1" t="s">
        <v>473</v>
      </c>
      <c r="J175" s="1" t="s">
        <v>469</v>
      </c>
      <c r="L175" s="1">
        <v>6</v>
      </c>
      <c r="M175" s="1">
        <v>1012</v>
      </c>
      <c r="O175" s="1" t="s">
        <v>475</v>
      </c>
      <c r="P175" s="3">
        <v>62000</v>
      </c>
      <c r="Q175" s="1">
        <v>2002</v>
      </c>
      <c r="R175" s="1">
        <v>9</v>
      </c>
    </row>
    <row r="176" spans="1:18">
      <c r="B176" s="1">
        <v>50</v>
      </c>
      <c r="C176" s="1" t="s">
        <v>400</v>
      </c>
      <c r="D176" s="3">
        <v>75000</v>
      </c>
      <c r="E176" s="3">
        <v>62000</v>
      </c>
      <c r="F176" s="2">
        <v>37529</v>
      </c>
      <c r="G176" s="2">
        <v>37825</v>
      </c>
      <c r="H176" s="2">
        <v>37864</v>
      </c>
      <c r="I176" s="1" t="s">
        <v>473</v>
      </c>
      <c r="L176" s="1">
        <v>3</v>
      </c>
      <c r="M176" s="1">
        <v>2344</v>
      </c>
      <c r="P176" s="3">
        <v>85000</v>
      </c>
      <c r="Q176" s="1">
        <v>1999</v>
      </c>
      <c r="R176" s="1">
        <v>1</v>
      </c>
    </row>
    <row r="177" spans="1:18">
      <c r="A177" s="1" t="s">
        <v>474</v>
      </c>
      <c r="B177" s="1">
        <v>101</v>
      </c>
      <c r="C177" s="1" t="s">
        <v>72</v>
      </c>
      <c r="D177" s="3">
        <v>75000</v>
      </c>
      <c r="E177" s="3">
        <v>62000</v>
      </c>
      <c r="F177" s="2">
        <v>37957</v>
      </c>
      <c r="G177" s="2">
        <v>37958</v>
      </c>
      <c r="H177" s="2">
        <v>37986</v>
      </c>
      <c r="I177" s="1" t="s">
        <v>473</v>
      </c>
      <c r="J177" s="1" t="s">
        <v>469</v>
      </c>
      <c r="L177" s="1">
        <v>2</v>
      </c>
      <c r="O177" s="1" t="s">
        <v>475</v>
      </c>
      <c r="P177" s="3">
        <v>71000</v>
      </c>
      <c r="Q177" s="1">
        <v>2002</v>
      </c>
      <c r="R177" s="1">
        <v>9</v>
      </c>
    </row>
    <row r="178" spans="1:18">
      <c r="B178" s="1" t="s">
        <v>401</v>
      </c>
      <c r="C178" s="1" t="s">
        <v>402</v>
      </c>
      <c r="D178" s="3">
        <v>69000</v>
      </c>
      <c r="E178" s="3">
        <v>62000</v>
      </c>
      <c r="F178" s="2">
        <v>38272</v>
      </c>
      <c r="G178" s="2">
        <v>38317</v>
      </c>
      <c r="H178" s="2">
        <v>38352</v>
      </c>
      <c r="I178" s="1" t="s">
        <v>473</v>
      </c>
      <c r="L178" s="1">
        <v>3</v>
      </c>
      <c r="M178" s="1">
        <v>379</v>
      </c>
      <c r="Q178" s="1">
        <v>2002</v>
      </c>
    </row>
    <row r="179" spans="1:18">
      <c r="B179" s="1">
        <v>19</v>
      </c>
      <c r="C179" s="1" t="s">
        <v>390</v>
      </c>
      <c r="D179" s="3">
        <v>69000</v>
      </c>
      <c r="E179" s="3">
        <v>62000</v>
      </c>
      <c r="F179" s="2">
        <v>37763</v>
      </c>
      <c r="G179" s="2">
        <v>37802</v>
      </c>
      <c r="H179" s="2">
        <v>37833</v>
      </c>
      <c r="I179" s="1" t="s">
        <v>473</v>
      </c>
      <c r="J179" s="1" t="s">
        <v>469</v>
      </c>
      <c r="L179" s="1">
        <v>3</v>
      </c>
      <c r="O179" s="1" t="s">
        <v>475</v>
      </c>
      <c r="P179" s="3">
        <v>69000</v>
      </c>
    </row>
    <row r="180" spans="1:18">
      <c r="B180" s="1">
        <v>6</v>
      </c>
      <c r="C180" s="1" t="s">
        <v>65</v>
      </c>
      <c r="D180" s="3">
        <v>70000</v>
      </c>
      <c r="E180" s="3">
        <v>63000</v>
      </c>
      <c r="F180" s="2">
        <v>38132</v>
      </c>
      <c r="G180" s="2">
        <v>38150</v>
      </c>
      <c r="H180" s="2">
        <v>38168</v>
      </c>
      <c r="I180" s="1" t="s">
        <v>473</v>
      </c>
      <c r="J180" s="1" t="s">
        <v>469</v>
      </c>
      <c r="L180" s="1">
        <v>3</v>
      </c>
      <c r="M180" s="1">
        <v>825</v>
      </c>
      <c r="O180" s="1" t="s">
        <v>475</v>
      </c>
      <c r="P180" s="3">
        <v>44000</v>
      </c>
    </row>
    <row r="181" spans="1:18">
      <c r="A181" s="1" t="s">
        <v>474</v>
      </c>
      <c r="B181" s="1">
        <v>21</v>
      </c>
      <c r="C181" s="1" t="s">
        <v>734</v>
      </c>
      <c r="D181" s="3">
        <v>66000</v>
      </c>
      <c r="E181" s="3">
        <v>63000</v>
      </c>
      <c r="F181" s="2">
        <v>37767</v>
      </c>
      <c r="G181" s="2">
        <v>37821</v>
      </c>
      <c r="H181" s="2">
        <v>37864</v>
      </c>
      <c r="I181" s="1" t="s">
        <v>473</v>
      </c>
      <c r="L181" s="1">
        <v>3</v>
      </c>
      <c r="M181" s="1">
        <v>1429</v>
      </c>
      <c r="O181" s="1" t="s">
        <v>475</v>
      </c>
      <c r="P181" s="3">
        <v>58000</v>
      </c>
      <c r="Q181" s="1">
        <v>2002</v>
      </c>
      <c r="R181" s="1">
        <v>10</v>
      </c>
    </row>
    <row r="182" spans="1:18">
      <c r="B182" s="1">
        <v>19</v>
      </c>
      <c r="C182" s="1" t="s">
        <v>75</v>
      </c>
      <c r="D182" s="3">
        <v>63000</v>
      </c>
      <c r="E182" s="3">
        <v>63000</v>
      </c>
      <c r="F182" s="2">
        <v>38433</v>
      </c>
      <c r="G182" s="2">
        <v>38449</v>
      </c>
      <c r="H182" s="2">
        <v>38472</v>
      </c>
      <c r="I182" s="1" t="s">
        <v>473</v>
      </c>
      <c r="J182" s="1" t="s">
        <v>469</v>
      </c>
      <c r="L182" s="1">
        <v>3</v>
      </c>
      <c r="M182" s="1">
        <v>622</v>
      </c>
      <c r="O182" s="1" t="s">
        <v>475</v>
      </c>
      <c r="P182" s="3">
        <v>42000</v>
      </c>
      <c r="Q182" s="1">
        <v>2002</v>
      </c>
    </row>
    <row r="183" spans="1:18">
      <c r="B183" s="1">
        <v>413</v>
      </c>
      <c r="C183" s="1" t="s">
        <v>58</v>
      </c>
      <c r="D183" s="3">
        <v>69000</v>
      </c>
      <c r="E183" s="3">
        <v>63000</v>
      </c>
      <c r="F183" s="2">
        <v>37890</v>
      </c>
      <c r="G183" s="2">
        <v>37903</v>
      </c>
      <c r="H183" s="2">
        <v>37925</v>
      </c>
      <c r="I183" s="1" t="s">
        <v>473</v>
      </c>
      <c r="J183" s="1" t="s">
        <v>345</v>
      </c>
      <c r="L183" s="1">
        <v>2</v>
      </c>
      <c r="M183" s="1">
        <v>809</v>
      </c>
      <c r="O183" s="1" t="s">
        <v>475</v>
      </c>
      <c r="P183" s="3">
        <v>95000</v>
      </c>
      <c r="Q183" s="1">
        <v>2002</v>
      </c>
      <c r="R183" s="1">
        <v>9</v>
      </c>
    </row>
    <row r="184" spans="1:18">
      <c r="A184" s="1" t="s">
        <v>33</v>
      </c>
      <c r="B184" s="1">
        <v>666</v>
      </c>
      <c r="C184" s="1" t="s">
        <v>403</v>
      </c>
      <c r="D184" s="3">
        <v>69000</v>
      </c>
      <c r="E184" s="3">
        <v>63500</v>
      </c>
      <c r="F184" s="2">
        <v>37734</v>
      </c>
      <c r="G184" s="2">
        <v>37783</v>
      </c>
      <c r="H184" s="2">
        <v>37833</v>
      </c>
      <c r="I184" s="1" t="s">
        <v>473</v>
      </c>
      <c r="L184" s="1">
        <v>3</v>
      </c>
      <c r="O184" s="1" t="s">
        <v>475</v>
      </c>
      <c r="P184" s="3">
        <v>69000</v>
      </c>
      <c r="Q184" s="1">
        <v>2002</v>
      </c>
      <c r="R184" s="1">
        <v>9</v>
      </c>
    </row>
    <row r="185" spans="1:18">
      <c r="A185" s="1" t="s">
        <v>33</v>
      </c>
      <c r="B185" s="1">
        <v>36</v>
      </c>
      <c r="C185" s="1" t="s">
        <v>598</v>
      </c>
      <c r="D185" s="3">
        <v>69000</v>
      </c>
      <c r="E185" s="3">
        <v>64000</v>
      </c>
      <c r="F185" s="2">
        <v>37669</v>
      </c>
      <c r="G185" s="2">
        <v>37792</v>
      </c>
      <c r="H185" s="2">
        <v>37802</v>
      </c>
      <c r="I185" s="1" t="s">
        <v>473</v>
      </c>
      <c r="J185" s="1" t="s">
        <v>469</v>
      </c>
      <c r="L185" s="1">
        <v>3</v>
      </c>
      <c r="O185" s="1" t="s">
        <v>475</v>
      </c>
      <c r="P185" s="3">
        <v>71000</v>
      </c>
    </row>
    <row r="186" spans="1:18">
      <c r="B186" s="1">
        <v>25</v>
      </c>
      <c r="C186" s="1" t="s">
        <v>599</v>
      </c>
      <c r="D186" s="3">
        <v>67000</v>
      </c>
      <c r="E186" s="3">
        <v>64000</v>
      </c>
      <c r="F186" s="2">
        <v>38195</v>
      </c>
      <c r="G186" s="2">
        <v>38203</v>
      </c>
      <c r="H186" s="2">
        <v>38230</v>
      </c>
      <c r="I186" s="1" t="s">
        <v>473</v>
      </c>
      <c r="J186" s="1" t="s">
        <v>469</v>
      </c>
      <c r="L186" s="1">
        <v>2</v>
      </c>
      <c r="M186" s="1">
        <v>499</v>
      </c>
      <c r="O186" s="1" t="s">
        <v>475</v>
      </c>
      <c r="P186" s="3">
        <v>56000</v>
      </c>
    </row>
    <row r="187" spans="1:18">
      <c r="A187" s="1" t="s">
        <v>33</v>
      </c>
      <c r="B187" s="1">
        <v>31</v>
      </c>
      <c r="C187" s="1" t="s">
        <v>600</v>
      </c>
      <c r="E187" s="3">
        <v>64000</v>
      </c>
      <c r="F187" s="2">
        <v>37798</v>
      </c>
      <c r="G187" s="2">
        <v>37839</v>
      </c>
      <c r="H187" s="2">
        <v>37864</v>
      </c>
      <c r="I187" s="1" t="s">
        <v>473</v>
      </c>
      <c r="J187" s="1" t="s">
        <v>469</v>
      </c>
      <c r="L187" s="1">
        <v>2</v>
      </c>
      <c r="O187" s="1" t="s">
        <v>475</v>
      </c>
      <c r="P187" s="3">
        <v>71000</v>
      </c>
    </row>
    <row r="188" spans="1:18">
      <c r="A188" s="1" t="s">
        <v>33</v>
      </c>
      <c r="B188" s="1">
        <v>91</v>
      </c>
      <c r="C188" s="1" t="s">
        <v>580</v>
      </c>
      <c r="E188" s="3">
        <v>64000</v>
      </c>
      <c r="F188" s="2">
        <v>37843</v>
      </c>
      <c r="G188" s="2">
        <v>37862</v>
      </c>
      <c r="H188" s="2">
        <v>37894</v>
      </c>
      <c r="I188" s="1" t="s">
        <v>473</v>
      </c>
      <c r="J188" s="1" t="s">
        <v>469</v>
      </c>
      <c r="L188" s="1">
        <v>3</v>
      </c>
      <c r="O188" s="1" t="s">
        <v>475</v>
      </c>
      <c r="P188" s="3">
        <v>66000</v>
      </c>
      <c r="Q188" s="1">
        <v>2002</v>
      </c>
      <c r="R188" s="1">
        <v>9</v>
      </c>
    </row>
    <row r="189" spans="1:18">
      <c r="B189" s="1" t="s">
        <v>445</v>
      </c>
      <c r="C189" s="1" t="s">
        <v>580</v>
      </c>
      <c r="D189" s="3">
        <v>72000</v>
      </c>
      <c r="E189" s="3">
        <v>64000</v>
      </c>
      <c r="F189" s="2">
        <v>38006</v>
      </c>
      <c r="G189" s="2">
        <v>38027</v>
      </c>
      <c r="H189" s="2">
        <v>38077</v>
      </c>
      <c r="I189" s="1" t="s">
        <v>473</v>
      </c>
      <c r="J189" s="1" t="s">
        <v>469</v>
      </c>
      <c r="L189" s="1">
        <v>3</v>
      </c>
      <c r="O189" s="1" t="s">
        <v>475</v>
      </c>
      <c r="P189" s="3">
        <v>69000</v>
      </c>
      <c r="Q189" s="1">
        <v>2002</v>
      </c>
      <c r="R189" s="1">
        <v>9</v>
      </c>
    </row>
    <row r="190" spans="1:18">
      <c r="B190" s="1" t="s">
        <v>601</v>
      </c>
      <c r="C190" s="1" t="s">
        <v>72</v>
      </c>
      <c r="D190" s="3">
        <v>69000</v>
      </c>
      <c r="E190" s="3">
        <v>64000</v>
      </c>
      <c r="F190" s="2">
        <v>37952</v>
      </c>
      <c r="G190" s="2">
        <v>38117</v>
      </c>
      <c r="H190" s="2">
        <v>38138</v>
      </c>
      <c r="I190" s="1" t="s">
        <v>473</v>
      </c>
      <c r="J190" s="1" t="s">
        <v>469</v>
      </c>
      <c r="L190" s="1">
        <v>3</v>
      </c>
      <c r="O190" s="1" t="s">
        <v>475</v>
      </c>
      <c r="P190" s="3">
        <v>65000</v>
      </c>
    </row>
    <row r="191" spans="1:18">
      <c r="B191" s="1" t="s">
        <v>650</v>
      </c>
      <c r="C191" s="1" t="s">
        <v>72</v>
      </c>
      <c r="E191" s="3">
        <v>64000</v>
      </c>
      <c r="F191" s="2">
        <v>37876</v>
      </c>
      <c r="G191" s="2">
        <v>37903</v>
      </c>
      <c r="H191" s="2">
        <v>37925</v>
      </c>
      <c r="I191" s="1" t="s">
        <v>473</v>
      </c>
      <c r="L191" s="1">
        <v>3</v>
      </c>
      <c r="O191" s="1" t="s">
        <v>475</v>
      </c>
    </row>
    <row r="192" spans="1:18">
      <c r="A192" s="1" t="s">
        <v>33</v>
      </c>
      <c r="B192" s="1">
        <v>83</v>
      </c>
      <c r="C192" s="1" t="s">
        <v>651</v>
      </c>
      <c r="E192" s="3">
        <v>64000</v>
      </c>
      <c r="F192" s="2">
        <v>37889</v>
      </c>
      <c r="G192" s="2">
        <v>37925</v>
      </c>
      <c r="H192" s="2">
        <v>37955</v>
      </c>
      <c r="I192" s="1" t="s">
        <v>473</v>
      </c>
      <c r="L192" s="1">
        <v>3</v>
      </c>
      <c r="Q192" s="1">
        <v>2002</v>
      </c>
      <c r="R192" s="1">
        <v>9</v>
      </c>
    </row>
    <row r="193" spans="1:18">
      <c r="B193" s="1">
        <v>58</v>
      </c>
      <c r="C193" s="1" t="s">
        <v>542</v>
      </c>
      <c r="E193" s="3">
        <v>64000</v>
      </c>
      <c r="F193" s="2">
        <v>37824</v>
      </c>
      <c r="G193" s="2">
        <v>37860</v>
      </c>
      <c r="H193" s="2">
        <v>37864</v>
      </c>
      <c r="I193" s="1" t="s">
        <v>473</v>
      </c>
      <c r="J193" s="1" t="s">
        <v>469</v>
      </c>
      <c r="L193" s="1">
        <v>3</v>
      </c>
      <c r="M193" s="1">
        <v>1042</v>
      </c>
      <c r="O193" s="1" t="s">
        <v>475</v>
      </c>
      <c r="P193" s="3">
        <v>85000</v>
      </c>
      <c r="Q193" s="1">
        <v>2002</v>
      </c>
      <c r="R193" s="1">
        <v>11</v>
      </c>
    </row>
    <row r="194" spans="1:18">
      <c r="B194" s="1">
        <v>6</v>
      </c>
      <c r="C194" s="1" t="s">
        <v>66</v>
      </c>
      <c r="D194" s="3">
        <v>73000</v>
      </c>
      <c r="E194" s="3">
        <v>64000</v>
      </c>
      <c r="F194" s="2">
        <v>38229</v>
      </c>
      <c r="G194" s="2">
        <v>38330</v>
      </c>
      <c r="H194" s="2">
        <v>38352</v>
      </c>
      <c r="I194" s="1" t="s">
        <v>473</v>
      </c>
      <c r="J194" s="1" t="s">
        <v>469</v>
      </c>
      <c r="L194" s="1">
        <v>2</v>
      </c>
      <c r="M194" s="1">
        <v>809</v>
      </c>
      <c r="O194" s="1" t="s">
        <v>475</v>
      </c>
      <c r="P194" s="3">
        <v>37000</v>
      </c>
      <c r="Q194" s="1">
        <v>2002</v>
      </c>
    </row>
    <row r="195" spans="1:18">
      <c r="B195" s="1">
        <v>89</v>
      </c>
      <c r="C195" s="1" t="s">
        <v>66</v>
      </c>
      <c r="D195" s="3">
        <v>69000</v>
      </c>
      <c r="E195" s="3">
        <v>64000</v>
      </c>
      <c r="F195" s="2">
        <v>37837</v>
      </c>
      <c r="G195" s="2">
        <v>37868</v>
      </c>
      <c r="H195" s="2">
        <v>37894</v>
      </c>
      <c r="I195" s="1" t="s">
        <v>473</v>
      </c>
      <c r="J195" s="1" t="s">
        <v>469</v>
      </c>
      <c r="L195" s="1">
        <v>4</v>
      </c>
      <c r="M195" s="1">
        <v>766</v>
      </c>
      <c r="O195" s="1" t="s">
        <v>475</v>
      </c>
      <c r="P195" s="3">
        <v>51000</v>
      </c>
    </row>
    <row r="196" spans="1:18">
      <c r="B196" s="1" t="s">
        <v>652</v>
      </c>
      <c r="C196" s="1" t="s">
        <v>581</v>
      </c>
      <c r="D196" s="3">
        <v>68000</v>
      </c>
      <c r="E196" s="3">
        <v>64200</v>
      </c>
      <c r="F196" s="2">
        <v>38061</v>
      </c>
      <c r="G196" s="2">
        <v>38085</v>
      </c>
      <c r="H196" s="2">
        <v>38107</v>
      </c>
      <c r="I196" s="1" t="s">
        <v>473</v>
      </c>
      <c r="J196" s="1" t="s">
        <v>469</v>
      </c>
      <c r="O196" s="1" t="s">
        <v>475</v>
      </c>
      <c r="P196" s="3">
        <v>62000</v>
      </c>
      <c r="Q196" s="1">
        <v>2004</v>
      </c>
      <c r="R196" s="1">
        <v>2</v>
      </c>
    </row>
    <row r="197" spans="1:18">
      <c r="B197" s="1">
        <v>32</v>
      </c>
      <c r="C197" s="1" t="s">
        <v>65</v>
      </c>
      <c r="D197" s="3">
        <v>69000</v>
      </c>
      <c r="E197" s="3">
        <v>64500</v>
      </c>
      <c r="F197" s="2">
        <v>38272</v>
      </c>
      <c r="G197" s="2">
        <v>38315</v>
      </c>
      <c r="H197" s="2">
        <v>38321</v>
      </c>
      <c r="I197" s="1" t="s">
        <v>473</v>
      </c>
      <c r="J197" s="1" t="s">
        <v>469</v>
      </c>
      <c r="L197" s="1">
        <v>3</v>
      </c>
      <c r="M197" s="1">
        <v>855</v>
      </c>
      <c r="O197" s="1" t="s">
        <v>475</v>
      </c>
      <c r="P197" s="3">
        <v>49000</v>
      </c>
      <c r="Q197" s="1">
        <v>2002</v>
      </c>
      <c r="R197" s="1">
        <v>9</v>
      </c>
    </row>
    <row r="198" spans="1:18">
      <c r="B198" s="1">
        <v>14</v>
      </c>
      <c r="C198" s="1" t="s">
        <v>70</v>
      </c>
      <c r="D198" s="3">
        <v>63000</v>
      </c>
      <c r="E198" s="3">
        <v>64500</v>
      </c>
      <c r="F198" s="2">
        <v>37847</v>
      </c>
      <c r="G198" s="2">
        <v>38019</v>
      </c>
      <c r="H198" s="2">
        <v>38046</v>
      </c>
      <c r="I198" s="1" t="s">
        <v>473</v>
      </c>
      <c r="J198" s="1" t="s">
        <v>469</v>
      </c>
      <c r="L198" s="1">
        <v>4</v>
      </c>
      <c r="M198" s="1">
        <v>878</v>
      </c>
      <c r="P198" s="3">
        <v>60000</v>
      </c>
    </row>
    <row r="199" spans="1:18">
      <c r="B199" s="1">
        <v>64</v>
      </c>
      <c r="C199" s="1" t="s">
        <v>653</v>
      </c>
      <c r="D199" s="3">
        <v>75000</v>
      </c>
      <c r="E199" s="3">
        <v>64500</v>
      </c>
      <c r="F199" s="2">
        <v>37956</v>
      </c>
      <c r="G199" s="2">
        <v>38017</v>
      </c>
      <c r="H199" s="2">
        <v>38077</v>
      </c>
      <c r="I199" s="1" t="s">
        <v>473</v>
      </c>
      <c r="J199" s="1" t="s">
        <v>469</v>
      </c>
      <c r="L199" s="1">
        <v>2</v>
      </c>
      <c r="M199" s="1">
        <v>809</v>
      </c>
      <c r="O199" s="1" t="s">
        <v>475</v>
      </c>
      <c r="P199" s="3">
        <v>125000</v>
      </c>
    </row>
    <row r="200" spans="1:18">
      <c r="B200" s="1" t="s">
        <v>16</v>
      </c>
      <c r="C200" s="1" t="s">
        <v>578</v>
      </c>
      <c r="D200" s="3">
        <v>72000</v>
      </c>
      <c r="E200" s="3">
        <v>64800</v>
      </c>
      <c r="F200" s="2">
        <v>38021</v>
      </c>
      <c r="G200" s="2">
        <v>38050</v>
      </c>
      <c r="H200" s="2">
        <v>38077</v>
      </c>
      <c r="I200" s="1" t="s">
        <v>473</v>
      </c>
      <c r="J200" s="1" t="s">
        <v>469</v>
      </c>
      <c r="L200" s="1">
        <v>3</v>
      </c>
      <c r="O200" s="1" t="s">
        <v>475</v>
      </c>
      <c r="P200" s="3">
        <v>67000</v>
      </c>
      <c r="Q200" s="1">
        <v>2002</v>
      </c>
      <c r="R200" s="1">
        <v>9</v>
      </c>
    </row>
    <row r="201" spans="1:18">
      <c r="B201" s="1">
        <v>50</v>
      </c>
      <c r="C201" s="1" t="s">
        <v>70</v>
      </c>
      <c r="D201" s="3">
        <v>69000</v>
      </c>
      <c r="E201" s="3">
        <v>65000</v>
      </c>
      <c r="F201" s="2">
        <v>38292</v>
      </c>
      <c r="G201" s="2">
        <v>38352</v>
      </c>
      <c r="H201" s="2">
        <v>38383</v>
      </c>
      <c r="I201" s="1" t="s">
        <v>473</v>
      </c>
      <c r="J201" s="1" t="s">
        <v>469</v>
      </c>
      <c r="L201" s="1">
        <v>3</v>
      </c>
      <c r="M201" s="1">
        <v>1136</v>
      </c>
      <c r="O201" s="1" t="s">
        <v>475</v>
      </c>
      <c r="P201" s="3">
        <v>54000</v>
      </c>
    </row>
    <row r="202" spans="1:18">
      <c r="B202" s="1" t="s">
        <v>478</v>
      </c>
      <c r="C202" s="1" t="s">
        <v>654</v>
      </c>
      <c r="E202" s="3">
        <v>65000</v>
      </c>
      <c r="F202" s="2">
        <v>38295</v>
      </c>
      <c r="G202" s="2">
        <v>38306</v>
      </c>
      <c r="H202" s="2">
        <v>38352</v>
      </c>
      <c r="I202" s="1" t="s">
        <v>473</v>
      </c>
      <c r="J202" s="1" t="s">
        <v>469</v>
      </c>
      <c r="L202" s="1">
        <v>3</v>
      </c>
      <c r="M202" s="1">
        <v>498</v>
      </c>
      <c r="O202" s="1" t="s">
        <v>475</v>
      </c>
      <c r="P202" s="3">
        <v>46000</v>
      </c>
      <c r="Q202" s="1">
        <v>2002</v>
      </c>
    </row>
    <row r="203" spans="1:18">
      <c r="B203" s="1">
        <v>15</v>
      </c>
      <c r="C203" s="1" t="s">
        <v>655</v>
      </c>
      <c r="E203" s="3">
        <v>65000</v>
      </c>
      <c r="F203" s="2">
        <v>37963</v>
      </c>
      <c r="G203" s="2">
        <v>37991</v>
      </c>
      <c r="H203" s="2">
        <v>38017</v>
      </c>
      <c r="I203" s="1" t="s">
        <v>473</v>
      </c>
      <c r="J203" s="1" t="s">
        <v>469</v>
      </c>
      <c r="L203" s="1">
        <v>3</v>
      </c>
      <c r="O203" s="1" t="s">
        <v>475</v>
      </c>
      <c r="P203" s="3">
        <v>74000</v>
      </c>
      <c r="Q203" s="1">
        <v>2002</v>
      </c>
      <c r="R203" s="1">
        <v>9</v>
      </c>
    </row>
    <row r="204" spans="1:18">
      <c r="A204" s="1" t="s">
        <v>33</v>
      </c>
      <c r="B204" s="1">
        <v>71</v>
      </c>
      <c r="C204" s="1" t="s">
        <v>72</v>
      </c>
      <c r="D204" s="3">
        <v>75000</v>
      </c>
      <c r="E204" s="3">
        <v>65000</v>
      </c>
      <c r="F204" s="2">
        <v>37585</v>
      </c>
      <c r="G204" s="2">
        <v>37790</v>
      </c>
      <c r="H204" s="2">
        <v>37864</v>
      </c>
      <c r="I204" s="1" t="s">
        <v>473</v>
      </c>
      <c r="L204" s="1">
        <v>3</v>
      </c>
      <c r="M204" s="1">
        <v>1010</v>
      </c>
      <c r="O204" s="1" t="s">
        <v>475</v>
      </c>
      <c r="P204" s="3">
        <v>69000</v>
      </c>
      <c r="Q204" s="1">
        <v>2002</v>
      </c>
      <c r="R204" s="1">
        <v>11</v>
      </c>
    </row>
    <row r="205" spans="1:18">
      <c r="B205" s="1">
        <v>66</v>
      </c>
      <c r="C205" s="1" t="s">
        <v>656</v>
      </c>
      <c r="D205" s="3">
        <v>115000</v>
      </c>
      <c r="E205" s="3">
        <v>65000</v>
      </c>
      <c r="F205" s="2">
        <v>37453</v>
      </c>
      <c r="G205" s="2">
        <v>37706</v>
      </c>
      <c r="H205" s="2">
        <v>37741</v>
      </c>
      <c r="I205" s="1" t="s">
        <v>473</v>
      </c>
      <c r="J205" s="1" t="s">
        <v>345</v>
      </c>
      <c r="L205" s="1">
        <v>2</v>
      </c>
      <c r="M205" s="1">
        <v>809</v>
      </c>
      <c r="O205" s="1" t="s">
        <v>475</v>
      </c>
    </row>
    <row r="206" spans="1:18">
      <c r="B206" s="1">
        <v>670</v>
      </c>
      <c r="C206" s="1" t="s">
        <v>403</v>
      </c>
      <c r="D206" s="3">
        <v>79000</v>
      </c>
      <c r="E206" s="3">
        <v>65000</v>
      </c>
      <c r="F206" s="2">
        <v>38135</v>
      </c>
      <c r="G206" s="2">
        <v>38152</v>
      </c>
      <c r="H206" s="2">
        <v>38168</v>
      </c>
      <c r="I206" s="1" t="s">
        <v>473</v>
      </c>
      <c r="J206" s="1" t="s">
        <v>469</v>
      </c>
      <c r="L206" s="1">
        <v>2</v>
      </c>
      <c r="M206" s="1">
        <v>1012</v>
      </c>
      <c r="P206" s="3">
        <v>49000</v>
      </c>
      <c r="Q206" s="1">
        <v>2002</v>
      </c>
      <c r="R206" s="1">
        <v>9</v>
      </c>
    </row>
    <row r="207" spans="1:18">
      <c r="B207" s="1">
        <v>96</v>
      </c>
      <c r="C207" s="1" t="s">
        <v>542</v>
      </c>
      <c r="D207" s="3">
        <v>95000</v>
      </c>
      <c r="E207" s="3">
        <v>65000</v>
      </c>
      <c r="F207" s="2">
        <v>37384</v>
      </c>
      <c r="G207" s="2">
        <v>37778</v>
      </c>
      <c r="H207" s="2">
        <v>37802</v>
      </c>
      <c r="I207" s="1" t="s">
        <v>473</v>
      </c>
      <c r="J207" s="1" t="s">
        <v>469</v>
      </c>
      <c r="L207" s="1">
        <v>3</v>
      </c>
      <c r="O207" s="1" t="s">
        <v>475</v>
      </c>
      <c r="P207" s="3">
        <v>80000</v>
      </c>
    </row>
    <row r="208" spans="1:18">
      <c r="B208" s="1">
        <v>59</v>
      </c>
      <c r="C208" s="1" t="s">
        <v>65</v>
      </c>
      <c r="D208" s="3">
        <v>69000</v>
      </c>
      <c r="E208" s="3">
        <v>66000</v>
      </c>
      <c r="F208" s="2">
        <v>37895</v>
      </c>
      <c r="G208" s="2">
        <v>37907</v>
      </c>
      <c r="H208" s="2">
        <v>37955</v>
      </c>
      <c r="I208" s="1" t="s">
        <v>473</v>
      </c>
      <c r="J208" s="1" t="s">
        <v>469</v>
      </c>
      <c r="L208" s="1">
        <v>4</v>
      </c>
      <c r="M208" s="1">
        <v>809</v>
      </c>
      <c r="O208" s="1" t="s">
        <v>475</v>
      </c>
      <c r="P208" s="3">
        <v>37000</v>
      </c>
      <c r="Q208" s="1">
        <v>2002</v>
      </c>
      <c r="R208" s="1">
        <v>9</v>
      </c>
    </row>
    <row r="209" spans="1:18">
      <c r="B209" s="1" t="s">
        <v>657</v>
      </c>
      <c r="C209" s="1" t="s">
        <v>658</v>
      </c>
      <c r="D209" s="3">
        <v>75000</v>
      </c>
      <c r="E209" s="3">
        <v>66000</v>
      </c>
      <c r="F209" s="2">
        <v>37727</v>
      </c>
      <c r="G209" s="2">
        <v>37856</v>
      </c>
      <c r="H209" s="2">
        <v>37894</v>
      </c>
      <c r="I209" s="1" t="s">
        <v>473</v>
      </c>
      <c r="L209" s="1">
        <v>2</v>
      </c>
      <c r="O209" s="1" t="s">
        <v>475</v>
      </c>
      <c r="P209" s="3">
        <v>69000</v>
      </c>
      <c r="Q209" s="1">
        <v>2002</v>
      </c>
      <c r="R209" s="1">
        <v>9</v>
      </c>
    </row>
    <row r="210" spans="1:18">
      <c r="B210" s="1" t="s">
        <v>659</v>
      </c>
      <c r="C210" s="1" t="s">
        <v>725</v>
      </c>
      <c r="E210" s="3">
        <v>66000</v>
      </c>
      <c r="F210" s="2">
        <v>37676</v>
      </c>
      <c r="G210" s="2">
        <v>37710</v>
      </c>
      <c r="H210" s="2">
        <v>37711</v>
      </c>
      <c r="I210" s="1" t="s">
        <v>473</v>
      </c>
      <c r="L210" s="1">
        <v>3</v>
      </c>
      <c r="Q210" s="1">
        <v>2002</v>
      </c>
      <c r="R210" s="1">
        <v>1</v>
      </c>
    </row>
    <row r="211" spans="1:18">
      <c r="B211" s="1" t="s">
        <v>660</v>
      </c>
      <c r="C211" s="1" t="s">
        <v>580</v>
      </c>
      <c r="D211" s="3">
        <v>69000</v>
      </c>
      <c r="E211" s="3">
        <v>66000</v>
      </c>
      <c r="F211" s="2">
        <v>38253</v>
      </c>
      <c r="G211" s="2">
        <v>38338</v>
      </c>
      <c r="H211" s="2">
        <v>38383</v>
      </c>
      <c r="I211" s="1" t="s">
        <v>473</v>
      </c>
      <c r="J211" s="1" t="s">
        <v>469</v>
      </c>
      <c r="L211" s="1">
        <v>3</v>
      </c>
      <c r="O211" s="1" t="s">
        <v>475</v>
      </c>
      <c r="P211" s="3">
        <v>66000</v>
      </c>
    </row>
    <row r="212" spans="1:18">
      <c r="B212" s="1">
        <v>35</v>
      </c>
      <c r="C212" s="1" t="s">
        <v>661</v>
      </c>
      <c r="E212" s="3">
        <v>66000</v>
      </c>
      <c r="F212" s="2">
        <v>37971</v>
      </c>
      <c r="G212" s="2">
        <v>38013</v>
      </c>
      <c r="H212" s="2">
        <v>38017</v>
      </c>
      <c r="I212" s="1" t="s">
        <v>473</v>
      </c>
      <c r="J212" s="1" t="s">
        <v>469</v>
      </c>
      <c r="L212" s="1">
        <v>3</v>
      </c>
      <c r="M212" s="1">
        <v>683</v>
      </c>
      <c r="Q212" s="1">
        <v>2002</v>
      </c>
      <c r="R212" s="1">
        <v>9</v>
      </c>
    </row>
    <row r="213" spans="1:18">
      <c r="B213" s="1">
        <v>193</v>
      </c>
      <c r="C213" s="1" t="s">
        <v>58</v>
      </c>
      <c r="D213" s="3">
        <v>90000</v>
      </c>
      <c r="E213" s="3">
        <v>66000</v>
      </c>
      <c r="F213" s="2">
        <v>37537</v>
      </c>
      <c r="G213" s="2">
        <v>37670</v>
      </c>
      <c r="H213" s="2">
        <v>37741</v>
      </c>
      <c r="I213" s="1" t="s">
        <v>473</v>
      </c>
      <c r="J213" s="1" t="s">
        <v>345</v>
      </c>
      <c r="L213" s="1">
        <v>2</v>
      </c>
      <c r="M213" s="1">
        <v>969</v>
      </c>
      <c r="O213" s="1" t="s">
        <v>475</v>
      </c>
      <c r="P213" s="3">
        <v>105000</v>
      </c>
      <c r="Q213" s="1">
        <v>1999</v>
      </c>
      <c r="R213" s="1">
        <v>9</v>
      </c>
    </row>
    <row r="214" spans="1:18">
      <c r="B214" s="1">
        <v>622</v>
      </c>
      <c r="C214" s="1" t="s">
        <v>403</v>
      </c>
      <c r="D214" s="3">
        <v>74000</v>
      </c>
      <c r="E214" s="3">
        <v>66300</v>
      </c>
      <c r="F214" s="2">
        <v>38035</v>
      </c>
      <c r="G214" s="2">
        <v>38085</v>
      </c>
      <c r="H214" s="2">
        <v>38107</v>
      </c>
      <c r="I214" s="1" t="s">
        <v>473</v>
      </c>
      <c r="J214" s="1" t="s">
        <v>469</v>
      </c>
      <c r="L214" s="1">
        <v>3</v>
      </c>
      <c r="M214" s="1">
        <v>2937</v>
      </c>
      <c r="O214" s="1" t="s">
        <v>475</v>
      </c>
      <c r="P214" s="3">
        <v>67000</v>
      </c>
    </row>
    <row r="215" spans="1:18">
      <c r="B215" s="1">
        <v>20</v>
      </c>
      <c r="C215" s="1" t="s">
        <v>662</v>
      </c>
      <c r="D215" s="3">
        <v>95000</v>
      </c>
      <c r="E215" s="3">
        <v>67000</v>
      </c>
      <c r="F215" s="2">
        <v>38029</v>
      </c>
      <c r="G215" s="2">
        <v>38073</v>
      </c>
      <c r="H215" s="2">
        <v>38107</v>
      </c>
      <c r="I215" s="1" t="s">
        <v>473</v>
      </c>
      <c r="J215" s="1" t="s">
        <v>469</v>
      </c>
      <c r="L215" s="1">
        <v>3</v>
      </c>
      <c r="M215" s="1">
        <v>809</v>
      </c>
      <c r="Q215" s="1">
        <v>2002</v>
      </c>
      <c r="R215" s="1">
        <v>9</v>
      </c>
    </row>
    <row r="216" spans="1:18">
      <c r="B216" s="1">
        <v>11</v>
      </c>
      <c r="C216" s="1" t="s">
        <v>663</v>
      </c>
      <c r="D216" s="3">
        <v>75000</v>
      </c>
      <c r="E216" s="3">
        <v>67000</v>
      </c>
      <c r="F216" s="2">
        <v>38364</v>
      </c>
      <c r="G216" s="2">
        <v>38397</v>
      </c>
      <c r="H216" s="2">
        <v>38411</v>
      </c>
      <c r="I216" s="1" t="s">
        <v>473</v>
      </c>
      <c r="J216" s="1" t="s">
        <v>469</v>
      </c>
      <c r="L216" s="1">
        <v>3</v>
      </c>
      <c r="M216" s="1">
        <v>683</v>
      </c>
      <c r="O216" s="1" t="s">
        <v>475</v>
      </c>
      <c r="P216" s="3">
        <v>49000</v>
      </c>
      <c r="Q216" s="1">
        <v>2002</v>
      </c>
      <c r="R216" s="1">
        <v>9</v>
      </c>
    </row>
    <row r="217" spans="1:18">
      <c r="B217" s="1">
        <v>27</v>
      </c>
      <c r="C217" s="1" t="s">
        <v>658</v>
      </c>
      <c r="D217" s="3">
        <v>69000</v>
      </c>
      <c r="E217" s="3">
        <v>67000</v>
      </c>
      <c r="F217" s="2">
        <v>38119</v>
      </c>
      <c r="G217" s="2">
        <v>38124</v>
      </c>
      <c r="H217" s="2">
        <v>38138</v>
      </c>
      <c r="I217" s="1" t="s">
        <v>473</v>
      </c>
      <c r="J217" s="1" t="s">
        <v>469</v>
      </c>
      <c r="L217" s="1">
        <v>2</v>
      </c>
      <c r="M217" s="1">
        <v>491</v>
      </c>
      <c r="O217" s="1" t="s">
        <v>475</v>
      </c>
      <c r="P217" s="3">
        <v>48000</v>
      </c>
      <c r="Q217" s="1">
        <v>2002</v>
      </c>
      <c r="R217" s="1">
        <v>10</v>
      </c>
    </row>
    <row r="218" spans="1:18">
      <c r="B218" s="1">
        <v>51</v>
      </c>
      <c r="C218" s="1" t="s">
        <v>664</v>
      </c>
      <c r="D218" s="3">
        <v>75000</v>
      </c>
      <c r="E218" s="3">
        <v>67000</v>
      </c>
      <c r="F218" s="2">
        <v>38092</v>
      </c>
      <c r="G218" s="2">
        <v>38109</v>
      </c>
      <c r="H218" s="2">
        <v>38138</v>
      </c>
      <c r="I218" s="1" t="s">
        <v>473</v>
      </c>
      <c r="J218" s="1" t="s">
        <v>469</v>
      </c>
      <c r="L218" s="1">
        <v>2</v>
      </c>
      <c r="M218" s="1">
        <v>432</v>
      </c>
      <c r="O218" s="1" t="s">
        <v>475</v>
      </c>
      <c r="P218" s="3">
        <v>59000</v>
      </c>
    </row>
    <row r="219" spans="1:18">
      <c r="B219" s="1" t="s">
        <v>665</v>
      </c>
      <c r="C219" s="1" t="s">
        <v>666</v>
      </c>
      <c r="D219" s="3">
        <v>72000</v>
      </c>
      <c r="E219" s="3">
        <v>67000</v>
      </c>
      <c r="F219" s="2">
        <v>38044</v>
      </c>
      <c r="G219" s="2">
        <v>38075</v>
      </c>
      <c r="H219" s="2">
        <v>38107</v>
      </c>
      <c r="I219" s="1" t="s">
        <v>473</v>
      </c>
      <c r="J219" s="1" t="s">
        <v>469</v>
      </c>
      <c r="L219" s="1">
        <v>2</v>
      </c>
      <c r="O219" s="1" t="s">
        <v>475</v>
      </c>
      <c r="P219" s="3">
        <v>57000</v>
      </c>
      <c r="Q219" s="1">
        <v>2002</v>
      </c>
      <c r="R219" s="1">
        <v>9</v>
      </c>
    </row>
    <row r="220" spans="1:18">
      <c r="B220" s="1">
        <v>22</v>
      </c>
      <c r="C220" s="1" t="s">
        <v>667</v>
      </c>
      <c r="E220" s="3">
        <v>67000</v>
      </c>
      <c r="F220" s="2">
        <v>37879</v>
      </c>
      <c r="G220" s="2">
        <v>37916</v>
      </c>
      <c r="H220" s="2">
        <v>37925</v>
      </c>
      <c r="I220" s="1" t="s">
        <v>473</v>
      </c>
      <c r="J220" s="1" t="s">
        <v>469</v>
      </c>
      <c r="M220" s="1">
        <v>1798</v>
      </c>
      <c r="O220" s="1" t="s">
        <v>475</v>
      </c>
      <c r="P220" s="3">
        <v>85000</v>
      </c>
    </row>
    <row r="221" spans="1:18">
      <c r="A221" s="1" t="s">
        <v>33</v>
      </c>
      <c r="B221" s="1">
        <v>21</v>
      </c>
      <c r="C221" s="1" t="s">
        <v>72</v>
      </c>
      <c r="E221" s="3">
        <v>67000</v>
      </c>
      <c r="F221" s="2">
        <v>37719</v>
      </c>
      <c r="G221" s="2">
        <v>37755</v>
      </c>
      <c r="H221" s="2">
        <v>37772</v>
      </c>
      <c r="I221" s="1" t="s">
        <v>473</v>
      </c>
      <c r="J221" s="1" t="s">
        <v>469</v>
      </c>
      <c r="L221" s="1">
        <v>3</v>
      </c>
      <c r="O221" s="1" t="s">
        <v>475</v>
      </c>
      <c r="P221" s="3">
        <v>105000</v>
      </c>
      <c r="Q221" s="1">
        <v>2002</v>
      </c>
      <c r="R221" s="1">
        <v>9</v>
      </c>
    </row>
    <row r="222" spans="1:18">
      <c r="B222" s="1" t="s">
        <v>193</v>
      </c>
      <c r="C222" s="1" t="s">
        <v>520</v>
      </c>
      <c r="D222" s="3">
        <v>75000</v>
      </c>
      <c r="E222" s="3">
        <v>67500</v>
      </c>
      <c r="F222" s="2">
        <v>38027</v>
      </c>
      <c r="G222" s="2">
        <v>38064</v>
      </c>
      <c r="H222" s="2">
        <v>38077</v>
      </c>
      <c r="I222" s="1" t="s">
        <v>473</v>
      </c>
      <c r="J222" s="1" t="s">
        <v>469</v>
      </c>
      <c r="L222" s="1">
        <v>3</v>
      </c>
      <c r="O222" s="1" t="s">
        <v>475</v>
      </c>
      <c r="P222" s="3">
        <v>60000</v>
      </c>
      <c r="Q222" s="1">
        <v>2002</v>
      </c>
      <c r="R222" s="1">
        <v>9</v>
      </c>
    </row>
    <row r="223" spans="1:18">
      <c r="B223" s="1">
        <v>7</v>
      </c>
      <c r="C223" s="1" t="s">
        <v>63</v>
      </c>
      <c r="D223" s="3">
        <v>72000</v>
      </c>
      <c r="E223" s="3">
        <v>67500</v>
      </c>
      <c r="F223" s="2">
        <v>37866</v>
      </c>
      <c r="G223" s="2">
        <v>37910</v>
      </c>
      <c r="H223" s="2">
        <v>37925</v>
      </c>
      <c r="I223" s="1" t="s">
        <v>473</v>
      </c>
      <c r="J223" s="1" t="s">
        <v>469</v>
      </c>
      <c r="L223" s="1">
        <v>3</v>
      </c>
      <c r="M223" s="1">
        <v>814</v>
      </c>
      <c r="O223" s="1" t="s">
        <v>475</v>
      </c>
      <c r="P223" s="3">
        <v>48000</v>
      </c>
    </row>
    <row r="224" spans="1:18">
      <c r="A224" s="1">
        <v>1</v>
      </c>
      <c r="B224" s="1">
        <v>7</v>
      </c>
      <c r="C224" s="1" t="s">
        <v>668</v>
      </c>
      <c r="D224" s="3">
        <v>75000</v>
      </c>
      <c r="E224" s="3">
        <v>67500</v>
      </c>
      <c r="F224" s="2">
        <v>37546</v>
      </c>
      <c r="G224" s="2">
        <v>37690</v>
      </c>
      <c r="H224" s="2">
        <v>37741</v>
      </c>
      <c r="I224" s="1" t="s">
        <v>473</v>
      </c>
      <c r="J224" s="1" t="s">
        <v>469</v>
      </c>
      <c r="L224" s="1">
        <v>2</v>
      </c>
      <c r="O224" s="1" t="s">
        <v>475</v>
      </c>
      <c r="P224" s="3">
        <v>74000</v>
      </c>
    </row>
    <row r="225" spans="1:18">
      <c r="B225" s="1">
        <v>96</v>
      </c>
      <c r="C225" s="1" t="s">
        <v>520</v>
      </c>
      <c r="E225" s="3">
        <v>67750</v>
      </c>
      <c r="F225" s="2">
        <v>37679</v>
      </c>
      <c r="G225" s="2">
        <v>37720</v>
      </c>
      <c r="H225" s="2">
        <v>37741</v>
      </c>
      <c r="I225" s="1" t="s">
        <v>473</v>
      </c>
      <c r="J225" s="1" t="s">
        <v>469</v>
      </c>
      <c r="L225" s="1">
        <v>3</v>
      </c>
      <c r="O225" s="1" t="s">
        <v>475</v>
      </c>
      <c r="P225" s="3">
        <v>69000</v>
      </c>
      <c r="Q225" s="1">
        <v>2002</v>
      </c>
      <c r="R225" s="1">
        <v>11</v>
      </c>
    </row>
    <row r="226" spans="1:18">
      <c r="B226" s="1">
        <v>20</v>
      </c>
      <c r="C226" s="1" t="s">
        <v>578</v>
      </c>
      <c r="D226" s="3">
        <v>78000</v>
      </c>
      <c r="E226" s="3">
        <v>68000</v>
      </c>
      <c r="F226" s="2">
        <v>37714</v>
      </c>
      <c r="G226" s="2">
        <v>37749</v>
      </c>
      <c r="H226" s="2">
        <v>37772</v>
      </c>
      <c r="I226" s="1" t="s">
        <v>473</v>
      </c>
      <c r="J226" s="1" t="s">
        <v>469</v>
      </c>
      <c r="L226" s="1">
        <v>3</v>
      </c>
      <c r="M226" s="1">
        <v>708</v>
      </c>
      <c r="O226" s="1" t="s">
        <v>475</v>
      </c>
      <c r="P226" s="3">
        <v>82000</v>
      </c>
    </row>
    <row r="227" spans="1:18">
      <c r="B227" s="1" t="s">
        <v>401</v>
      </c>
      <c r="C227" s="1" t="s">
        <v>78</v>
      </c>
      <c r="D227" s="3">
        <v>75000</v>
      </c>
      <c r="E227" s="3">
        <v>68000</v>
      </c>
      <c r="F227" s="2">
        <v>37657</v>
      </c>
      <c r="G227" s="2">
        <v>37874</v>
      </c>
      <c r="H227" s="2">
        <v>37955</v>
      </c>
      <c r="I227" s="1" t="s">
        <v>473</v>
      </c>
      <c r="J227" s="1" t="s">
        <v>469</v>
      </c>
      <c r="L227" s="1">
        <v>3</v>
      </c>
      <c r="M227" s="1">
        <v>1012</v>
      </c>
      <c r="O227" s="1" t="s">
        <v>475</v>
      </c>
      <c r="P227" s="3">
        <v>68000</v>
      </c>
      <c r="Q227" s="1">
        <v>2002</v>
      </c>
      <c r="R227" s="1">
        <v>9</v>
      </c>
    </row>
    <row r="228" spans="1:18">
      <c r="B228" s="1" t="s">
        <v>482</v>
      </c>
      <c r="C228" s="1" t="s">
        <v>74</v>
      </c>
      <c r="D228" s="3">
        <v>68000</v>
      </c>
      <c r="E228" s="3">
        <v>68000</v>
      </c>
      <c r="F228" s="2">
        <v>38244</v>
      </c>
      <c r="G228" s="2">
        <v>38295</v>
      </c>
      <c r="H228" s="2">
        <v>38352</v>
      </c>
      <c r="I228" s="1" t="s">
        <v>473</v>
      </c>
      <c r="J228" s="1" t="s">
        <v>469</v>
      </c>
      <c r="L228" s="1">
        <v>2</v>
      </c>
      <c r="M228" s="1">
        <v>506</v>
      </c>
      <c r="O228" s="1" t="s">
        <v>475</v>
      </c>
      <c r="P228" s="3">
        <v>57000</v>
      </c>
    </row>
    <row r="229" spans="1:18">
      <c r="B229" s="1" t="s">
        <v>576</v>
      </c>
      <c r="C229" s="1" t="s">
        <v>74</v>
      </c>
      <c r="D229" s="3">
        <v>75000</v>
      </c>
      <c r="E229" s="3">
        <v>68000</v>
      </c>
      <c r="F229" s="2">
        <v>38336</v>
      </c>
      <c r="G229" s="2">
        <v>38337</v>
      </c>
      <c r="H229" s="2">
        <v>38352</v>
      </c>
      <c r="I229" s="1" t="s">
        <v>473</v>
      </c>
      <c r="J229" s="1" t="s">
        <v>469</v>
      </c>
      <c r="L229" s="1">
        <v>2</v>
      </c>
      <c r="M229" s="1">
        <v>506</v>
      </c>
      <c r="O229" s="1" t="s">
        <v>475</v>
      </c>
      <c r="P229" s="3">
        <v>59000</v>
      </c>
    </row>
    <row r="230" spans="1:18">
      <c r="B230" s="1" t="s">
        <v>576</v>
      </c>
      <c r="C230" s="1" t="s">
        <v>74</v>
      </c>
      <c r="D230" s="3">
        <v>68000</v>
      </c>
      <c r="E230" s="3">
        <v>68000</v>
      </c>
      <c r="F230" s="2">
        <v>38061</v>
      </c>
      <c r="G230" s="2">
        <v>38163</v>
      </c>
      <c r="H230" s="2">
        <v>38199</v>
      </c>
      <c r="I230" s="1" t="s">
        <v>473</v>
      </c>
      <c r="J230" s="1" t="s">
        <v>469</v>
      </c>
      <c r="L230" s="1">
        <v>2</v>
      </c>
      <c r="M230" s="1">
        <v>506</v>
      </c>
      <c r="O230" s="1" t="s">
        <v>475</v>
      </c>
      <c r="P230" s="3">
        <v>59000</v>
      </c>
    </row>
    <row r="231" spans="1:18">
      <c r="B231" s="1">
        <v>9</v>
      </c>
      <c r="C231" s="1" t="s">
        <v>669</v>
      </c>
      <c r="D231" s="3">
        <v>69000</v>
      </c>
      <c r="E231" s="3">
        <v>68000</v>
      </c>
      <c r="F231" s="2">
        <v>38151</v>
      </c>
      <c r="G231" s="2">
        <v>38158</v>
      </c>
      <c r="H231" s="2">
        <v>38168</v>
      </c>
      <c r="I231" s="1" t="s">
        <v>473</v>
      </c>
      <c r="J231" s="1" t="s">
        <v>469</v>
      </c>
      <c r="L231" s="1">
        <v>3</v>
      </c>
      <c r="M231" s="1">
        <v>832</v>
      </c>
      <c r="O231" s="1" t="s">
        <v>475</v>
      </c>
      <c r="P231" s="3">
        <v>38000</v>
      </c>
      <c r="Q231" s="1">
        <v>2002</v>
      </c>
      <c r="R231" s="1">
        <v>9</v>
      </c>
    </row>
    <row r="232" spans="1:18">
      <c r="B232" s="1" t="s">
        <v>377</v>
      </c>
      <c r="C232" s="1" t="s">
        <v>670</v>
      </c>
      <c r="D232" s="3">
        <v>120000</v>
      </c>
      <c r="E232" s="3">
        <v>68000</v>
      </c>
      <c r="F232" s="2">
        <v>34759</v>
      </c>
      <c r="G232" s="2">
        <v>37810</v>
      </c>
      <c r="H232" s="2">
        <v>37833</v>
      </c>
      <c r="I232" s="1" t="s">
        <v>473</v>
      </c>
      <c r="J232" s="1" t="s">
        <v>469</v>
      </c>
      <c r="L232" s="1">
        <v>4</v>
      </c>
      <c r="M232" s="1">
        <v>622</v>
      </c>
      <c r="O232" s="1" t="s">
        <v>475</v>
      </c>
      <c r="P232" s="3">
        <v>106000</v>
      </c>
    </row>
    <row r="233" spans="1:18">
      <c r="A233" s="1" t="s">
        <v>33</v>
      </c>
      <c r="B233" s="1">
        <v>26</v>
      </c>
      <c r="C233" s="1" t="s">
        <v>671</v>
      </c>
      <c r="D233" s="3">
        <v>89000</v>
      </c>
      <c r="E233" s="3">
        <v>68000</v>
      </c>
      <c r="F233" s="2">
        <v>38398</v>
      </c>
      <c r="G233" s="2">
        <v>38400</v>
      </c>
      <c r="H233" s="2">
        <v>38442</v>
      </c>
      <c r="I233" s="1" t="s">
        <v>473</v>
      </c>
      <c r="J233" s="1" t="s">
        <v>469</v>
      </c>
      <c r="L233" s="1">
        <v>3</v>
      </c>
      <c r="O233" s="1" t="s">
        <v>475</v>
      </c>
      <c r="P233" s="3">
        <v>57000</v>
      </c>
      <c r="Q233" s="1">
        <v>2002</v>
      </c>
    </row>
    <row r="234" spans="1:18">
      <c r="B234" s="1">
        <v>74</v>
      </c>
      <c r="C234" s="1" t="s">
        <v>672</v>
      </c>
      <c r="D234" s="3">
        <v>68000</v>
      </c>
      <c r="E234" s="3">
        <v>68000</v>
      </c>
      <c r="F234" s="2">
        <v>39209</v>
      </c>
      <c r="G234" s="2">
        <v>39211</v>
      </c>
      <c r="H234" s="2">
        <v>39217</v>
      </c>
      <c r="I234" s="1" t="s">
        <v>473</v>
      </c>
      <c r="J234" s="1" t="s">
        <v>469</v>
      </c>
      <c r="K234" s="1" t="s">
        <v>470</v>
      </c>
      <c r="L234" s="1">
        <v>4</v>
      </c>
      <c r="M234" s="1">
        <v>650</v>
      </c>
      <c r="O234" s="1" t="s">
        <v>475</v>
      </c>
      <c r="P234" s="3">
        <v>20000</v>
      </c>
    </row>
    <row r="235" spans="1:18">
      <c r="B235" s="1" t="s">
        <v>673</v>
      </c>
      <c r="C235" s="1" t="s">
        <v>681</v>
      </c>
      <c r="D235" s="3">
        <v>69000</v>
      </c>
      <c r="E235" s="3">
        <v>68000</v>
      </c>
      <c r="F235" s="2">
        <v>38049</v>
      </c>
      <c r="G235" s="2">
        <v>38094</v>
      </c>
      <c r="H235" s="2">
        <v>38107</v>
      </c>
      <c r="I235" s="1" t="s">
        <v>473</v>
      </c>
      <c r="J235" s="1" t="s">
        <v>469</v>
      </c>
      <c r="L235" s="1">
        <v>2</v>
      </c>
      <c r="O235" s="1" t="s">
        <v>475</v>
      </c>
      <c r="P235" s="3">
        <v>73000</v>
      </c>
      <c r="Q235" s="1">
        <v>2002</v>
      </c>
      <c r="R235" s="1">
        <v>8</v>
      </c>
    </row>
    <row r="236" spans="1:18">
      <c r="B236" s="1">
        <v>269</v>
      </c>
      <c r="C236" s="1" t="s">
        <v>682</v>
      </c>
      <c r="D236" s="3">
        <v>68500</v>
      </c>
      <c r="E236" s="3">
        <v>68500</v>
      </c>
      <c r="F236" s="2">
        <v>38526</v>
      </c>
      <c r="G236" s="2">
        <v>38529</v>
      </c>
      <c r="H236" s="2">
        <v>38564</v>
      </c>
      <c r="I236" s="1" t="s">
        <v>473</v>
      </c>
      <c r="J236" s="1" t="s">
        <v>345</v>
      </c>
      <c r="L236" s="1">
        <v>2</v>
      </c>
      <c r="M236" s="1">
        <v>1012</v>
      </c>
      <c r="O236" s="1" t="s">
        <v>475</v>
      </c>
      <c r="P236" s="3">
        <v>85000</v>
      </c>
      <c r="Q236" s="1">
        <v>2002</v>
      </c>
      <c r="R236" s="1">
        <v>9</v>
      </c>
    </row>
    <row r="237" spans="1:18">
      <c r="B237" s="1" t="s">
        <v>683</v>
      </c>
      <c r="C237" s="1" t="s">
        <v>72</v>
      </c>
      <c r="D237" s="3">
        <v>67000</v>
      </c>
      <c r="E237" s="3">
        <v>68500</v>
      </c>
      <c r="F237" s="2">
        <v>37680</v>
      </c>
      <c r="G237" s="2">
        <v>37894</v>
      </c>
      <c r="H237" s="2">
        <v>37925</v>
      </c>
      <c r="I237" s="1" t="s">
        <v>473</v>
      </c>
      <c r="J237" s="1" t="s">
        <v>469</v>
      </c>
      <c r="L237" s="1">
        <v>3</v>
      </c>
      <c r="O237" s="1" t="s">
        <v>475</v>
      </c>
      <c r="P237" s="3">
        <v>64000</v>
      </c>
    </row>
    <row r="238" spans="1:18">
      <c r="B238" s="1" t="s">
        <v>478</v>
      </c>
      <c r="C238" s="1" t="s">
        <v>734</v>
      </c>
      <c r="E238" s="3">
        <v>69000</v>
      </c>
      <c r="F238" s="2">
        <v>37972</v>
      </c>
      <c r="G238" s="2">
        <v>37995</v>
      </c>
      <c r="H238" s="2">
        <v>38017</v>
      </c>
      <c r="I238" s="1" t="s">
        <v>473</v>
      </c>
      <c r="J238" s="1" t="s">
        <v>469</v>
      </c>
      <c r="L238" s="1">
        <v>3</v>
      </c>
      <c r="O238" s="1" t="s">
        <v>475</v>
      </c>
      <c r="P238" s="3">
        <v>65000</v>
      </c>
      <c r="Q238" s="1">
        <v>2002</v>
      </c>
      <c r="R238" s="1">
        <v>9</v>
      </c>
    </row>
    <row r="239" spans="1:18">
      <c r="B239" s="1">
        <v>32</v>
      </c>
      <c r="C239" s="1" t="s">
        <v>398</v>
      </c>
      <c r="E239" s="3">
        <v>69000</v>
      </c>
      <c r="F239" s="2">
        <v>37650</v>
      </c>
      <c r="G239" s="2">
        <v>37680</v>
      </c>
      <c r="H239" s="2">
        <v>37711</v>
      </c>
      <c r="I239" s="1" t="s">
        <v>473</v>
      </c>
      <c r="J239" s="1" t="s">
        <v>469</v>
      </c>
      <c r="L239" s="1">
        <v>3</v>
      </c>
      <c r="O239" s="1" t="s">
        <v>475</v>
      </c>
      <c r="P239" s="3">
        <v>90000</v>
      </c>
      <c r="Q239" s="1">
        <v>1999</v>
      </c>
      <c r="R239" s="1">
        <v>9</v>
      </c>
    </row>
    <row r="240" spans="1:18">
      <c r="B240" s="1" t="s">
        <v>3</v>
      </c>
      <c r="C240" s="1" t="s">
        <v>658</v>
      </c>
      <c r="E240" s="3">
        <v>69000</v>
      </c>
      <c r="F240" s="2">
        <v>37726</v>
      </c>
      <c r="G240" s="2">
        <v>37760</v>
      </c>
      <c r="H240" s="2">
        <v>37772</v>
      </c>
      <c r="I240" s="1" t="s">
        <v>473</v>
      </c>
      <c r="J240" s="1" t="s">
        <v>469</v>
      </c>
      <c r="L240" s="1">
        <v>3</v>
      </c>
      <c r="O240" s="1" t="s">
        <v>475</v>
      </c>
      <c r="P240" s="3">
        <v>79000</v>
      </c>
      <c r="Q240" s="1">
        <v>2002</v>
      </c>
      <c r="R240" s="1">
        <v>9</v>
      </c>
    </row>
    <row r="241" spans="1:18">
      <c r="A241" s="1" t="s">
        <v>474</v>
      </c>
      <c r="B241" s="1">
        <v>36</v>
      </c>
      <c r="C241" s="1" t="s">
        <v>63</v>
      </c>
      <c r="D241" s="3">
        <v>69000</v>
      </c>
      <c r="E241" s="3">
        <v>69000</v>
      </c>
      <c r="F241" s="2">
        <v>37931</v>
      </c>
      <c r="G241" s="2">
        <v>37945</v>
      </c>
      <c r="H241" s="2">
        <v>37986</v>
      </c>
      <c r="I241" s="1" t="s">
        <v>473</v>
      </c>
      <c r="J241" s="1" t="s">
        <v>469</v>
      </c>
      <c r="L241" s="1">
        <v>2</v>
      </c>
      <c r="M241" s="1">
        <v>1320</v>
      </c>
      <c r="O241" s="1" t="s">
        <v>475</v>
      </c>
      <c r="P241" s="3">
        <v>56000</v>
      </c>
      <c r="Q241" s="1">
        <v>2002</v>
      </c>
      <c r="R241" s="1">
        <v>10</v>
      </c>
    </row>
    <row r="242" spans="1:18">
      <c r="B242" s="1">
        <v>66</v>
      </c>
      <c r="C242" s="1" t="s">
        <v>684</v>
      </c>
      <c r="D242" s="3">
        <v>85000</v>
      </c>
      <c r="E242" s="3">
        <v>69000</v>
      </c>
      <c r="F242" s="2">
        <v>37814</v>
      </c>
      <c r="G242" s="2">
        <v>37890</v>
      </c>
      <c r="H242" s="2">
        <v>37925</v>
      </c>
      <c r="I242" s="1" t="s">
        <v>473</v>
      </c>
      <c r="L242" s="1">
        <v>3</v>
      </c>
      <c r="O242" s="1" t="s">
        <v>475</v>
      </c>
      <c r="P242" s="3">
        <v>71000</v>
      </c>
      <c r="Q242" s="1">
        <v>2002</v>
      </c>
      <c r="R242" s="1">
        <v>9</v>
      </c>
    </row>
    <row r="243" spans="1:18">
      <c r="B243" s="1" t="s">
        <v>685</v>
      </c>
      <c r="C243" s="1" t="s">
        <v>580</v>
      </c>
      <c r="E243" s="3">
        <v>69000</v>
      </c>
      <c r="F243" s="2">
        <v>38005</v>
      </c>
      <c r="G243" s="2">
        <v>38088</v>
      </c>
      <c r="H243" s="2">
        <v>38138</v>
      </c>
      <c r="I243" s="1" t="s">
        <v>473</v>
      </c>
      <c r="J243" s="1" t="s">
        <v>469</v>
      </c>
      <c r="L243" s="1">
        <v>3</v>
      </c>
      <c r="O243" s="1" t="s">
        <v>475</v>
      </c>
      <c r="P243" s="3">
        <v>70000</v>
      </c>
      <c r="Q243" s="1">
        <v>2002</v>
      </c>
      <c r="R243" s="1">
        <v>9</v>
      </c>
    </row>
    <row r="244" spans="1:18">
      <c r="B244" s="1">
        <v>8</v>
      </c>
      <c r="C244" s="1" t="s">
        <v>686</v>
      </c>
      <c r="D244" s="3">
        <v>69000</v>
      </c>
      <c r="E244" s="3">
        <v>69000</v>
      </c>
      <c r="F244" s="2">
        <v>37848</v>
      </c>
      <c r="G244" s="2">
        <v>37862</v>
      </c>
      <c r="H244" s="2">
        <v>37894</v>
      </c>
      <c r="I244" s="1" t="s">
        <v>473</v>
      </c>
      <c r="L244" s="1">
        <v>3</v>
      </c>
      <c r="M244" s="1">
        <v>1012</v>
      </c>
      <c r="O244" s="1" t="s">
        <v>475</v>
      </c>
      <c r="P244" s="3">
        <v>63000</v>
      </c>
      <c r="Q244" s="1">
        <v>2002</v>
      </c>
      <c r="R244" s="1">
        <v>9</v>
      </c>
    </row>
    <row r="245" spans="1:18">
      <c r="B245" s="1">
        <v>169</v>
      </c>
      <c r="C245" s="1" t="s">
        <v>58</v>
      </c>
      <c r="D245" s="3">
        <v>76000</v>
      </c>
      <c r="E245" s="3">
        <v>69000</v>
      </c>
      <c r="F245" s="2">
        <v>37822</v>
      </c>
      <c r="G245" s="2">
        <v>37890</v>
      </c>
      <c r="H245" s="2">
        <v>37925</v>
      </c>
      <c r="I245" s="1" t="s">
        <v>473</v>
      </c>
      <c r="J245" s="1" t="s">
        <v>345</v>
      </c>
      <c r="L245" s="1">
        <v>3</v>
      </c>
      <c r="M245" s="1">
        <v>809</v>
      </c>
      <c r="O245" s="1" t="s">
        <v>475</v>
      </c>
      <c r="P245" s="3">
        <v>126000</v>
      </c>
      <c r="Q245" s="1">
        <v>2002</v>
      </c>
      <c r="R245" s="1">
        <v>9</v>
      </c>
    </row>
    <row r="246" spans="1:18">
      <c r="B246" s="1">
        <v>315</v>
      </c>
      <c r="C246" s="1" t="s">
        <v>682</v>
      </c>
      <c r="D246" s="3">
        <v>72000</v>
      </c>
      <c r="E246" s="3">
        <v>69000</v>
      </c>
      <c r="F246" s="2">
        <v>37762</v>
      </c>
      <c r="G246" s="2">
        <v>37813</v>
      </c>
      <c r="H246" s="2">
        <v>37833</v>
      </c>
      <c r="I246" s="1" t="s">
        <v>473</v>
      </c>
      <c r="J246" s="1" t="s">
        <v>469</v>
      </c>
      <c r="L246" s="1">
        <v>2</v>
      </c>
      <c r="M246" s="1">
        <v>809</v>
      </c>
      <c r="O246" s="1" t="s">
        <v>475</v>
      </c>
      <c r="P246" s="3">
        <v>90000</v>
      </c>
      <c r="Q246" s="1">
        <v>2002</v>
      </c>
      <c r="R246" s="1">
        <v>9</v>
      </c>
    </row>
    <row r="247" spans="1:18">
      <c r="B247" s="1">
        <v>21</v>
      </c>
      <c r="C247" s="1" t="s">
        <v>66</v>
      </c>
      <c r="E247" s="3">
        <v>69000</v>
      </c>
      <c r="F247" s="2">
        <v>37845</v>
      </c>
      <c r="G247" s="2">
        <v>37858</v>
      </c>
      <c r="H247" s="2">
        <v>37864</v>
      </c>
      <c r="I247" s="1" t="s">
        <v>473</v>
      </c>
      <c r="J247" s="1" t="s">
        <v>469</v>
      </c>
      <c r="L247" s="1">
        <v>4</v>
      </c>
      <c r="M247" s="1">
        <v>2218</v>
      </c>
      <c r="O247" s="1" t="s">
        <v>475</v>
      </c>
      <c r="P247" s="3">
        <v>71000</v>
      </c>
      <c r="Q247" s="1">
        <v>2002</v>
      </c>
      <c r="R247" s="1">
        <v>11</v>
      </c>
    </row>
    <row r="248" spans="1:18">
      <c r="B248" s="1" t="s">
        <v>687</v>
      </c>
      <c r="C248" s="1" t="s">
        <v>383</v>
      </c>
      <c r="D248" s="3">
        <v>73000</v>
      </c>
      <c r="E248" s="3">
        <v>69500</v>
      </c>
      <c r="F248" s="2">
        <v>37846</v>
      </c>
      <c r="G248" s="2">
        <v>37890</v>
      </c>
      <c r="H248" s="2">
        <v>37925</v>
      </c>
      <c r="I248" s="1" t="s">
        <v>473</v>
      </c>
      <c r="L248" s="1">
        <v>3</v>
      </c>
      <c r="M248" s="1">
        <v>1012</v>
      </c>
      <c r="O248" s="1" t="s">
        <v>475</v>
      </c>
      <c r="P248" s="3">
        <v>73000</v>
      </c>
      <c r="Q248" s="1">
        <v>2002</v>
      </c>
      <c r="R248" s="1">
        <v>10</v>
      </c>
    </row>
    <row r="249" spans="1:18">
      <c r="B249" s="1" t="s">
        <v>384</v>
      </c>
      <c r="C249" s="1" t="s">
        <v>580</v>
      </c>
      <c r="D249" s="3">
        <v>84000</v>
      </c>
      <c r="E249" s="3">
        <v>69500</v>
      </c>
      <c r="F249" s="2">
        <v>38568</v>
      </c>
      <c r="G249" s="2">
        <v>38571</v>
      </c>
      <c r="H249" s="2">
        <v>38595</v>
      </c>
      <c r="I249" s="1" t="s">
        <v>473</v>
      </c>
      <c r="J249" s="1" t="s">
        <v>469</v>
      </c>
      <c r="L249" s="1">
        <v>3</v>
      </c>
      <c r="M249" s="1">
        <v>382</v>
      </c>
      <c r="O249" s="1" t="s">
        <v>475</v>
      </c>
      <c r="P249" s="3">
        <v>66000</v>
      </c>
    </row>
    <row r="250" spans="1:18">
      <c r="A250" s="1" t="s">
        <v>33</v>
      </c>
      <c r="B250" s="1">
        <v>5</v>
      </c>
      <c r="C250" s="1" t="s">
        <v>513</v>
      </c>
      <c r="D250" s="3">
        <v>85000</v>
      </c>
      <c r="E250" s="3">
        <v>70000</v>
      </c>
      <c r="F250" s="2">
        <v>37901</v>
      </c>
      <c r="G250" s="2">
        <v>37952</v>
      </c>
      <c r="H250" s="2">
        <v>37986</v>
      </c>
      <c r="I250" s="1" t="s">
        <v>473</v>
      </c>
      <c r="J250" s="1" t="s">
        <v>469</v>
      </c>
      <c r="L250" s="1">
        <v>2</v>
      </c>
      <c r="O250" s="1" t="s">
        <v>475</v>
      </c>
      <c r="P250" s="3">
        <v>63000</v>
      </c>
    </row>
    <row r="251" spans="1:18">
      <c r="B251" s="1" t="s">
        <v>128</v>
      </c>
      <c r="C251" s="1" t="s">
        <v>513</v>
      </c>
      <c r="E251" s="3">
        <v>70000</v>
      </c>
      <c r="F251" s="2">
        <v>38230</v>
      </c>
      <c r="G251" s="2">
        <v>38300</v>
      </c>
      <c r="H251" s="2">
        <v>38321</v>
      </c>
      <c r="I251" s="1" t="s">
        <v>473</v>
      </c>
      <c r="L251" s="1">
        <v>3</v>
      </c>
      <c r="M251" s="1">
        <v>485</v>
      </c>
    </row>
    <row r="252" spans="1:18">
      <c r="B252" s="1" t="s">
        <v>16</v>
      </c>
      <c r="C252" s="1" t="s">
        <v>129</v>
      </c>
      <c r="E252" s="3">
        <v>70000</v>
      </c>
      <c r="F252" s="2">
        <v>37728</v>
      </c>
      <c r="G252" s="2">
        <v>37945</v>
      </c>
      <c r="H252" s="2">
        <v>37955</v>
      </c>
      <c r="I252" s="1" t="s">
        <v>473</v>
      </c>
      <c r="J252" s="1" t="s">
        <v>469</v>
      </c>
      <c r="L252" s="1">
        <v>2</v>
      </c>
      <c r="O252" s="1" t="s">
        <v>475</v>
      </c>
      <c r="P252" s="3">
        <v>61000</v>
      </c>
    </row>
    <row r="253" spans="1:18">
      <c r="B253" s="1">
        <v>238</v>
      </c>
      <c r="C253" s="1" t="s">
        <v>520</v>
      </c>
      <c r="D253" s="3">
        <v>75000</v>
      </c>
      <c r="E253" s="3">
        <v>70000</v>
      </c>
      <c r="F253" s="2">
        <v>37900</v>
      </c>
      <c r="G253" s="2">
        <v>37935</v>
      </c>
      <c r="H253" s="2">
        <v>37955</v>
      </c>
      <c r="I253" s="1" t="s">
        <v>473</v>
      </c>
      <c r="J253" s="1" t="s">
        <v>469</v>
      </c>
      <c r="L253" s="1">
        <v>2</v>
      </c>
      <c r="M253" s="1">
        <v>546</v>
      </c>
      <c r="O253" s="1" t="s">
        <v>475</v>
      </c>
      <c r="P253" s="3">
        <v>47000</v>
      </c>
    </row>
    <row r="254" spans="1:18">
      <c r="B254" s="1">
        <v>370</v>
      </c>
      <c r="C254" s="1" t="s">
        <v>520</v>
      </c>
      <c r="E254" s="3">
        <v>70000</v>
      </c>
      <c r="F254" s="2">
        <v>37673</v>
      </c>
      <c r="G254" s="2">
        <v>37712</v>
      </c>
      <c r="H254" s="2">
        <v>37741</v>
      </c>
      <c r="I254" s="1" t="s">
        <v>473</v>
      </c>
      <c r="J254" s="1" t="s">
        <v>469</v>
      </c>
      <c r="L254" s="1">
        <v>3</v>
      </c>
      <c r="M254" s="1">
        <v>1012</v>
      </c>
    </row>
    <row r="255" spans="1:18">
      <c r="B255" s="1">
        <v>24</v>
      </c>
      <c r="C255" s="1" t="s">
        <v>734</v>
      </c>
      <c r="D255" s="3">
        <v>83000</v>
      </c>
      <c r="E255" s="3">
        <v>70000</v>
      </c>
      <c r="F255" s="2">
        <v>37646</v>
      </c>
      <c r="G255" s="2">
        <v>37763</v>
      </c>
      <c r="H255" s="2">
        <v>37802</v>
      </c>
      <c r="I255" s="1" t="s">
        <v>473</v>
      </c>
      <c r="J255" s="1" t="s">
        <v>469</v>
      </c>
      <c r="L255" s="1">
        <v>3</v>
      </c>
      <c r="M255" s="1">
        <v>668</v>
      </c>
      <c r="O255" s="1" t="s">
        <v>475</v>
      </c>
      <c r="P255" s="3">
        <v>75000</v>
      </c>
    </row>
    <row r="256" spans="1:18">
      <c r="B256" s="1" t="s">
        <v>482</v>
      </c>
      <c r="C256" s="1" t="s">
        <v>130</v>
      </c>
      <c r="E256" s="3">
        <v>70000</v>
      </c>
      <c r="F256" s="2">
        <v>37811</v>
      </c>
      <c r="G256" s="2">
        <v>37871</v>
      </c>
      <c r="H256" s="2">
        <v>37894</v>
      </c>
      <c r="I256" s="1" t="s">
        <v>473</v>
      </c>
      <c r="J256" s="1" t="s">
        <v>469</v>
      </c>
      <c r="L256" s="1">
        <v>3</v>
      </c>
      <c r="O256" s="1" t="s">
        <v>475</v>
      </c>
      <c r="P256" s="3">
        <v>66000</v>
      </c>
    </row>
    <row r="257" spans="1:18">
      <c r="B257" s="1" t="s">
        <v>193</v>
      </c>
      <c r="C257" s="1" t="s">
        <v>658</v>
      </c>
      <c r="E257" s="3">
        <v>70000</v>
      </c>
      <c r="F257" s="2">
        <v>37725</v>
      </c>
      <c r="G257" s="2">
        <v>37757</v>
      </c>
      <c r="H257" s="2">
        <v>37772</v>
      </c>
      <c r="I257" s="1" t="s">
        <v>473</v>
      </c>
      <c r="J257" s="1" t="s">
        <v>469</v>
      </c>
      <c r="L257" s="1">
        <v>3</v>
      </c>
      <c r="O257" s="1" t="s">
        <v>475</v>
      </c>
      <c r="P257" s="3">
        <v>80000</v>
      </c>
    </row>
    <row r="258" spans="1:18">
      <c r="B258" s="1" t="s">
        <v>131</v>
      </c>
      <c r="C258" s="1" t="s">
        <v>501</v>
      </c>
      <c r="D258" s="3">
        <v>89000</v>
      </c>
      <c r="E258" s="3">
        <v>70000</v>
      </c>
      <c r="F258" s="2">
        <v>38075</v>
      </c>
      <c r="G258" s="2">
        <v>38093</v>
      </c>
      <c r="H258" s="2">
        <v>38107</v>
      </c>
      <c r="I258" s="1" t="s">
        <v>473</v>
      </c>
      <c r="L258" s="1">
        <v>3</v>
      </c>
      <c r="M258" s="1">
        <v>469</v>
      </c>
      <c r="P258" s="3">
        <v>79000</v>
      </c>
      <c r="Q258" s="1">
        <v>2002</v>
      </c>
      <c r="R258" s="1">
        <v>9</v>
      </c>
    </row>
    <row r="259" spans="1:18">
      <c r="B259" s="1" t="s">
        <v>132</v>
      </c>
      <c r="C259" s="1" t="s">
        <v>501</v>
      </c>
      <c r="D259" s="3">
        <v>89000</v>
      </c>
      <c r="E259" s="3">
        <v>70000</v>
      </c>
      <c r="F259" s="2">
        <v>37995</v>
      </c>
      <c r="G259" s="2">
        <v>38028</v>
      </c>
      <c r="H259" s="2">
        <v>38077</v>
      </c>
      <c r="I259" s="1" t="s">
        <v>473</v>
      </c>
      <c r="J259" s="1" t="s">
        <v>469</v>
      </c>
      <c r="L259" s="1">
        <v>3</v>
      </c>
      <c r="M259" s="1">
        <v>412</v>
      </c>
      <c r="O259" s="1" t="s">
        <v>475</v>
      </c>
      <c r="P259" s="3">
        <v>73000</v>
      </c>
      <c r="Q259" s="1">
        <v>2002</v>
      </c>
      <c r="R259" s="1">
        <v>9</v>
      </c>
    </row>
    <row r="260" spans="1:18">
      <c r="B260" s="1">
        <v>35</v>
      </c>
      <c r="C260" s="1" t="s">
        <v>63</v>
      </c>
      <c r="D260" s="3">
        <v>93000</v>
      </c>
      <c r="E260" s="3">
        <v>70000</v>
      </c>
      <c r="F260" s="2">
        <v>38406</v>
      </c>
      <c r="G260" s="2">
        <v>38519</v>
      </c>
      <c r="H260" s="2">
        <v>38533</v>
      </c>
      <c r="I260" s="1" t="s">
        <v>473</v>
      </c>
      <c r="J260" s="1" t="s">
        <v>469</v>
      </c>
      <c r="L260" s="1">
        <v>3</v>
      </c>
      <c r="M260" s="1">
        <v>1416</v>
      </c>
      <c r="O260" s="1" t="s">
        <v>475</v>
      </c>
      <c r="P260" s="3">
        <v>39000</v>
      </c>
    </row>
    <row r="261" spans="1:18">
      <c r="B261" s="1" t="s">
        <v>133</v>
      </c>
      <c r="C261" s="1" t="s">
        <v>53</v>
      </c>
      <c r="D261" s="3">
        <v>76000</v>
      </c>
      <c r="E261" s="3">
        <v>70000</v>
      </c>
      <c r="F261" s="2">
        <v>37977</v>
      </c>
      <c r="G261" s="2">
        <v>38060</v>
      </c>
      <c r="H261" s="2">
        <v>38077</v>
      </c>
      <c r="I261" s="1" t="s">
        <v>473</v>
      </c>
      <c r="J261" s="1" t="s">
        <v>469</v>
      </c>
      <c r="O261" s="1" t="s">
        <v>475</v>
      </c>
      <c r="P261" s="3">
        <v>78000</v>
      </c>
    </row>
    <row r="262" spans="1:18">
      <c r="A262" s="1">
        <v>3</v>
      </c>
      <c r="B262" s="1">
        <v>66</v>
      </c>
      <c r="C262" s="1" t="s">
        <v>53</v>
      </c>
      <c r="D262" s="3">
        <v>73000</v>
      </c>
      <c r="E262" s="3">
        <v>70000</v>
      </c>
      <c r="F262" s="2">
        <v>37923</v>
      </c>
      <c r="G262" s="2">
        <v>37923</v>
      </c>
      <c r="H262" s="2">
        <v>37925</v>
      </c>
      <c r="I262" s="1" t="s">
        <v>473</v>
      </c>
      <c r="J262" s="1" t="s">
        <v>469</v>
      </c>
      <c r="L262" s="1">
        <v>2</v>
      </c>
      <c r="O262" s="1" t="s">
        <v>475</v>
      </c>
      <c r="P262" s="3">
        <v>65000</v>
      </c>
    </row>
    <row r="263" spans="1:18">
      <c r="B263" s="1" t="s">
        <v>369</v>
      </c>
      <c r="C263" s="1" t="s">
        <v>580</v>
      </c>
      <c r="D263" s="3">
        <v>76000</v>
      </c>
      <c r="E263" s="3">
        <v>70000</v>
      </c>
      <c r="F263" s="2">
        <v>37659</v>
      </c>
      <c r="G263" s="2">
        <v>37686</v>
      </c>
      <c r="H263" s="2">
        <v>37711</v>
      </c>
      <c r="I263" s="1" t="s">
        <v>473</v>
      </c>
      <c r="J263" s="1" t="s">
        <v>469</v>
      </c>
      <c r="L263" s="1">
        <v>3</v>
      </c>
      <c r="M263" s="1">
        <v>900</v>
      </c>
      <c r="O263" s="1" t="s">
        <v>475</v>
      </c>
      <c r="P263" s="3">
        <v>74000</v>
      </c>
      <c r="Q263" s="1">
        <v>2002</v>
      </c>
      <c r="R263" s="1">
        <v>10</v>
      </c>
    </row>
    <row r="264" spans="1:18">
      <c r="B264" s="1" t="s">
        <v>134</v>
      </c>
      <c r="C264" s="1" t="s">
        <v>580</v>
      </c>
      <c r="D264" s="3">
        <v>72000</v>
      </c>
      <c r="E264" s="3">
        <v>70000</v>
      </c>
      <c r="F264" s="2">
        <v>38016</v>
      </c>
      <c r="G264" s="2">
        <v>38041</v>
      </c>
      <c r="H264" s="2">
        <v>38077</v>
      </c>
      <c r="I264" s="1" t="s">
        <v>473</v>
      </c>
      <c r="J264" s="1" t="s">
        <v>469</v>
      </c>
      <c r="L264" s="1">
        <v>3</v>
      </c>
      <c r="M264" s="1">
        <v>899</v>
      </c>
      <c r="O264" s="1" t="s">
        <v>475</v>
      </c>
      <c r="P264" s="3">
        <v>66000</v>
      </c>
    </row>
    <row r="265" spans="1:18">
      <c r="B265" s="1" t="s">
        <v>135</v>
      </c>
      <c r="C265" s="1" t="s">
        <v>580</v>
      </c>
      <c r="D265" s="3">
        <v>74000</v>
      </c>
      <c r="E265" s="3">
        <v>70000</v>
      </c>
      <c r="F265" s="2">
        <v>37911</v>
      </c>
      <c r="G265" s="2">
        <v>38030</v>
      </c>
      <c r="H265" s="2">
        <v>38046</v>
      </c>
      <c r="I265" s="1" t="s">
        <v>473</v>
      </c>
      <c r="J265" s="1" t="s">
        <v>469</v>
      </c>
      <c r="L265" s="1">
        <v>3</v>
      </c>
      <c r="M265" s="1">
        <v>475</v>
      </c>
      <c r="O265" s="1" t="s">
        <v>475</v>
      </c>
      <c r="P265" s="3">
        <v>68000</v>
      </c>
    </row>
    <row r="266" spans="1:18">
      <c r="B266" s="1" t="s">
        <v>136</v>
      </c>
      <c r="C266" s="1" t="s">
        <v>580</v>
      </c>
      <c r="D266" s="3">
        <v>79000</v>
      </c>
      <c r="E266" s="3">
        <v>70000</v>
      </c>
      <c r="F266" s="2">
        <v>37944</v>
      </c>
      <c r="G266" s="2">
        <v>38134</v>
      </c>
      <c r="H266" s="2">
        <v>38168</v>
      </c>
      <c r="I266" s="1" t="s">
        <v>473</v>
      </c>
      <c r="J266" s="1" t="s">
        <v>469</v>
      </c>
      <c r="L266" s="1">
        <v>3</v>
      </c>
      <c r="O266" s="1" t="s">
        <v>475</v>
      </c>
      <c r="P266" s="3">
        <v>65000</v>
      </c>
      <c r="Q266" s="1">
        <v>2002</v>
      </c>
      <c r="R266" s="1">
        <v>9</v>
      </c>
    </row>
    <row r="267" spans="1:18">
      <c r="A267" s="1" t="s">
        <v>474</v>
      </c>
      <c r="B267" s="1">
        <v>38</v>
      </c>
      <c r="C267" s="1" t="s">
        <v>137</v>
      </c>
      <c r="E267" s="3">
        <v>70000</v>
      </c>
      <c r="F267" s="2">
        <v>37931</v>
      </c>
      <c r="G267" s="2">
        <v>37945</v>
      </c>
      <c r="H267" s="2">
        <v>37986</v>
      </c>
      <c r="I267" s="1" t="s">
        <v>473</v>
      </c>
      <c r="J267" s="1" t="s">
        <v>469</v>
      </c>
      <c r="L267" s="1">
        <v>2</v>
      </c>
      <c r="M267" s="1">
        <v>812</v>
      </c>
      <c r="O267" s="1" t="s">
        <v>475</v>
      </c>
      <c r="P267" s="3">
        <v>66000</v>
      </c>
      <c r="Q267" s="1">
        <v>2002</v>
      </c>
      <c r="R267" s="1">
        <v>9</v>
      </c>
    </row>
    <row r="268" spans="1:18">
      <c r="A268" s="1" t="s">
        <v>474</v>
      </c>
      <c r="B268" s="1">
        <v>35</v>
      </c>
      <c r="C268" s="1" t="s">
        <v>500</v>
      </c>
      <c r="D268" s="3">
        <v>72000</v>
      </c>
      <c r="E268" s="3">
        <v>70000</v>
      </c>
      <c r="F268" s="2">
        <v>38524</v>
      </c>
      <c r="G268" s="2">
        <v>38528</v>
      </c>
      <c r="H268" s="2">
        <v>38564</v>
      </c>
      <c r="I268" s="1" t="s">
        <v>473</v>
      </c>
      <c r="J268" s="1" t="s">
        <v>469</v>
      </c>
      <c r="L268" s="1">
        <v>2</v>
      </c>
      <c r="O268" s="1" t="s">
        <v>475</v>
      </c>
      <c r="P268" s="3">
        <v>77000</v>
      </c>
    </row>
    <row r="269" spans="1:18">
      <c r="B269" s="1" t="s">
        <v>138</v>
      </c>
      <c r="C269" s="1" t="s">
        <v>403</v>
      </c>
      <c r="D269" s="3">
        <v>75000</v>
      </c>
      <c r="E269" s="3">
        <v>70000</v>
      </c>
      <c r="F269" s="2">
        <v>37936</v>
      </c>
      <c r="G269" s="2">
        <v>37971</v>
      </c>
      <c r="H269" s="2">
        <v>38017</v>
      </c>
      <c r="I269" s="1" t="s">
        <v>473</v>
      </c>
      <c r="J269" s="1" t="s">
        <v>469</v>
      </c>
      <c r="L269" s="1">
        <v>3</v>
      </c>
      <c r="M269" s="1">
        <v>1012</v>
      </c>
      <c r="O269" s="1" t="s">
        <v>475</v>
      </c>
      <c r="P269" s="3">
        <v>68000</v>
      </c>
      <c r="Q269" s="1">
        <v>2002</v>
      </c>
      <c r="R269" s="1">
        <v>10</v>
      </c>
    </row>
    <row r="270" spans="1:18">
      <c r="B270" s="1" t="s">
        <v>139</v>
      </c>
      <c r="C270" s="1" t="s">
        <v>140</v>
      </c>
      <c r="D270" s="3">
        <v>81000</v>
      </c>
      <c r="E270" s="3">
        <v>71000</v>
      </c>
      <c r="F270" s="2">
        <v>38009</v>
      </c>
      <c r="G270" s="2">
        <v>38104</v>
      </c>
      <c r="H270" s="2">
        <v>38168</v>
      </c>
      <c r="I270" s="1" t="s">
        <v>473</v>
      </c>
      <c r="J270" s="1" t="s">
        <v>469</v>
      </c>
      <c r="L270" s="1">
        <v>3</v>
      </c>
      <c r="O270" s="1" t="s">
        <v>475</v>
      </c>
      <c r="P270" s="3">
        <v>69000</v>
      </c>
      <c r="Q270" s="1">
        <v>2002</v>
      </c>
      <c r="R270" s="1">
        <v>9</v>
      </c>
    </row>
    <row r="271" spans="1:18">
      <c r="A271" s="1" t="s">
        <v>474</v>
      </c>
      <c r="B271" s="1">
        <v>3</v>
      </c>
      <c r="C271" s="1" t="s">
        <v>394</v>
      </c>
      <c r="E271" s="3">
        <v>71000</v>
      </c>
      <c r="F271" s="2">
        <v>37656</v>
      </c>
      <c r="G271" s="2">
        <v>37685</v>
      </c>
      <c r="H271" s="2">
        <v>37741</v>
      </c>
      <c r="I271" s="1" t="s">
        <v>473</v>
      </c>
      <c r="J271" s="1" t="s">
        <v>469</v>
      </c>
      <c r="L271" s="1">
        <v>3</v>
      </c>
      <c r="M271" s="1">
        <v>486</v>
      </c>
      <c r="O271" s="1" t="s">
        <v>475</v>
      </c>
      <c r="P271" s="3">
        <v>83000</v>
      </c>
      <c r="Q271" s="1">
        <v>2002</v>
      </c>
      <c r="R271" s="1">
        <v>11</v>
      </c>
    </row>
    <row r="272" spans="1:18">
      <c r="B272" s="1">
        <v>27</v>
      </c>
      <c r="C272" s="1" t="s">
        <v>390</v>
      </c>
      <c r="E272" s="3">
        <v>71500</v>
      </c>
      <c r="F272" s="2">
        <v>37728</v>
      </c>
      <c r="G272" s="2">
        <v>37871</v>
      </c>
      <c r="H272" s="2">
        <v>37894</v>
      </c>
      <c r="I272" s="1" t="s">
        <v>473</v>
      </c>
      <c r="J272" s="1" t="s">
        <v>469</v>
      </c>
      <c r="L272" s="1">
        <v>3</v>
      </c>
      <c r="O272" s="1" t="s">
        <v>475</v>
      </c>
      <c r="P272" s="3">
        <v>59000</v>
      </c>
    </row>
    <row r="273" spans="1:18">
      <c r="B273" s="1">
        <v>24</v>
      </c>
      <c r="C273" s="1" t="s">
        <v>80</v>
      </c>
      <c r="D273" s="3">
        <v>72000</v>
      </c>
      <c r="E273" s="3">
        <v>72000</v>
      </c>
      <c r="F273" s="2">
        <v>38133</v>
      </c>
      <c r="G273" s="2">
        <v>38159</v>
      </c>
      <c r="H273" s="2">
        <v>38199</v>
      </c>
      <c r="I273" s="1" t="s">
        <v>473</v>
      </c>
      <c r="J273" s="1" t="s">
        <v>469</v>
      </c>
      <c r="L273" s="1">
        <v>2</v>
      </c>
      <c r="M273" s="1">
        <v>986</v>
      </c>
      <c r="O273" s="1" t="s">
        <v>475</v>
      </c>
      <c r="P273" s="3">
        <v>59000</v>
      </c>
      <c r="Q273" s="1">
        <v>2002</v>
      </c>
    </row>
    <row r="274" spans="1:18">
      <c r="B274" s="1">
        <v>255</v>
      </c>
      <c r="C274" s="1" t="s">
        <v>520</v>
      </c>
      <c r="D274" s="3">
        <v>92000</v>
      </c>
      <c r="E274" s="3">
        <v>72000</v>
      </c>
      <c r="F274" s="2">
        <v>37939</v>
      </c>
      <c r="G274" s="2">
        <v>37977</v>
      </c>
      <c r="H274" s="2">
        <v>37986</v>
      </c>
      <c r="I274" s="1" t="s">
        <v>473</v>
      </c>
      <c r="J274" s="1" t="s">
        <v>469</v>
      </c>
      <c r="L274" s="1">
        <v>3</v>
      </c>
      <c r="M274" s="1">
        <v>1012</v>
      </c>
      <c r="O274" s="1" t="s">
        <v>475</v>
      </c>
      <c r="P274" s="3">
        <v>84000</v>
      </c>
      <c r="Q274" s="1">
        <v>2002</v>
      </c>
      <c r="R274" s="1">
        <v>9</v>
      </c>
    </row>
    <row r="275" spans="1:18">
      <c r="A275" s="1" t="s">
        <v>479</v>
      </c>
      <c r="B275" s="1">
        <v>33</v>
      </c>
      <c r="C275" s="1" t="s">
        <v>141</v>
      </c>
      <c r="D275" s="3">
        <v>79000</v>
      </c>
      <c r="E275" s="3">
        <v>72000</v>
      </c>
      <c r="F275" s="2">
        <v>38126</v>
      </c>
      <c r="G275" s="2">
        <v>38135</v>
      </c>
      <c r="H275" s="2">
        <v>38168</v>
      </c>
      <c r="I275" s="1" t="s">
        <v>473</v>
      </c>
      <c r="J275" s="1" t="s">
        <v>469</v>
      </c>
      <c r="L275" s="1">
        <v>2</v>
      </c>
      <c r="O275" s="1" t="s">
        <v>475</v>
      </c>
      <c r="P275" s="3">
        <v>61000</v>
      </c>
      <c r="Q275" s="1">
        <v>2002</v>
      </c>
      <c r="R275" s="1">
        <v>9</v>
      </c>
    </row>
    <row r="276" spans="1:18">
      <c r="B276" s="1" t="s">
        <v>142</v>
      </c>
      <c r="C276" s="1" t="s">
        <v>143</v>
      </c>
      <c r="D276" s="3">
        <v>75000</v>
      </c>
      <c r="E276" s="3">
        <v>72000</v>
      </c>
      <c r="F276" s="2">
        <v>38376</v>
      </c>
      <c r="G276" s="2">
        <v>38378</v>
      </c>
      <c r="H276" s="2">
        <v>38383</v>
      </c>
      <c r="I276" s="1" t="s">
        <v>473</v>
      </c>
      <c r="J276" s="1" t="s">
        <v>469</v>
      </c>
      <c r="L276" s="1">
        <v>2</v>
      </c>
      <c r="M276" s="1">
        <v>566</v>
      </c>
      <c r="O276" s="1" t="s">
        <v>475</v>
      </c>
      <c r="P276" s="3">
        <v>69000</v>
      </c>
    </row>
    <row r="277" spans="1:18">
      <c r="B277" s="1" t="s">
        <v>240</v>
      </c>
      <c r="C277" s="1" t="s">
        <v>734</v>
      </c>
      <c r="D277" s="3">
        <v>74000</v>
      </c>
      <c r="E277" s="3">
        <v>72000</v>
      </c>
      <c r="F277" s="2">
        <v>38176</v>
      </c>
      <c r="G277" s="2">
        <v>38198</v>
      </c>
      <c r="H277" s="2">
        <v>38230</v>
      </c>
      <c r="I277" s="1" t="s">
        <v>473</v>
      </c>
      <c r="J277" s="1" t="s">
        <v>469</v>
      </c>
      <c r="L277" s="1">
        <v>2</v>
      </c>
      <c r="M277" s="1">
        <v>579</v>
      </c>
      <c r="O277" s="1" t="s">
        <v>475</v>
      </c>
      <c r="P277" s="3">
        <v>48000</v>
      </c>
    </row>
    <row r="278" spans="1:18">
      <c r="B278" s="1">
        <v>7</v>
      </c>
      <c r="C278" s="1" t="s">
        <v>144</v>
      </c>
      <c r="D278" s="3">
        <v>77000</v>
      </c>
      <c r="E278" s="3">
        <v>72000</v>
      </c>
      <c r="F278" s="2">
        <v>38009</v>
      </c>
      <c r="G278" s="2">
        <v>38093</v>
      </c>
      <c r="H278" s="2">
        <v>38138</v>
      </c>
      <c r="I278" s="1" t="s">
        <v>473</v>
      </c>
      <c r="J278" s="1" t="s">
        <v>469</v>
      </c>
      <c r="L278" s="1">
        <v>3</v>
      </c>
      <c r="M278" s="1">
        <v>1158</v>
      </c>
      <c r="O278" s="1" t="s">
        <v>475</v>
      </c>
      <c r="P278" s="3">
        <v>67000</v>
      </c>
    </row>
    <row r="279" spans="1:18">
      <c r="A279" s="1" t="s">
        <v>33</v>
      </c>
      <c r="B279" s="1">
        <v>38</v>
      </c>
      <c r="C279" s="1" t="s">
        <v>145</v>
      </c>
      <c r="D279" s="3">
        <v>79000</v>
      </c>
      <c r="E279" s="3">
        <v>72000</v>
      </c>
      <c r="F279" s="2">
        <v>37826</v>
      </c>
      <c r="G279" s="2">
        <v>37966</v>
      </c>
      <c r="H279" s="2">
        <v>38017</v>
      </c>
      <c r="I279" s="1" t="s">
        <v>473</v>
      </c>
      <c r="J279" s="1" t="s">
        <v>469</v>
      </c>
      <c r="L279" s="1">
        <v>2</v>
      </c>
      <c r="O279" s="1" t="s">
        <v>475</v>
      </c>
      <c r="P279" s="3">
        <v>85000</v>
      </c>
    </row>
    <row r="280" spans="1:18">
      <c r="B280" s="1" t="s">
        <v>146</v>
      </c>
      <c r="C280" s="1" t="s">
        <v>580</v>
      </c>
      <c r="D280" s="3">
        <v>75000</v>
      </c>
      <c r="E280" s="3">
        <v>72000</v>
      </c>
      <c r="F280" s="2">
        <v>37776</v>
      </c>
      <c r="G280" s="2">
        <v>37781</v>
      </c>
      <c r="H280" s="2">
        <v>37833</v>
      </c>
      <c r="I280" s="1" t="s">
        <v>473</v>
      </c>
      <c r="L280" s="1">
        <v>3</v>
      </c>
      <c r="Q280" s="1">
        <v>2002</v>
      </c>
      <c r="R280" s="1">
        <v>9</v>
      </c>
    </row>
    <row r="281" spans="1:18">
      <c r="B281" s="1">
        <v>395</v>
      </c>
      <c r="C281" s="1" t="s">
        <v>147</v>
      </c>
      <c r="E281" s="3">
        <v>72000</v>
      </c>
      <c r="F281" s="2">
        <v>37585</v>
      </c>
      <c r="G281" s="2">
        <v>37753</v>
      </c>
      <c r="H281" s="2">
        <v>37772</v>
      </c>
      <c r="I281" s="1" t="s">
        <v>473</v>
      </c>
      <c r="J281" s="1" t="s">
        <v>469</v>
      </c>
      <c r="L281" s="1">
        <v>2</v>
      </c>
      <c r="M281" s="1">
        <v>5306</v>
      </c>
      <c r="O281" s="1" t="s">
        <v>475</v>
      </c>
      <c r="P281" s="3">
        <v>65000</v>
      </c>
    </row>
    <row r="282" spans="1:18">
      <c r="B282" s="1">
        <v>40</v>
      </c>
      <c r="C282" s="1" t="s">
        <v>542</v>
      </c>
      <c r="D282" s="3">
        <v>83000</v>
      </c>
      <c r="E282" s="3">
        <v>72000</v>
      </c>
      <c r="F282" s="2">
        <v>37680</v>
      </c>
      <c r="G282" s="2">
        <v>37683</v>
      </c>
      <c r="H282" s="2">
        <v>37711</v>
      </c>
      <c r="I282" s="1" t="s">
        <v>473</v>
      </c>
      <c r="J282" s="1" t="s">
        <v>469</v>
      </c>
      <c r="L282" s="1">
        <v>4</v>
      </c>
      <c r="M282" s="1">
        <v>1396</v>
      </c>
      <c r="O282" s="1" t="s">
        <v>475</v>
      </c>
      <c r="P282" s="3">
        <v>76000</v>
      </c>
      <c r="Q282" s="1">
        <v>2002</v>
      </c>
      <c r="R282" s="1">
        <v>11</v>
      </c>
    </row>
    <row r="283" spans="1:18">
      <c r="B283" s="1">
        <v>72</v>
      </c>
      <c r="C283" s="1" t="s">
        <v>66</v>
      </c>
      <c r="D283" s="3">
        <v>75000</v>
      </c>
      <c r="E283" s="3">
        <v>72000</v>
      </c>
      <c r="F283" s="2">
        <v>38092</v>
      </c>
      <c r="G283" s="2">
        <v>38135</v>
      </c>
      <c r="H283" s="2">
        <v>38138</v>
      </c>
      <c r="I283" s="1" t="s">
        <v>473</v>
      </c>
      <c r="J283" s="1" t="s">
        <v>469</v>
      </c>
      <c r="L283" s="1">
        <v>3</v>
      </c>
      <c r="M283" s="1">
        <v>635</v>
      </c>
      <c r="O283" s="1" t="s">
        <v>475</v>
      </c>
      <c r="P283" s="3">
        <v>44000</v>
      </c>
    </row>
    <row r="284" spans="1:18">
      <c r="B284" s="1" t="s">
        <v>317</v>
      </c>
      <c r="C284" s="1" t="s">
        <v>598</v>
      </c>
      <c r="E284" s="3">
        <v>72300</v>
      </c>
      <c r="F284" s="2">
        <v>38272</v>
      </c>
      <c r="G284" s="2">
        <v>38307</v>
      </c>
      <c r="H284" s="2">
        <v>38321</v>
      </c>
      <c r="I284" s="1" t="s">
        <v>473</v>
      </c>
      <c r="L284" s="1">
        <v>2</v>
      </c>
      <c r="M284" s="1">
        <v>361</v>
      </c>
      <c r="Q284" s="1">
        <v>2002</v>
      </c>
    </row>
    <row r="285" spans="1:18">
      <c r="B285" s="1" t="s">
        <v>91</v>
      </c>
      <c r="C285" s="1" t="s">
        <v>148</v>
      </c>
      <c r="D285" s="3">
        <v>80000</v>
      </c>
      <c r="E285" s="3">
        <v>72500</v>
      </c>
      <c r="F285" s="2">
        <v>37888</v>
      </c>
      <c r="G285" s="2">
        <v>37953</v>
      </c>
      <c r="H285" s="2">
        <v>37986</v>
      </c>
      <c r="I285" s="1" t="s">
        <v>473</v>
      </c>
      <c r="J285" s="1" t="s">
        <v>469</v>
      </c>
      <c r="L285" s="1">
        <v>1</v>
      </c>
      <c r="M285" s="1">
        <v>1249</v>
      </c>
      <c r="O285" s="1" t="s">
        <v>475</v>
      </c>
      <c r="P285" s="3">
        <v>69000</v>
      </c>
    </row>
    <row r="286" spans="1:18">
      <c r="A286" s="1">
        <v>2</v>
      </c>
      <c r="B286" s="1">
        <v>66</v>
      </c>
      <c r="C286" s="1" t="s">
        <v>53</v>
      </c>
      <c r="D286" s="3">
        <v>80000</v>
      </c>
      <c r="E286" s="3">
        <v>72500</v>
      </c>
      <c r="F286" s="2">
        <v>37825</v>
      </c>
      <c r="G286" s="2">
        <v>37923</v>
      </c>
      <c r="H286" s="2">
        <v>37925</v>
      </c>
      <c r="I286" s="1" t="s">
        <v>473</v>
      </c>
      <c r="J286" s="1" t="s">
        <v>469</v>
      </c>
      <c r="L286" s="1">
        <v>2</v>
      </c>
      <c r="O286" s="1" t="s">
        <v>475</v>
      </c>
      <c r="P286" s="3">
        <v>65000</v>
      </c>
    </row>
    <row r="287" spans="1:18">
      <c r="A287" s="1">
        <v>4</v>
      </c>
      <c r="B287" s="1">
        <v>66</v>
      </c>
      <c r="C287" s="1" t="s">
        <v>53</v>
      </c>
      <c r="D287" s="3">
        <v>80000</v>
      </c>
      <c r="E287" s="3">
        <v>72500</v>
      </c>
      <c r="F287" s="2">
        <v>37825</v>
      </c>
      <c r="G287" s="2">
        <v>37923</v>
      </c>
      <c r="H287" s="2">
        <v>37925</v>
      </c>
      <c r="I287" s="1" t="s">
        <v>473</v>
      </c>
      <c r="J287" s="1" t="s">
        <v>469</v>
      </c>
      <c r="L287" s="1">
        <v>2</v>
      </c>
      <c r="O287" s="1" t="s">
        <v>475</v>
      </c>
      <c r="P287" s="3">
        <v>65000</v>
      </c>
    </row>
    <row r="288" spans="1:18">
      <c r="B288" s="1">
        <v>5</v>
      </c>
      <c r="C288" s="1" t="s">
        <v>149</v>
      </c>
      <c r="E288" s="3">
        <v>73000</v>
      </c>
      <c r="F288" s="2">
        <v>37833</v>
      </c>
      <c r="G288" s="2">
        <v>37833</v>
      </c>
      <c r="H288" s="2">
        <v>37864</v>
      </c>
      <c r="I288" s="1" t="s">
        <v>473</v>
      </c>
      <c r="L288" s="1">
        <v>3</v>
      </c>
      <c r="Q288" s="1">
        <v>2002</v>
      </c>
      <c r="R288" s="1">
        <v>9</v>
      </c>
    </row>
    <row r="289" spans="1:18">
      <c r="B289" s="1">
        <v>34</v>
      </c>
      <c r="C289" s="1" t="s">
        <v>150</v>
      </c>
      <c r="D289" s="3">
        <v>85000</v>
      </c>
      <c r="E289" s="3">
        <v>73000</v>
      </c>
      <c r="F289" s="2">
        <v>37731</v>
      </c>
      <c r="G289" s="2">
        <v>37792</v>
      </c>
      <c r="H289" s="2">
        <v>37833</v>
      </c>
      <c r="I289" s="1" t="s">
        <v>473</v>
      </c>
      <c r="J289" s="1" t="s">
        <v>469</v>
      </c>
      <c r="L289" s="1">
        <v>3</v>
      </c>
      <c r="O289" s="1" t="s">
        <v>475</v>
      </c>
      <c r="P289" s="3">
        <v>73000</v>
      </c>
      <c r="Q289" s="1">
        <v>2002</v>
      </c>
      <c r="R289" s="1">
        <v>9</v>
      </c>
    </row>
    <row r="290" spans="1:18">
      <c r="B290" s="1">
        <v>7</v>
      </c>
      <c r="C290" s="1" t="s">
        <v>151</v>
      </c>
      <c r="D290" s="3">
        <v>78000</v>
      </c>
      <c r="E290" s="3">
        <v>73000</v>
      </c>
      <c r="F290" s="2">
        <v>38457</v>
      </c>
      <c r="G290" s="2">
        <v>38470</v>
      </c>
      <c r="H290" s="2">
        <v>38503</v>
      </c>
      <c r="I290" s="1" t="s">
        <v>473</v>
      </c>
      <c r="J290" s="1" t="s">
        <v>469</v>
      </c>
      <c r="L290" s="1">
        <v>3</v>
      </c>
      <c r="M290" s="1">
        <v>814</v>
      </c>
      <c r="O290" s="1" t="s">
        <v>475</v>
      </c>
      <c r="P290" s="3">
        <v>42000</v>
      </c>
    </row>
    <row r="291" spans="1:18">
      <c r="B291" s="1">
        <v>27</v>
      </c>
      <c r="C291" s="1" t="s">
        <v>661</v>
      </c>
      <c r="D291" s="3">
        <v>89500</v>
      </c>
      <c r="E291" s="3">
        <v>73333</v>
      </c>
      <c r="F291" s="2">
        <v>37672</v>
      </c>
      <c r="G291" s="2">
        <v>37702</v>
      </c>
      <c r="H291" s="2">
        <v>37711</v>
      </c>
      <c r="I291" s="1" t="s">
        <v>473</v>
      </c>
      <c r="L291" s="1">
        <v>2</v>
      </c>
      <c r="P291" s="3">
        <v>83000</v>
      </c>
    </row>
    <row r="292" spans="1:18">
      <c r="B292" s="1">
        <v>19</v>
      </c>
      <c r="C292" s="1" t="s">
        <v>686</v>
      </c>
      <c r="D292" s="3">
        <v>75000</v>
      </c>
      <c r="E292" s="3">
        <v>73500</v>
      </c>
      <c r="F292" s="2">
        <v>37936</v>
      </c>
      <c r="G292" s="2">
        <v>37946</v>
      </c>
      <c r="H292" s="2">
        <v>37955</v>
      </c>
      <c r="I292" s="1" t="s">
        <v>473</v>
      </c>
      <c r="J292" s="1" t="s">
        <v>469</v>
      </c>
      <c r="L292" s="1">
        <v>2</v>
      </c>
      <c r="M292" s="1">
        <v>933</v>
      </c>
      <c r="O292" s="1" t="s">
        <v>475</v>
      </c>
      <c r="P292" s="3">
        <v>64000</v>
      </c>
      <c r="Q292" s="1">
        <v>2002</v>
      </c>
      <c r="R292" s="1">
        <v>9</v>
      </c>
    </row>
    <row r="293" spans="1:18">
      <c r="B293" s="1">
        <v>13</v>
      </c>
      <c r="C293" s="1" t="s">
        <v>152</v>
      </c>
      <c r="D293" s="3">
        <v>80000</v>
      </c>
      <c r="E293" s="3">
        <v>73500</v>
      </c>
      <c r="F293" s="2">
        <v>37627</v>
      </c>
      <c r="G293" s="2">
        <v>37672</v>
      </c>
      <c r="H293" s="2">
        <v>37711</v>
      </c>
      <c r="I293" s="1" t="s">
        <v>473</v>
      </c>
      <c r="J293" s="1" t="s">
        <v>469</v>
      </c>
      <c r="L293" s="1">
        <v>3</v>
      </c>
      <c r="O293" s="1" t="s">
        <v>475</v>
      </c>
      <c r="P293" s="3">
        <v>76000</v>
      </c>
    </row>
    <row r="294" spans="1:18">
      <c r="B294" s="1" t="s">
        <v>248</v>
      </c>
      <c r="C294" s="1" t="s">
        <v>578</v>
      </c>
      <c r="D294" s="3">
        <v>89000</v>
      </c>
      <c r="E294" s="3">
        <v>74000</v>
      </c>
      <c r="F294" s="2">
        <v>38335</v>
      </c>
      <c r="G294" s="2">
        <v>38427</v>
      </c>
      <c r="H294" s="2">
        <v>38472</v>
      </c>
      <c r="I294" s="1" t="s">
        <v>473</v>
      </c>
      <c r="J294" s="1" t="s">
        <v>469</v>
      </c>
      <c r="L294" s="1">
        <v>3</v>
      </c>
      <c r="O294" s="1" t="s">
        <v>475</v>
      </c>
      <c r="P294" s="3">
        <v>66000</v>
      </c>
      <c r="Q294" s="1">
        <v>2002</v>
      </c>
      <c r="R294" s="1">
        <v>9</v>
      </c>
    </row>
    <row r="295" spans="1:18">
      <c r="B295" s="1">
        <v>33</v>
      </c>
      <c r="C295" s="1" t="s">
        <v>65</v>
      </c>
      <c r="D295" s="3">
        <v>79000</v>
      </c>
      <c r="E295" s="3">
        <v>74000</v>
      </c>
      <c r="F295" s="2">
        <v>38307</v>
      </c>
      <c r="G295" s="2">
        <v>38331</v>
      </c>
      <c r="H295" s="2">
        <v>38352</v>
      </c>
      <c r="I295" s="1" t="s">
        <v>473</v>
      </c>
      <c r="J295" s="1" t="s">
        <v>469</v>
      </c>
      <c r="L295" s="1">
        <v>3</v>
      </c>
      <c r="M295" s="1">
        <v>1224</v>
      </c>
      <c r="O295" s="1" t="s">
        <v>475</v>
      </c>
      <c r="P295" s="3">
        <v>41000</v>
      </c>
      <c r="Q295" s="1">
        <v>2002</v>
      </c>
    </row>
    <row r="296" spans="1:18">
      <c r="B296" s="1">
        <v>12</v>
      </c>
      <c r="C296" s="1" t="s">
        <v>153</v>
      </c>
      <c r="E296" s="3">
        <v>74000</v>
      </c>
      <c r="F296" s="2">
        <v>37706</v>
      </c>
      <c r="G296" s="2">
        <v>37715</v>
      </c>
      <c r="H296" s="2">
        <v>37741</v>
      </c>
      <c r="I296" s="1" t="s">
        <v>473</v>
      </c>
      <c r="J296" s="1" t="s">
        <v>469</v>
      </c>
      <c r="L296" s="1">
        <v>3</v>
      </c>
      <c r="M296" s="1">
        <v>1012</v>
      </c>
      <c r="O296" s="1" t="s">
        <v>475</v>
      </c>
      <c r="P296" s="3">
        <v>84000</v>
      </c>
      <c r="Q296" s="1">
        <v>2002</v>
      </c>
      <c r="R296" s="1">
        <v>11</v>
      </c>
    </row>
    <row r="297" spans="1:18">
      <c r="A297" s="1" t="s">
        <v>33</v>
      </c>
      <c r="B297" s="1">
        <v>27</v>
      </c>
      <c r="C297" s="1" t="s">
        <v>154</v>
      </c>
      <c r="D297" s="3">
        <v>88000</v>
      </c>
      <c r="E297" s="3">
        <v>74000</v>
      </c>
      <c r="F297" s="2">
        <v>37693</v>
      </c>
      <c r="G297" s="2">
        <v>37727</v>
      </c>
      <c r="H297" s="2">
        <v>37772</v>
      </c>
      <c r="I297" s="1" t="s">
        <v>473</v>
      </c>
      <c r="J297" s="1" t="s">
        <v>469</v>
      </c>
      <c r="L297" s="1">
        <v>3</v>
      </c>
      <c r="O297" s="1" t="s">
        <v>475</v>
      </c>
      <c r="P297" s="3">
        <v>74000</v>
      </c>
      <c r="Q297" s="1">
        <v>2002</v>
      </c>
      <c r="R297" s="1">
        <v>9</v>
      </c>
    </row>
    <row r="298" spans="1:18">
      <c r="A298" s="1" t="s">
        <v>474</v>
      </c>
      <c r="B298" s="1">
        <v>194</v>
      </c>
      <c r="C298" s="1" t="s">
        <v>48</v>
      </c>
      <c r="D298" s="3">
        <v>101000</v>
      </c>
      <c r="E298" s="3">
        <v>74000</v>
      </c>
      <c r="F298" s="2">
        <v>38434</v>
      </c>
      <c r="G298" s="2">
        <v>38435</v>
      </c>
      <c r="H298" s="2">
        <v>38472</v>
      </c>
      <c r="I298" s="1" t="s">
        <v>473</v>
      </c>
      <c r="J298" s="1" t="s">
        <v>469</v>
      </c>
      <c r="O298" s="1" t="s">
        <v>475</v>
      </c>
    </row>
    <row r="299" spans="1:18">
      <c r="B299" s="1">
        <v>85</v>
      </c>
      <c r="C299" s="1" t="s">
        <v>72</v>
      </c>
      <c r="D299" s="3">
        <v>79000</v>
      </c>
      <c r="E299" s="3">
        <v>74000</v>
      </c>
      <c r="F299" s="2">
        <v>37894</v>
      </c>
      <c r="G299" s="2">
        <v>38112</v>
      </c>
      <c r="H299" s="2">
        <v>38138</v>
      </c>
      <c r="I299" s="1" t="s">
        <v>473</v>
      </c>
      <c r="J299" s="1" t="s">
        <v>469</v>
      </c>
      <c r="L299" s="1">
        <v>3</v>
      </c>
      <c r="O299" s="1" t="s">
        <v>475</v>
      </c>
      <c r="P299" s="3">
        <v>64000</v>
      </c>
    </row>
    <row r="300" spans="1:18">
      <c r="B300" s="1" t="s">
        <v>155</v>
      </c>
      <c r="C300" s="1" t="s">
        <v>72</v>
      </c>
      <c r="D300" s="3">
        <v>89000</v>
      </c>
      <c r="E300" s="3">
        <v>74000</v>
      </c>
      <c r="F300" s="2">
        <v>38173</v>
      </c>
      <c r="G300" s="2">
        <v>38182</v>
      </c>
      <c r="H300" s="2">
        <v>38230</v>
      </c>
      <c r="I300" s="1" t="s">
        <v>473</v>
      </c>
      <c r="J300" s="1" t="s">
        <v>469</v>
      </c>
      <c r="L300" s="1">
        <v>3</v>
      </c>
      <c r="M300" s="1">
        <v>381</v>
      </c>
      <c r="O300" s="1" t="s">
        <v>475</v>
      </c>
      <c r="P300" s="3">
        <v>64000</v>
      </c>
    </row>
    <row r="301" spans="1:18">
      <c r="B301" s="1">
        <v>30</v>
      </c>
      <c r="C301" s="1" t="s">
        <v>156</v>
      </c>
      <c r="D301" s="3">
        <v>79500</v>
      </c>
      <c r="E301" s="3">
        <v>74500</v>
      </c>
      <c r="F301" s="2">
        <v>38152</v>
      </c>
      <c r="G301" s="2">
        <v>38191</v>
      </c>
      <c r="H301" s="2">
        <v>38230</v>
      </c>
      <c r="I301" s="1" t="s">
        <v>473</v>
      </c>
      <c r="J301" s="1" t="s">
        <v>469</v>
      </c>
      <c r="L301" s="1">
        <v>3</v>
      </c>
      <c r="M301" s="1">
        <v>911</v>
      </c>
      <c r="O301" s="1" t="s">
        <v>475</v>
      </c>
      <c r="P301" s="3">
        <v>54000</v>
      </c>
    </row>
    <row r="302" spans="1:18">
      <c r="B302" s="1">
        <v>12</v>
      </c>
      <c r="C302" s="1" t="s">
        <v>157</v>
      </c>
      <c r="D302" s="3">
        <v>85000</v>
      </c>
      <c r="E302" s="3">
        <v>75000</v>
      </c>
      <c r="F302" s="2">
        <v>37760</v>
      </c>
      <c r="G302" s="2">
        <v>37876</v>
      </c>
      <c r="H302" s="2">
        <v>37894</v>
      </c>
      <c r="I302" s="1" t="s">
        <v>473</v>
      </c>
      <c r="J302" s="1" t="s">
        <v>469</v>
      </c>
      <c r="L302" s="1">
        <v>3</v>
      </c>
      <c r="M302" s="1">
        <v>1614</v>
      </c>
      <c r="O302" s="1" t="s">
        <v>475</v>
      </c>
      <c r="P302" s="3">
        <v>72000</v>
      </c>
    </row>
    <row r="303" spans="1:18">
      <c r="B303" s="1" t="s">
        <v>158</v>
      </c>
      <c r="C303" s="1" t="s">
        <v>513</v>
      </c>
      <c r="D303" s="3">
        <v>89000</v>
      </c>
      <c r="E303" s="3">
        <v>75000</v>
      </c>
      <c r="F303" s="2">
        <v>37570</v>
      </c>
      <c r="G303" s="2">
        <v>37796</v>
      </c>
      <c r="H303" s="2">
        <v>37802</v>
      </c>
      <c r="I303" s="1" t="s">
        <v>473</v>
      </c>
      <c r="J303" s="1" t="s">
        <v>469</v>
      </c>
      <c r="L303" s="1">
        <v>2</v>
      </c>
      <c r="O303" s="1" t="s">
        <v>475</v>
      </c>
      <c r="P303" s="3">
        <v>68000</v>
      </c>
    </row>
    <row r="304" spans="1:18">
      <c r="B304" s="1">
        <v>224</v>
      </c>
      <c r="C304" s="1" t="s">
        <v>520</v>
      </c>
      <c r="E304" s="3">
        <v>75000</v>
      </c>
      <c r="F304" s="2">
        <v>38107</v>
      </c>
      <c r="G304" s="2">
        <v>38117</v>
      </c>
      <c r="H304" s="2">
        <v>38138</v>
      </c>
      <c r="I304" s="1" t="s">
        <v>473</v>
      </c>
      <c r="J304" s="1" t="s">
        <v>469</v>
      </c>
      <c r="L304" s="1">
        <v>3</v>
      </c>
      <c r="M304" s="1">
        <v>1012</v>
      </c>
      <c r="O304" s="1" t="s">
        <v>475</v>
      </c>
      <c r="P304" s="3">
        <v>86000</v>
      </c>
    </row>
    <row r="305" spans="1:18">
      <c r="B305" s="1" t="s">
        <v>317</v>
      </c>
      <c r="C305" s="1" t="s">
        <v>598</v>
      </c>
      <c r="D305" s="3">
        <v>79000</v>
      </c>
      <c r="E305" s="3">
        <v>75000</v>
      </c>
      <c r="F305" s="2">
        <v>38163</v>
      </c>
      <c r="G305" s="2">
        <v>38170</v>
      </c>
      <c r="H305" s="2">
        <v>38199</v>
      </c>
      <c r="I305" s="1" t="s">
        <v>473</v>
      </c>
      <c r="L305" s="1">
        <v>3</v>
      </c>
      <c r="P305" s="3">
        <v>69000</v>
      </c>
      <c r="Q305" s="1">
        <v>2002</v>
      </c>
      <c r="R305" s="1">
        <v>9</v>
      </c>
    </row>
    <row r="306" spans="1:18">
      <c r="B306" s="1" t="s">
        <v>311</v>
      </c>
      <c r="C306" s="1" t="s">
        <v>598</v>
      </c>
      <c r="D306" s="3">
        <v>79000</v>
      </c>
      <c r="E306" s="3">
        <v>75000</v>
      </c>
      <c r="F306" s="2">
        <v>38038</v>
      </c>
      <c r="G306" s="2">
        <v>38105</v>
      </c>
      <c r="H306" s="2">
        <v>38138</v>
      </c>
      <c r="I306" s="1" t="s">
        <v>473</v>
      </c>
      <c r="J306" s="1" t="s">
        <v>469</v>
      </c>
      <c r="L306" s="1">
        <v>2</v>
      </c>
      <c r="O306" s="1" t="s">
        <v>475</v>
      </c>
      <c r="P306" s="3">
        <v>69000</v>
      </c>
      <c r="Q306" s="1">
        <v>2002</v>
      </c>
      <c r="R306" s="1">
        <v>9</v>
      </c>
    </row>
    <row r="307" spans="1:18">
      <c r="B307" s="1">
        <v>4</v>
      </c>
      <c r="C307" s="1" t="s">
        <v>159</v>
      </c>
      <c r="D307" s="3">
        <v>89000</v>
      </c>
      <c r="E307" s="3">
        <v>75000</v>
      </c>
      <c r="F307" s="2">
        <v>37929</v>
      </c>
      <c r="G307" s="2">
        <v>37974</v>
      </c>
      <c r="H307" s="2">
        <v>38017</v>
      </c>
      <c r="I307" s="1" t="s">
        <v>473</v>
      </c>
      <c r="J307" s="1" t="s">
        <v>469</v>
      </c>
      <c r="L307" s="1">
        <v>6</v>
      </c>
      <c r="M307" s="1">
        <v>862</v>
      </c>
      <c r="O307" s="1" t="s">
        <v>475</v>
      </c>
      <c r="P307" s="3">
        <v>59000</v>
      </c>
      <c r="Q307" s="1">
        <v>2002</v>
      </c>
      <c r="R307" s="1">
        <v>10</v>
      </c>
    </row>
    <row r="308" spans="1:18">
      <c r="B308" s="1" t="s">
        <v>160</v>
      </c>
      <c r="C308" s="1" t="s">
        <v>725</v>
      </c>
      <c r="D308" s="3">
        <v>89000</v>
      </c>
      <c r="E308" s="3">
        <v>75000</v>
      </c>
      <c r="F308" s="2">
        <v>37566</v>
      </c>
      <c r="G308" s="2">
        <v>37781</v>
      </c>
      <c r="H308" s="2">
        <v>37802</v>
      </c>
      <c r="I308" s="1" t="s">
        <v>473</v>
      </c>
      <c r="J308" s="1" t="s">
        <v>469</v>
      </c>
      <c r="L308" s="1">
        <v>3</v>
      </c>
      <c r="O308" s="1" t="s">
        <v>475</v>
      </c>
      <c r="P308" s="3">
        <v>80000</v>
      </c>
    </row>
    <row r="309" spans="1:18">
      <c r="B309" s="1">
        <v>5</v>
      </c>
      <c r="C309" s="1" t="s">
        <v>161</v>
      </c>
      <c r="E309" s="3">
        <v>75000</v>
      </c>
      <c r="F309" s="2">
        <v>37662</v>
      </c>
      <c r="G309" s="2">
        <v>37781</v>
      </c>
      <c r="H309" s="2">
        <v>37802</v>
      </c>
      <c r="I309" s="1" t="s">
        <v>473</v>
      </c>
      <c r="J309" s="1" t="s">
        <v>469</v>
      </c>
      <c r="L309" s="1">
        <v>2</v>
      </c>
      <c r="O309" s="1" t="s">
        <v>475</v>
      </c>
      <c r="P309" s="3">
        <v>71000</v>
      </c>
    </row>
    <row r="310" spans="1:18">
      <c r="B310" s="1">
        <v>61</v>
      </c>
      <c r="C310" s="1" t="s">
        <v>580</v>
      </c>
      <c r="D310" s="3">
        <v>79000</v>
      </c>
      <c r="E310" s="3">
        <v>75000</v>
      </c>
      <c r="F310" s="2">
        <v>37363</v>
      </c>
      <c r="G310" s="2">
        <v>37930</v>
      </c>
      <c r="H310" s="2">
        <v>37955</v>
      </c>
      <c r="I310" s="1" t="s">
        <v>473</v>
      </c>
      <c r="L310" s="1">
        <v>3</v>
      </c>
      <c r="M310" s="1">
        <v>702</v>
      </c>
      <c r="O310" s="1" t="s">
        <v>475</v>
      </c>
      <c r="P310" s="3">
        <v>82000</v>
      </c>
      <c r="Q310" s="1">
        <v>1999</v>
      </c>
      <c r="R310" s="1">
        <v>9</v>
      </c>
    </row>
    <row r="311" spans="1:18">
      <c r="B311" s="1" t="s">
        <v>162</v>
      </c>
      <c r="C311" s="1" t="s">
        <v>580</v>
      </c>
      <c r="E311" s="3">
        <v>75000</v>
      </c>
      <c r="F311" s="2">
        <v>37882</v>
      </c>
      <c r="G311" s="2">
        <v>37926</v>
      </c>
      <c r="H311" s="2">
        <v>37955</v>
      </c>
      <c r="I311" s="1" t="s">
        <v>473</v>
      </c>
      <c r="J311" s="1" t="s">
        <v>469</v>
      </c>
      <c r="L311" s="1">
        <v>3</v>
      </c>
      <c r="O311" s="1" t="s">
        <v>475</v>
      </c>
      <c r="P311" s="3">
        <v>66000</v>
      </c>
      <c r="Q311" s="1">
        <v>2002</v>
      </c>
      <c r="R311" s="1">
        <v>9</v>
      </c>
    </row>
    <row r="312" spans="1:18">
      <c r="B312" s="1">
        <v>87</v>
      </c>
      <c r="C312" s="1" t="s">
        <v>580</v>
      </c>
      <c r="D312" s="3">
        <v>84000</v>
      </c>
      <c r="E312" s="3">
        <v>75000</v>
      </c>
      <c r="F312" s="2">
        <v>38175</v>
      </c>
      <c r="G312" s="2">
        <v>38205</v>
      </c>
      <c r="H312" s="2">
        <v>38230</v>
      </c>
      <c r="I312" s="1" t="s">
        <v>473</v>
      </c>
      <c r="J312" s="1" t="s">
        <v>469</v>
      </c>
      <c r="L312" s="1">
        <v>3</v>
      </c>
      <c r="M312" s="1">
        <v>502</v>
      </c>
      <c r="O312" s="1" t="s">
        <v>475</v>
      </c>
      <c r="P312" s="3">
        <v>64000</v>
      </c>
      <c r="Q312" s="1">
        <v>2002</v>
      </c>
      <c r="R312" s="1">
        <v>9</v>
      </c>
    </row>
    <row r="313" spans="1:18">
      <c r="B313" s="1">
        <v>497</v>
      </c>
      <c r="C313" s="1" t="s">
        <v>301</v>
      </c>
      <c r="E313" s="3">
        <v>75000</v>
      </c>
      <c r="F313" s="2">
        <v>38444</v>
      </c>
      <c r="G313" s="2">
        <v>38453</v>
      </c>
      <c r="H313" s="2">
        <v>38503</v>
      </c>
      <c r="I313" s="1" t="s">
        <v>473</v>
      </c>
      <c r="J313" s="1" t="s">
        <v>345</v>
      </c>
      <c r="L313" s="1">
        <v>4</v>
      </c>
      <c r="M313" s="1">
        <v>1189</v>
      </c>
      <c r="O313" s="1" t="s">
        <v>475</v>
      </c>
      <c r="P313" s="3">
        <v>75000</v>
      </c>
      <c r="Q313" s="1">
        <v>2002</v>
      </c>
      <c r="R313" s="1">
        <v>9</v>
      </c>
    </row>
    <row r="314" spans="1:18">
      <c r="B314" s="1">
        <v>171</v>
      </c>
      <c r="C314" s="1" t="s">
        <v>163</v>
      </c>
      <c r="D314" s="3">
        <v>85000</v>
      </c>
      <c r="E314" s="3">
        <v>75000</v>
      </c>
      <c r="F314" s="2">
        <v>38448</v>
      </c>
      <c r="G314" s="2">
        <v>38511</v>
      </c>
      <c r="H314" s="2">
        <v>38564</v>
      </c>
      <c r="I314" s="1" t="s">
        <v>473</v>
      </c>
      <c r="J314" s="1" t="s">
        <v>345</v>
      </c>
      <c r="L314" s="1">
        <v>1</v>
      </c>
      <c r="M314" s="1">
        <v>812</v>
      </c>
      <c r="O314" s="1" t="s">
        <v>475</v>
      </c>
      <c r="P314" s="3">
        <v>72000</v>
      </c>
    </row>
    <row r="315" spans="1:18">
      <c r="B315" s="1">
        <v>46</v>
      </c>
      <c r="C315" s="1" t="s">
        <v>48</v>
      </c>
      <c r="E315" s="3">
        <v>75000</v>
      </c>
      <c r="F315" s="2">
        <v>37739</v>
      </c>
      <c r="G315" s="2">
        <v>37763</v>
      </c>
      <c r="H315" s="2">
        <v>37772</v>
      </c>
      <c r="I315" s="1" t="s">
        <v>473</v>
      </c>
      <c r="J315" s="1" t="s">
        <v>469</v>
      </c>
      <c r="L315" s="1">
        <v>3</v>
      </c>
      <c r="M315" s="1">
        <v>1012</v>
      </c>
      <c r="O315" s="1" t="s">
        <v>475</v>
      </c>
      <c r="P315" s="3">
        <v>100000</v>
      </c>
    </row>
    <row r="316" spans="1:18">
      <c r="A316" s="1" t="s">
        <v>474</v>
      </c>
      <c r="B316" s="1">
        <v>69</v>
      </c>
      <c r="C316" s="1" t="s">
        <v>72</v>
      </c>
      <c r="E316" s="3">
        <v>75000</v>
      </c>
      <c r="G316" s="2">
        <v>37824</v>
      </c>
      <c r="H316" s="2">
        <v>37864</v>
      </c>
      <c r="I316" s="1" t="s">
        <v>473</v>
      </c>
      <c r="O316" s="1" t="s">
        <v>475</v>
      </c>
    </row>
    <row r="317" spans="1:18">
      <c r="B317" s="1">
        <v>3</v>
      </c>
      <c r="C317" s="1" t="s">
        <v>164</v>
      </c>
      <c r="D317" s="3">
        <v>79000</v>
      </c>
      <c r="E317" s="3">
        <v>75000</v>
      </c>
      <c r="F317" s="2">
        <v>38022</v>
      </c>
      <c r="G317" s="2">
        <v>38040</v>
      </c>
      <c r="H317" s="2">
        <v>38077</v>
      </c>
      <c r="I317" s="1" t="s">
        <v>473</v>
      </c>
      <c r="J317" s="1" t="s">
        <v>469</v>
      </c>
      <c r="L317" s="1">
        <v>3</v>
      </c>
      <c r="M317" s="1">
        <v>607</v>
      </c>
      <c r="P317" s="3">
        <v>69000</v>
      </c>
      <c r="Q317" s="1">
        <v>2002</v>
      </c>
      <c r="R317" s="1">
        <v>9</v>
      </c>
    </row>
    <row r="318" spans="1:18">
      <c r="B318" s="1">
        <v>6</v>
      </c>
      <c r="C318" s="1" t="s">
        <v>165</v>
      </c>
      <c r="D318" s="3">
        <v>87500</v>
      </c>
      <c r="E318" s="3">
        <v>75000</v>
      </c>
      <c r="F318" s="2">
        <v>37904</v>
      </c>
      <c r="G318" s="2">
        <v>37939</v>
      </c>
      <c r="H318" s="2">
        <v>37955</v>
      </c>
      <c r="I318" s="1" t="s">
        <v>473</v>
      </c>
      <c r="J318" s="1" t="s">
        <v>469</v>
      </c>
      <c r="L318" s="1">
        <v>3</v>
      </c>
      <c r="M318" s="1">
        <v>438</v>
      </c>
      <c r="O318" s="1" t="s">
        <v>475</v>
      </c>
      <c r="P318" s="3">
        <v>76000</v>
      </c>
      <c r="Q318" s="1">
        <v>2002</v>
      </c>
      <c r="R318" s="1">
        <v>9</v>
      </c>
    </row>
    <row r="319" spans="1:18">
      <c r="B319" s="1">
        <v>13</v>
      </c>
      <c r="C319" s="1" t="s">
        <v>66</v>
      </c>
      <c r="E319" s="3">
        <v>75000</v>
      </c>
      <c r="F319" s="2">
        <v>38455</v>
      </c>
      <c r="G319" s="2">
        <v>38461</v>
      </c>
      <c r="H319" s="2">
        <v>38503</v>
      </c>
      <c r="I319" s="1" t="s">
        <v>473</v>
      </c>
      <c r="J319" s="1" t="s">
        <v>469</v>
      </c>
      <c r="L319" s="1">
        <v>3</v>
      </c>
      <c r="M319" s="1">
        <v>822</v>
      </c>
      <c r="O319" s="1" t="s">
        <v>475</v>
      </c>
      <c r="P319" s="3">
        <v>39000</v>
      </c>
      <c r="Q319" s="1">
        <v>2002</v>
      </c>
      <c r="R319" s="1">
        <v>9</v>
      </c>
    </row>
    <row r="320" spans="1:18">
      <c r="B320" s="1">
        <v>21</v>
      </c>
      <c r="C320" s="1" t="s">
        <v>572</v>
      </c>
      <c r="D320" s="3">
        <v>89000</v>
      </c>
      <c r="E320" s="3">
        <v>75500</v>
      </c>
      <c r="F320" s="2">
        <v>38027</v>
      </c>
      <c r="G320" s="2">
        <v>38043</v>
      </c>
      <c r="H320" s="2">
        <v>38077</v>
      </c>
      <c r="I320" s="1" t="s">
        <v>473</v>
      </c>
      <c r="J320" s="1" t="s">
        <v>469</v>
      </c>
      <c r="L320" s="1">
        <v>2</v>
      </c>
      <c r="M320" s="1">
        <v>1214</v>
      </c>
      <c r="O320" s="1" t="s">
        <v>475</v>
      </c>
      <c r="P320" s="3">
        <v>67000</v>
      </c>
      <c r="Q320" s="1">
        <v>2002</v>
      </c>
      <c r="R320" s="1">
        <v>10</v>
      </c>
    </row>
    <row r="321" spans="1:18">
      <c r="A321" s="1" t="s">
        <v>33</v>
      </c>
      <c r="B321" s="1">
        <v>19</v>
      </c>
      <c r="C321" s="1" t="s">
        <v>598</v>
      </c>
      <c r="D321" s="3">
        <v>77000</v>
      </c>
      <c r="E321" s="3">
        <v>75500</v>
      </c>
      <c r="F321" s="2">
        <v>38129</v>
      </c>
      <c r="G321" s="2">
        <v>38228</v>
      </c>
      <c r="H321" s="2">
        <v>38260</v>
      </c>
      <c r="I321" s="1" t="s">
        <v>473</v>
      </c>
      <c r="L321" s="1">
        <v>2</v>
      </c>
      <c r="M321" s="1">
        <v>506</v>
      </c>
      <c r="P321" s="3">
        <v>74000</v>
      </c>
      <c r="Q321" s="1">
        <v>2002</v>
      </c>
      <c r="R321" s="1">
        <v>9</v>
      </c>
    </row>
    <row r="322" spans="1:18">
      <c r="B322" s="1">
        <v>50</v>
      </c>
      <c r="C322" s="1" t="s">
        <v>166</v>
      </c>
      <c r="D322" s="3">
        <v>82000</v>
      </c>
      <c r="E322" s="3">
        <v>76000</v>
      </c>
      <c r="F322" s="2">
        <v>37693</v>
      </c>
      <c r="G322" s="2">
        <v>37720</v>
      </c>
      <c r="H322" s="2">
        <v>37741</v>
      </c>
      <c r="I322" s="1" t="s">
        <v>473</v>
      </c>
      <c r="J322" s="1" t="s">
        <v>469</v>
      </c>
      <c r="L322" s="1">
        <v>3</v>
      </c>
      <c r="M322" s="1">
        <v>720</v>
      </c>
      <c r="O322" s="1" t="s">
        <v>475</v>
      </c>
      <c r="P322" s="3">
        <v>55000</v>
      </c>
    </row>
    <row r="323" spans="1:18">
      <c r="B323" s="1" t="s">
        <v>167</v>
      </c>
      <c r="C323" s="1" t="s">
        <v>598</v>
      </c>
      <c r="D323" s="3">
        <v>79000</v>
      </c>
      <c r="E323" s="3">
        <v>76000</v>
      </c>
      <c r="F323" s="2">
        <v>38376</v>
      </c>
      <c r="G323" s="2">
        <v>38378</v>
      </c>
      <c r="H323" s="2">
        <v>38411</v>
      </c>
      <c r="I323" s="1" t="s">
        <v>473</v>
      </c>
      <c r="J323" s="1" t="s">
        <v>469</v>
      </c>
      <c r="L323" s="1">
        <v>3</v>
      </c>
      <c r="M323" s="1">
        <v>307</v>
      </c>
      <c r="O323" s="1" t="s">
        <v>475</v>
      </c>
      <c r="P323" s="3">
        <v>76000</v>
      </c>
    </row>
    <row r="324" spans="1:18">
      <c r="B324" s="1">
        <v>40</v>
      </c>
      <c r="C324" s="1" t="s">
        <v>78</v>
      </c>
      <c r="E324" s="3">
        <v>76000</v>
      </c>
      <c r="F324" s="2">
        <v>38007</v>
      </c>
      <c r="G324" s="2">
        <v>38020</v>
      </c>
      <c r="H324" s="2">
        <v>38046</v>
      </c>
      <c r="I324" s="1" t="s">
        <v>473</v>
      </c>
      <c r="J324" s="1" t="s">
        <v>469</v>
      </c>
      <c r="L324" s="1">
        <v>2</v>
      </c>
      <c r="M324" s="1">
        <v>1012</v>
      </c>
      <c r="O324" s="1" t="s">
        <v>475</v>
      </c>
      <c r="P324" s="3">
        <v>74000</v>
      </c>
      <c r="Q324" s="1">
        <v>2002</v>
      </c>
      <c r="R324" s="1">
        <v>9</v>
      </c>
    </row>
    <row r="325" spans="1:18">
      <c r="B325" s="1">
        <v>55</v>
      </c>
      <c r="C325" s="1" t="s">
        <v>168</v>
      </c>
      <c r="D325" s="3">
        <v>89000</v>
      </c>
      <c r="E325" s="3">
        <v>76000</v>
      </c>
      <c r="F325" s="2">
        <v>38257</v>
      </c>
      <c r="G325" s="2">
        <v>38281</v>
      </c>
      <c r="H325" s="2">
        <v>38321</v>
      </c>
      <c r="I325" s="1" t="s">
        <v>473</v>
      </c>
      <c r="J325" s="1" t="s">
        <v>469</v>
      </c>
      <c r="L325" s="1">
        <v>2</v>
      </c>
      <c r="M325" s="1">
        <v>952</v>
      </c>
      <c r="O325" s="1" t="s">
        <v>475</v>
      </c>
      <c r="P325" s="3">
        <v>64000</v>
      </c>
      <c r="Q325" s="1">
        <v>2002</v>
      </c>
      <c r="R325" s="1">
        <v>9</v>
      </c>
    </row>
    <row r="326" spans="1:18">
      <c r="B326" s="1" t="s">
        <v>169</v>
      </c>
      <c r="C326" s="1" t="s">
        <v>170</v>
      </c>
      <c r="E326" s="3">
        <v>76000</v>
      </c>
      <c r="F326" s="2">
        <v>38104</v>
      </c>
      <c r="G326" s="2">
        <v>38140</v>
      </c>
      <c r="H326" s="2">
        <v>38168</v>
      </c>
      <c r="I326" s="1" t="s">
        <v>473</v>
      </c>
      <c r="J326" s="1" t="s">
        <v>469</v>
      </c>
      <c r="L326" s="1">
        <v>3</v>
      </c>
      <c r="O326" s="1" t="s">
        <v>475</v>
      </c>
      <c r="P326" s="3">
        <v>70000</v>
      </c>
      <c r="Q326" s="1">
        <v>2002</v>
      </c>
      <c r="R326" s="1">
        <v>9</v>
      </c>
    </row>
    <row r="327" spans="1:18">
      <c r="B327" s="1">
        <v>11</v>
      </c>
      <c r="C327" s="1" t="s">
        <v>697</v>
      </c>
      <c r="D327" s="3">
        <v>79500</v>
      </c>
      <c r="E327" s="3">
        <v>76500</v>
      </c>
      <c r="F327" s="2">
        <v>37954</v>
      </c>
      <c r="G327" s="2">
        <v>37971</v>
      </c>
      <c r="H327" s="2">
        <v>38017</v>
      </c>
      <c r="I327" s="1" t="s">
        <v>473</v>
      </c>
      <c r="J327" s="1" t="s">
        <v>469</v>
      </c>
      <c r="L327" s="1">
        <v>3</v>
      </c>
      <c r="M327" s="1">
        <v>564</v>
      </c>
      <c r="O327" s="1" t="s">
        <v>475</v>
      </c>
      <c r="P327" s="3">
        <v>79000</v>
      </c>
      <c r="Q327" s="1">
        <v>2002</v>
      </c>
      <c r="R327" s="1">
        <v>10</v>
      </c>
    </row>
    <row r="328" spans="1:18">
      <c r="B328" s="1">
        <v>2</v>
      </c>
      <c r="C328" s="1" t="s">
        <v>144</v>
      </c>
      <c r="D328" s="3">
        <v>92000</v>
      </c>
      <c r="E328" s="3">
        <v>76888.89</v>
      </c>
      <c r="F328" s="2">
        <v>38264</v>
      </c>
      <c r="G328" s="2">
        <v>38299</v>
      </c>
      <c r="H328" s="2">
        <v>38321</v>
      </c>
      <c r="I328" s="1" t="s">
        <v>473</v>
      </c>
      <c r="L328" s="1">
        <v>2</v>
      </c>
      <c r="M328" s="1">
        <v>483</v>
      </c>
      <c r="Q328" s="1">
        <v>2002</v>
      </c>
      <c r="R328" s="1">
        <v>9</v>
      </c>
    </row>
    <row r="329" spans="1:18">
      <c r="B329" s="1" t="s">
        <v>460</v>
      </c>
      <c r="C329" s="1" t="s">
        <v>391</v>
      </c>
      <c r="D329" s="3">
        <v>85000</v>
      </c>
      <c r="E329" s="3">
        <v>77000</v>
      </c>
      <c r="F329" s="2">
        <v>38092</v>
      </c>
      <c r="G329" s="2">
        <v>38104</v>
      </c>
      <c r="H329" s="2">
        <v>38138</v>
      </c>
      <c r="I329" s="1" t="s">
        <v>473</v>
      </c>
      <c r="J329" s="1" t="s">
        <v>469</v>
      </c>
      <c r="L329" s="1">
        <v>3</v>
      </c>
      <c r="O329" s="1" t="s">
        <v>475</v>
      </c>
      <c r="P329" s="3">
        <v>71000</v>
      </c>
    </row>
    <row r="330" spans="1:18">
      <c r="B330" s="1">
        <v>124</v>
      </c>
      <c r="C330" s="1" t="s">
        <v>520</v>
      </c>
      <c r="E330" s="3">
        <v>77000</v>
      </c>
      <c r="F330" s="2">
        <v>37649</v>
      </c>
      <c r="G330" s="2">
        <v>37683</v>
      </c>
      <c r="H330" s="2">
        <v>37711</v>
      </c>
      <c r="I330" s="1" t="s">
        <v>473</v>
      </c>
      <c r="J330" s="1" t="s">
        <v>469</v>
      </c>
      <c r="L330" s="1">
        <v>3</v>
      </c>
      <c r="M330" s="1">
        <v>802</v>
      </c>
      <c r="O330" s="1" t="s">
        <v>475</v>
      </c>
      <c r="P330" s="3">
        <v>98000</v>
      </c>
      <c r="Q330" s="1">
        <v>1999</v>
      </c>
      <c r="R330" s="1">
        <v>9</v>
      </c>
    </row>
    <row r="331" spans="1:18">
      <c r="B331" s="1" t="s">
        <v>386</v>
      </c>
      <c r="C331" s="1" t="s">
        <v>434</v>
      </c>
      <c r="D331" s="3">
        <v>73000</v>
      </c>
      <c r="E331" s="3">
        <v>77000</v>
      </c>
      <c r="F331" s="2">
        <v>38322</v>
      </c>
      <c r="G331" s="2">
        <v>38354</v>
      </c>
      <c r="H331" s="2">
        <v>38383</v>
      </c>
      <c r="I331" s="1" t="s">
        <v>473</v>
      </c>
      <c r="J331" s="1" t="s">
        <v>469</v>
      </c>
      <c r="L331" s="1">
        <v>2</v>
      </c>
      <c r="O331" s="1" t="s">
        <v>475</v>
      </c>
    </row>
    <row r="332" spans="1:18">
      <c r="B332" s="1">
        <v>1</v>
      </c>
      <c r="C332" s="1" t="s">
        <v>435</v>
      </c>
      <c r="D332" s="3">
        <v>80900</v>
      </c>
      <c r="E332" s="3">
        <v>77000</v>
      </c>
      <c r="F332" s="2">
        <v>37817</v>
      </c>
      <c r="G332" s="2">
        <v>38000</v>
      </c>
      <c r="H332" s="2">
        <v>38017</v>
      </c>
      <c r="I332" s="1" t="s">
        <v>473</v>
      </c>
      <c r="L332" s="1">
        <v>2</v>
      </c>
      <c r="P332" s="3">
        <v>120000</v>
      </c>
      <c r="Q332" s="1">
        <v>2002</v>
      </c>
      <c r="R332" s="1">
        <v>9</v>
      </c>
    </row>
    <row r="333" spans="1:18">
      <c r="B333" s="1" t="s">
        <v>450</v>
      </c>
      <c r="C333" s="1" t="s">
        <v>72</v>
      </c>
      <c r="D333" s="3">
        <v>82000</v>
      </c>
      <c r="E333" s="3">
        <v>77000</v>
      </c>
      <c r="F333" s="2">
        <v>38118</v>
      </c>
      <c r="G333" s="2">
        <v>38177</v>
      </c>
      <c r="H333" s="2">
        <v>38199</v>
      </c>
      <c r="I333" s="1" t="s">
        <v>473</v>
      </c>
      <c r="L333" s="1">
        <v>3</v>
      </c>
      <c r="M333" s="1">
        <v>505</v>
      </c>
      <c r="P333" s="3">
        <v>69000</v>
      </c>
      <c r="Q333" s="1">
        <v>2002</v>
      </c>
      <c r="R333" s="1">
        <v>9</v>
      </c>
    </row>
    <row r="334" spans="1:18">
      <c r="A334" s="1" t="s">
        <v>474</v>
      </c>
      <c r="B334" s="1">
        <v>22</v>
      </c>
      <c r="C334" s="1" t="s">
        <v>436</v>
      </c>
      <c r="D334" s="3">
        <v>79000</v>
      </c>
      <c r="E334" s="3">
        <v>77000</v>
      </c>
      <c r="F334" s="2">
        <v>37741</v>
      </c>
      <c r="G334" s="2">
        <v>37777</v>
      </c>
      <c r="H334" s="2">
        <v>37802</v>
      </c>
      <c r="I334" s="1" t="s">
        <v>473</v>
      </c>
      <c r="L334" s="1">
        <v>2</v>
      </c>
      <c r="O334" s="1" t="s">
        <v>475</v>
      </c>
      <c r="P334" s="3">
        <v>73000</v>
      </c>
      <c r="Q334" s="1">
        <v>2002</v>
      </c>
      <c r="R334" s="1">
        <v>9</v>
      </c>
    </row>
    <row r="335" spans="1:18">
      <c r="B335" s="1" t="s">
        <v>603</v>
      </c>
      <c r="C335" s="1" t="s">
        <v>544</v>
      </c>
      <c r="D335" s="3">
        <v>79000</v>
      </c>
      <c r="E335" s="3">
        <v>77200</v>
      </c>
      <c r="F335" s="2">
        <v>38292</v>
      </c>
      <c r="G335" s="2">
        <v>38299</v>
      </c>
      <c r="H335" s="2">
        <v>38321</v>
      </c>
      <c r="I335" s="1" t="s">
        <v>473</v>
      </c>
      <c r="J335" s="1" t="s">
        <v>469</v>
      </c>
      <c r="L335" s="1">
        <v>3</v>
      </c>
      <c r="O335" s="1" t="s">
        <v>20</v>
      </c>
      <c r="P335" s="3">
        <v>38000</v>
      </c>
    </row>
    <row r="336" spans="1:18">
      <c r="B336" s="1">
        <v>47</v>
      </c>
      <c r="C336" s="1" t="s">
        <v>79</v>
      </c>
      <c r="D336" s="3">
        <v>85000</v>
      </c>
      <c r="E336" s="3">
        <v>77500</v>
      </c>
      <c r="F336" s="2">
        <v>38055</v>
      </c>
      <c r="G336" s="2">
        <v>38074</v>
      </c>
      <c r="H336" s="2">
        <v>38107</v>
      </c>
      <c r="I336" s="1" t="s">
        <v>473</v>
      </c>
      <c r="J336" s="1" t="s">
        <v>469</v>
      </c>
      <c r="L336" s="1">
        <v>3</v>
      </c>
      <c r="O336" s="1" t="s">
        <v>475</v>
      </c>
      <c r="Q336" s="1">
        <v>2002</v>
      </c>
      <c r="R336" s="1">
        <v>9</v>
      </c>
    </row>
    <row r="337" spans="1:18">
      <c r="B337" s="1" t="s">
        <v>351</v>
      </c>
      <c r="C337" s="1" t="s">
        <v>545</v>
      </c>
      <c r="D337" s="3">
        <v>82000</v>
      </c>
      <c r="E337" s="3">
        <v>77500</v>
      </c>
      <c r="F337" s="2">
        <v>38014</v>
      </c>
      <c r="G337" s="2">
        <v>38054</v>
      </c>
      <c r="H337" s="2">
        <v>38077</v>
      </c>
      <c r="I337" s="1" t="s">
        <v>473</v>
      </c>
      <c r="J337" s="1" t="s">
        <v>469</v>
      </c>
      <c r="L337" s="1">
        <v>3</v>
      </c>
      <c r="M337" s="1">
        <v>489</v>
      </c>
      <c r="O337" s="1" t="s">
        <v>475</v>
      </c>
      <c r="P337" s="3">
        <v>76000</v>
      </c>
      <c r="Q337" s="1">
        <v>2002</v>
      </c>
      <c r="R337" s="1">
        <v>9</v>
      </c>
    </row>
    <row r="338" spans="1:18">
      <c r="B338" s="1">
        <v>87</v>
      </c>
      <c r="C338" s="1" t="s">
        <v>58</v>
      </c>
      <c r="D338" s="3">
        <v>79000</v>
      </c>
      <c r="E338" s="3">
        <v>77500</v>
      </c>
      <c r="F338" s="2">
        <v>37882</v>
      </c>
      <c r="G338" s="2">
        <v>37895</v>
      </c>
      <c r="H338" s="2">
        <v>37925</v>
      </c>
      <c r="I338" s="1" t="s">
        <v>473</v>
      </c>
      <c r="J338" s="1" t="s">
        <v>345</v>
      </c>
      <c r="L338" s="1">
        <v>2</v>
      </c>
      <c r="M338" s="1">
        <v>809</v>
      </c>
      <c r="O338" s="1" t="s">
        <v>475</v>
      </c>
    </row>
    <row r="339" spans="1:18">
      <c r="B339" s="1">
        <v>76</v>
      </c>
      <c r="C339" s="1" t="s">
        <v>72</v>
      </c>
      <c r="E339" s="3">
        <v>77500</v>
      </c>
      <c r="F339" s="2">
        <v>37889</v>
      </c>
      <c r="G339" s="2">
        <v>37915</v>
      </c>
      <c r="H339" s="2">
        <v>37925</v>
      </c>
      <c r="I339" s="1" t="s">
        <v>473</v>
      </c>
      <c r="L339" s="1">
        <v>3</v>
      </c>
      <c r="M339" s="1">
        <v>1148</v>
      </c>
      <c r="Q339" s="1">
        <v>2002</v>
      </c>
      <c r="R339" s="1">
        <v>9</v>
      </c>
    </row>
    <row r="340" spans="1:18">
      <c r="A340" s="1">
        <v>24</v>
      </c>
      <c r="B340" s="1">
        <v>2</v>
      </c>
      <c r="C340" s="1" t="s">
        <v>302</v>
      </c>
      <c r="D340" s="3">
        <v>83000</v>
      </c>
      <c r="E340" s="3">
        <v>77750</v>
      </c>
      <c r="F340" s="2">
        <v>38370</v>
      </c>
      <c r="G340" s="2">
        <v>38384</v>
      </c>
      <c r="H340" s="2">
        <v>38411</v>
      </c>
      <c r="I340" s="1" t="s">
        <v>473</v>
      </c>
      <c r="J340" s="1" t="s">
        <v>469</v>
      </c>
      <c r="L340" s="1">
        <v>2</v>
      </c>
      <c r="O340" s="1" t="s">
        <v>475</v>
      </c>
      <c r="P340" s="3">
        <v>75000</v>
      </c>
    </row>
    <row r="341" spans="1:18">
      <c r="A341" s="1">
        <v>24</v>
      </c>
      <c r="B341" s="1">
        <v>3</v>
      </c>
      <c r="C341" s="1" t="s">
        <v>302</v>
      </c>
      <c r="D341" s="3">
        <v>85000</v>
      </c>
      <c r="E341" s="3">
        <v>77750</v>
      </c>
      <c r="F341" s="2">
        <v>38370</v>
      </c>
      <c r="G341" s="2">
        <v>38384</v>
      </c>
      <c r="H341" s="2">
        <v>38411</v>
      </c>
      <c r="I341" s="1" t="s">
        <v>473</v>
      </c>
      <c r="J341" s="1" t="s">
        <v>469</v>
      </c>
      <c r="L341" s="1">
        <v>2</v>
      </c>
      <c r="O341" s="1" t="s">
        <v>475</v>
      </c>
      <c r="P341" s="3">
        <v>77000</v>
      </c>
    </row>
    <row r="342" spans="1:18">
      <c r="B342" s="1">
        <v>15</v>
      </c>
      <c r="C342" s="1" t="s">
        <v>737</v>
      </c>
      <c r="D342" s="3">
        <v>78000</v>
      </c>
      <c r="E342" s="3">
        <v>78000</v>
      </c>
      <c r="F342" s="2">
        <v>37833</v>
      </c>
      <c r="G342" s="2">
        <v>38169</v>
      </c>
      <c r="H342" s="2">
        <v>38230</v>
      </c>
      <c r="I342" s="1" t="s">
        <v>473</v>
      </c>
      <c r="J342" s="1" t="s">
        <v>469</v>
      </c>
      <c r="L342" s="1">
        <v>3</v>
      </c>
      <c r="M342" s="1">
        <v>648</v>
      </c>
      <c r="O342" s="1" t="s">
        <v>475</v>
      </c>
      <c r="P342" s="3">
        <v>67000</v>
      </c>
    </row>
    <row r="343" spans="1:18">
      <c r="B343" s="1">
        <v>14</v>
      </c>
      <c r="C343" s="1" t="s">
        <v>70</v>
      </c>
      <c r="E343" s="3">
        <v>78000</v>
      </c>
      <c r="F343" s="2">
        <v>38244</v>
      </c>
      <c r="G343" s="2">
        <v>38261</v>
      </c>
      <c r="H343" s="2">
        <v>38291</v>
      </c>
      <c r="I343" s="1" t="s">
        <v>473</v>
      </c>
      <c r="J343" s="1" t="s">
        <v>469</v>
      </c>
      <c r="L343" s="1">
        <v>3</v>
      </c>
      <c r="M343" s="1">
        <v>878</v>
      </c>
      <c r="O343" s="1" t="s">
        <v>475</v>
      </c>
      <c r="Q343" s="1">
        <v>2002</v>
      </c>
      <c r="R343" s="1">
        <v>9</v>
      </c>
    </row>
    <row r="344" spans="1:18">
      <c r="A344" s="1" t="s">
        <v>474</v>
      </c>
      <c r="B344" s="1">
        <v>36</v>
      </c>
      <c r="C344" s="1" t="s">
        <v>598</v>
      </c>
      <c r="D344" s="3">
        <v>79000</v>
      </c>
      <c r="E344" s="3">
        <v>78000</v>
      </c>
      <c r="F344" s="2">
        <v>38164</v>
      </c>
      <c r="G344" s="2">
        <v>38201</v>
      </c>
      <c r="H344" s="2">
        <v>38230</v>
      </c>
      <c r="I344" s="1" t="s">
        <v>473</v>
      </c>
      <c r="J344" s="1" t="s">
        <v>469</v>
      </c>
      <c r="L344" s="1">
        <v>2</v>
      </c>
      <c r="O344" s="1" t="s">
        <v>475</v>
      </c>
    </row>
    <row r="345" spans="1:18">
      <c r="A345" s="1" t="s">
        <v>33</v>
      </c>
      <c r="B345" s="1">
        <v>17</v>
      </c>
      <c r="C345" s="1" t="s">
        <v>734</v>
      </c>
      <c r="D345" s="3">
        <v>79500</v>
      </c>
      <c r="E345" s="3">
        <v>78000</v>
      </c>
      <c r="F345" s="2">
        <v>37844</v>
      </c>
      <c r="G345" s="2">
        <v>37861</v>
      </c>
      <c r="H345" s="2">
        <v>37894</v>
      </c>
      <c r="I345" s="1" t="s">
        <v>473</v>
      </c>
      <c r="J345" s="1" t="s">
        <v>469</v>
      </c>
      <c r="L345" s="1">
        <v>3</v>
      </c>
      <c r="O345" s="1" t="s">
        <v>475</v>
      </c>
      <c r="P345" s="3">
        <v>73000</v>
      </c>
      <c r="Q345" s="1">
        <v>2002</v>
      </c>
      <c r="R345" s="1">
        <v>9</v>
      </c>
    </row>
    <row r="346" spans="1:18">
      <c r="B346" s="1" t="s">
        <v>482</v>
      </c>
      <c r="C346" s="1" t="s">
        <v>130</v>
      </c>
      <c r="D346" s="3">
        <v>78000</v>
      </c>
      <c r="E346" s="3">
        <v>78000</v>
      </c>
      <c r="F346" s="2">
        <v>38163</v>
      </c>
      <c r="G346" s="2">
        <v>38173</v>
      </c>
      <c r="H346" s="2">
        <v>38199</v>
      </c>
      <c r="I346" s="1" t="s">
        <v>473</v>
      </c>
      <c r="P346" s="3">
        <v>95000</v>
      </c>
      <c r="Q346" s="1">
        <v>2002</v>
      </c>
      <c r="R346" s="1">
        <v>9</v>
      </c>
    </row>
    <row r="347" spans="1:18">
      <c r="A347" s="1" t="s">
        <v>33</v>
      </c>
      <c r="B347" s="1">
        <v>303</v>
      </c>
      <c r="C347" s="1" t="s">
        <v>725</v>
      </c>
      <c r="D347" s="3">
        <v>79500</v>
      </c>
      <c r="E347" s="3">
        <v>78000</v>
      </c>
      <c r="F347" s="2">
        <v>38058</v>
      </c>
      <c r="G347" s="2">
        <v>38100</v>
      </c>
      <c r="H347" s="2">
        <v>38077</v>
      </c>
      <c r="I347" s="1" t="s">
        <v>473</v>
      </c>
      <c r="L347" s="1">
        <v>3</v>
      </c>
      <c r="M347" s="1">
        <v>506</v>
      </c>
      <c r="P347" s="3">
        <v>70000</v>
      </c>
      <c r="Q347" s="1">
        <v>2002</v>
      </c>
      <c r="R347" s="1">
        <v>9</v>
      </c>
    </row>
    <row r="348" spans="1:18">
      <c r="B348" s="1" t="s">
        <v>41</v>
      </c>
      <c r="C348" s="1" t="s">
        <v>76</v>
      </c>
      <c r="E348" s="3">
        <v>78000</v>
      </c>
      <c r="F348" s="2">
        <v>38091</v>
      </c>
      <c r="G348" s="2">
        <v>38128</v>
      </c>
      <c r="H348" s="2">
        <v>38168</v>
      </c>
      <c r="I348" s="1" t="s">
        <v>473</v>
      </c>
      <c r="J348" s="1" t="s">
        <v>469</v>
      </c>
      <c r="L348" s="1">
        <v>2</v>
      </c>
      <c r="O348" s="1" t="s">
        <v>475</v>
      </c>
    </row>
    <row r="349" spans="1:18">
      <c r="B349" s="1">
        <v>13</v>
      </c>
      <c r="C349" s="1" t="s">
        <v>600</v>
      </c>
      <c r="E349" s="3">
        <v>78000</v>
      </c>
      <c r="F349" s="2">
        <v>38056</v>
      </c>
      <c r="G349" s="2">
        <v>38062</v>
      </c>
      <c r="H349" s="2">
        <v>38077</v>
      </c>
      <c r="I349" s="1" t="s">
        <v>473</v>
      </c>
      <c r="J349" s="1" t="s">
        <v>469</v>
      </c>
      <c r="L349" s="1">
        <v>2</v>
      </c>
      <c r="M349" s="1">
        <v>1012</v>
      </c>
      <c r="O349" s="1" t="s">
        <v>475</v>
      </c>
      <c r="P349" s="3">
        <v>78000</v>
      </c>
    </row>
    <row r="350" spans="1:18">
      <c r="B350" s="1" t="s">
        <v>444</v>
      </c>
      <c r="C350" s="1" t="s">
        <v>580</v>
      </c>
      <c r="E350" s="3">
        <v>78000</v>
      </c>
      <c r="F350" s="2">
        <v>37762</v>
      </c>
      <c r="G350" s="2">
        <v>37785</v>
      </c>
      <c r="H350" s="2">
        <v>37802</v>
      </c>
      <c r="I350" s="1" t="s">
        <v>473</v>
      </c>
      <c r="J350" s="1" t="s">
        <v>469</v>
      </c>
      <c r="L350" s="1">
        <v>3</v>
      </c>
      <c r="O350" s="1" t="s">
        <v>475</v>
      </c>
      <c r="P350" s="3">
        <v>64000</v>
      </c>
      <c r="Q350" s="1">
        <v>2002</v>
      </c>
      <c r="R350" s="1">
        <v>11</v>
      </c>
    </row>
    <row r="351" spans="1:18">
      <c r="A351" s="1" t="s">
        <v>33</v>
      </c>
      <c r="B351" s="1">
        <v>113</v>
      </c>
      <c r="C351" s="1" t="s">
        <v>580</v>
      </c>
      <c r="D351" s="3">
        <v>80000</v>
      </c>
      <c r="E351" s="3">
        <v>78000</v>
      </c>
      <c r="F351" s="2">
        <v>37692</v>
      </c>
      <c r="G351" s="2">
        <v>37713</v>
      </c>
      <c r="H351" s="2">
        <v>37741</v>
      </c>
      <c r="I351" s="1" t="s">
        <v>473</v>
      </c>
      <c r="J351" s="1" t="s">
        <v>469</v>
      </c>
      <c r="L351" s="1">
        <v>3</v>
      </c>
      <c r="O351" s="1" t="s">
        <v>475</v>
      </c>
      <c r="P351" s="3">
        <v>71000</v>
      </c>
      <c r="Q351" s="1">
        <v>2002</v>
      </c>
      <c r="R351" s="1">
        <v>11</v>
      </c>
    </row>
    <row r="352" spans="1:18">
      <c r="B352" s="1">
        <v>141</v>
      </c>
      <c r="C352" s="1" t="s">
        <v>48</v>
      </c>
      <c r="D352" s="3">
        <v>85000</v>
      </c>
      <c r="E352" s="3">
        <v>78000</v>
      </c>
      <c r="F352" s="2">
        <v>37347</v>
      </c>
      <c r="G352" s="2">
        <v>37699</v>
      </c>
      <c r="H352" s="2">
        <v>37741</v>
      </c>
      <c r="I352" s="1" t="s">
        <v>473</v>
      </c>
      <c r="J352" s="1" t="s">
        <v>469</v>
      </c>
      <c r="L352" s="1">
        <v>3</v>
      </c>
      <c r="M352" s="1">
        <v>862</v>
      </c>
      <c r="P352" s="3">
        <v>90000</v>
      </c>
      <c r="Q352" s="1">
        <v>1999</v>
      </c>
      <c r="R352" s="1">
        <v>1</v>
      </c>
    </row>
    <row r="353" spans="1:18">
      <c r="B353" s="1" t="s">
        <v>546</v>
      </c>
      <c r="C353" s="1" t="s">
        <v>403</v>
      </c>
      <c r="D353" s="3">
        <v>82000</v>
      </c>
      <c r="E353" s="3">
        <v>78000</v>
      </c>
      <c r="F353" s="2">
        <v>38034</v>
      </c>
      <c r="G353" s="2">
        <v>38047</v>
      </c>
      <c r="H353" s="2">
        <v>38077</v>
      </c>
      <c r="I353" s="1" t="s">
        <v>473</v>
      </c>
      <c r="J353" s="1" t="s">
        <v>469</v>
      </c>
      <c r="L353" s="1">
        <v>3</v>
      </c>
      <c r="O353" s="1" t="s">
        <v>475</v>
      </c>
      <c r="P353" s="3">
        <v>86000</v>
      </c>
      <c r="Q353" s="1">
        <v>2002</v>
      </c>
      <c r="R353" s="1">
        <v>9</v>
      </c>
    </row>
    <row r="354" spans="1:18">
      <c r="B354" s="1">
        <v>102</v>
      </c>
      <c r="C354" s="1" t="s">
        <v>547</v>
      </c>
      <c r="D354" s="3">
        <v>90000</v>
      </c>
      <c r="E354" s="3">
        <v>78000</v>
      </c>
      <c r="F354" s="2">
        <v>37901</v>
      </c>
      <c r="G354" s="2">
        <v>37999</v>
      </c>
      <c r="H354" s="2">
        <v>38046</v>
      </c>
      <c r="I354" s="1" t="s">
        <v>473</v>
      </c>
      <c r="J354" s="1" t="s">
        <v>469</v>
      </c>
      <c r="L354" s="1">
        <v>3</v>
      </c>
      <c r="M354" s="1">
        <v>430</v>
      </c>
      <c r="O354" s="1" t="s">
        <v>475</v>
      </c>
      <c r="P354" s="3">
        <v>68000</v>
      </c>
    </row>
    <row r="355" spans="1:18">
      <c r="B355" s="1">
        <v>58</v>
      </c>
      <c r="C355" s="1" t="s">
        <v>390</v>
      </c>
      <c r="D355" s="3">
        <v>90000</v>
      </c>
      <c r="E355" s="3">
        <v>78000</v>
      </c>
      <c r="F355" s="2">
        <v>38427</v>
      </c>
      <c r="G355" s="2">
        <v>38430</v>
      </c>
      <c r="H355" s="2">
        <v>38472</v>
      </c>
      <c r="I355" s="1" t="s">
        <v>473</v>
      </c>
      <c r="J355" s="1" t="s">
        <v>469</v>
      </c>
      <c r="L355" s="1">
        <v>3</v>
      </c>
      <c r="M355" s="1">
        <v>991</v>
      </c>
      <c r="O355" s="1" t="s">
        <v>475</v>
      </c>
      <c r="P355" s="3">
        <v>75000</v>
      </c>
    </row>
    <row r="356" spans="1:18">
      <c r="B356" s="1">
        <v>23</v>
      </c>
      <c r="C356" s="1" t="s">
        <v>548</v>
      </c>
      <c r="D356" s="3">
        <v>95000</v>
      </c>
      <c r="E356" s="3">
        <v>78222</v>
      </c>
      <c r="F356" s="2">
        <v>37744</v>
      </c>
      <c r="G356" s="2">
        <v>37773</v>
      </c>
      <c r="H356" s="2">
        <v>37802</v>
      </c>
      <c r="I356" s="1" t="s">
        <v>473</v>
      </c>
      <c r="J356" s="1" t="s">
        <v>469</v>
      </c>
      <c r="L356" s="1">
        <v>3</v>
      </c>
      <c r="O356" s="1" t="s">
        <v>475</v>
      </c>
      <c r="P356" s="3">
        <v>74000</v>
      </c>
      <c r="Q356" s="1">
        <v>2002</v>
      </c>
      <c r="R356" s="1">
        <v>11</v>
      </c>
    </row>
    <row r="357" spans="1:18">
      <c r="B357" s="1">
        <v>34</v>
      </c>
      <c r="C357" s="1" t="s">
        <v>735</v>
      </c>
      <c r="D357" s="3">
        <v>78300</v>
      </c>
      <c r="E357" s="3">
        <v>78300</v>
      </c>
      <c r="F357" s="2">
        <v>37791</v>
      </c>
      <c r="G357" s="2">
        <v>37819</v>
      </c>
      <c r="H357" s="2">
        <v>37833</v>
      </c>
      <c r="I357" s="1" t="s">
        <v>473</v>
      </c>
      <c r="J357" s="1" t="s">
        <v>469</v>
      </c>
      <c r="L357" s="1">
        <v>4</v>
      </c>
      <c r="M357" s="1">
        <v>1320</v>
      </c>
      <c r="O357" s="1" t="s">
        <v>475</v>
      </c>
      <c r="P357" s="3">
        <v>105000</v>
      </c>
      <c r="Q357" s="1">
        <v>2002</v>
      </c>
    </row>
    <row r="358" spans="1:18">
      <c r="B358" s="1" t="s">
        <v>549</v>
      </c>
      <c r="C358" s="1" t="s">
        <v>403</v>
      </c>
      <c r="D358" s="3">
        <v>81500</v>
      </c>
      <c r="E358" s="3">
        <v>78500</v>
      </c>
      <c r="F358" s="2">
        <v>37783</v>
      </c>
      <c r="G358" s="2">
        <v>37785</v>
      </c>
      <c r="H358" s="2">
        <v>37802</v>
      </c>
      <c r="I358" s="1" t="s">
        <v>473</v>
      </c>
      <c r="L358" s="1">
        <v>3</v>
      </c>
      <c r="O358" s="1" t="s">
        <v>475</v>
      </c>
      <c r="P358" s="3">
        <v>78000</v>
      </c>
      <c r="Q358" s="1">
        <v>2002</v>
      </c>
      <c r="R358" s="1">
        <v>9</v>
      </c>
    </row>
    <row r="359" spans="1:18">
      <c r="B359" s="1">
        <v>34</v>
      </c>
      <c r="C359" s="1" t="s">
        <v>581</v>
      </c>
      <c r="E359" s="3">
        <v>78600</v>
      </c>
      <c r="F359" s="2">
        <v>38239</v>
      </c>
      <c r="G359" s="2">
        <v>38265</v>
      </c>
      <c r="H359" s="2">
        <v>38291</v>
      </c>
      <c r="I359" s="1" t="s">
        <v>473</v>
      </c>
      <c r="J359" s="1" t="s">
        <v>469</v>
      </c>
      <c r="L359" s="1">
        <v>3</v>
      </c>
      <c r="M359" s="1">
        <v>817</v>
      </c>
      <c r="O359" s="1" t="s">
        <v>475</v>
      </c>
      <c r="Q359" s="1">
        <v>2002</v>
      </c>
      <c r="R359" s="1">
        <v>9</v>
      </c>
    </row>
    <row r="360" spans="1:18">
      <c r="B360" s="1" t="s">
        <v>550</v>
      </c>
      <c r="C360" s="1" t="s">
        <v>658</v>
      </c>
      <c r="D360" s="3">
        <v>79000</v>
      </c>
      <c r="E360" s="3">
        <v>78700</v>
      </c>
      <c r="F360" s="2">
        <v>38068</v>
      </c>
      <c r="G360" s="2">
        <v>38100</v>
      </c>
      <c r="H360" s="2">
        <v>38138</v>
      </c>
      <c r="I360" s="1" t="s">
        <v>473</v>
      </c>
      <c r="J360" s="1" t="s">
        <v>469</v>
      </c>
      <c r="L360" s="1">
        <v>3</v>
      </c>
      <c r="M360" s="1">
        <v>961</v>
      </c>
      <c r="O360" s="1" t="s">
        <v>475</v>
      </c>
      <c r="P360" s="3">
        <v>64000</v>
      </c>
    </row>
    <row r="361" spans="1:18">
      <c r="A361" s="1" t="s">
        <v>479</v>
      </c>
      <c r="B361" s="1">
        <v>17</v>
      </c>
      <c r="C361" s="1" t="s">
        <v>605</v>
      </c>
      <c r="D361" s="3">
        <v>79000</v>
      </c>
      <c r="E361" s="3">
        <v>79000</v>
      </c>
      <c r="F361" s="2">
        <v>37672</v>
      </c>
      <c r="G361" s="2">
        <v>37717</v>
      </c>
      <c r="H361" s="2">
        <v>37741</v>
      </c>
      <c r="I361" s="1" t="s">
        <v>473</v>
      </c>
      <c r="J361" s="1" t="s">
        <v>469</v>
      </c>
      <c r="L361" s="1">
        <v>3</v>
      </c>
      <c r="M361" s="1">
        <v>1424</v>
      </c>
      <c r="O361" s="1" t="s">
        <v>475</v>
      </c>
      <c r="P361" s="3">
        <v>55000</v>
      </c>
    </row>
    <row r="362" spans="1:18">
      <c r="B362" s="1" t="s">
        <v>142</v>
      </c>
      <c r="C362" s="1" t="s">
        <v>551</v>
      </c>
      <c r="E362" s="3">
        <v>79000</v>
      </c>
      <c r="F362" s="2">
        <v>37999</v>
      </c>
      <c r="G362" s="2">
        <v>38035</v>
      </c>
      <c r="H362" s="2">
        <v>38046</v>
      </c>
      <c r="I362" s="1" t="s">
        <v>473</v>
      </c>
      <c r="J362" s="1" t="s">
        <v>469</v>
      </c>
      <c r="L362" s="1">
        <v>2</v>
      </c>
      <c r="O362" s="1" t="s">
        <v>475</v>
      </c>
      <c r="P362" s="3">
        <v>90000</v>
      </c>
      <c r="Q362" s="1">
        <v>2002</v>
      </c>
      <c r="R362" s="1">
        <v>9</v>
      </c>
    </row>
    <row r="363" spans="1:18">
      <c r="B363" s="1" t="s">
        <v>552</v>
      </c>
      <c r="C363" s="1" t="s">
        <v>520</v>
      </c>
      <c r="D363" s="3">
        <v>85000</v>
      </c>
      <c r="E363" s="3">
        <v>79000</v>
      </c>
      <c r="F363" s="2">
        <v>38190</v>
      </c>
      <c r="G363" s="2">
        <v>38227</v>
      </c>
      <c r="H363" s="2">
        <v>38230</v>
      </c>
      <c r="I363" s="1" t="s">
        <v>473</v>
      </c>
      <c r="J363" s="1" t="s">
        <v>469</v>
      </c>
      <c r="L363" s="1">
        <v>3</v>
      </c>
      <c r="M363" s="1">
        <v>1012</v>
      </c>
      <c r="O363" s="1" t="s">
        <v>475</v>
      </c>
      <c r="P363" s="3">
        <v>80000</v>
      </c>
    </row>
    <row r="364" spans="1:18">
      <c r="A364" s="1" t="s">
        <v>474</v>
      </c>
      <c r="B364" s="1">
        <v>11</v>
      </c>
      <c r="C364" s="1" t="s">
        <v>130</v>
      </c>
      <c r="D364" s="3">
        <v>89500</v>
      </c>
      <c r="E364" s="3">
        <v>79000</v>
      </c>
      <c r="F364" s="2">
        <v>37596</v>
      </c>
      <c r="G364" s="2">
        <v>37753</v>
      </c>
      <c r="H364" s="2">
        <v>37772</v>
      </c>
      <c r="I364" s="1" t="s">
        <v>473</v>
      </c>
      <c r="J364" s="1" t="s">
        <v>469</v>
      </c>
      <c r="L364" s="1">
        <v>3</v>
      </c>
      <c r="O364" s="1" t="s">
        <v>475</v>
      </c>
      <c r="P364" s="3">
        <v>77000</v>
      </c>
    </row>
    <row r="365" spans="1:18">
      <c r="B365" s="1">
        <v>61</v>
      </c>
      <c r="C365" s="1" t="s">
        <v>63</v>
      </c>
      <c r="D365" s="3">
        <v>79000</v>
      </c>
      <c r="E365" s="3">
        <v>79000</v>
      </c>
      <c r="F365" s="2">
        <v>38127</v>
      </c>
      <c r="G365" s="2">
        <v>38169</v>
      </c>
      <c r="H365" s="2">
        <v>38199</v>
      </c>
      <c r="I365" s="1" t="s">
        <v>473</v>
      </c>
      <c r="J365" s="1" t="s">
        <v>469</v>
      </c>
      <c r="L365" s="1">
        <v>3</v>
      </c>
      <c r="M365" s="1">
        <v>835</v>
      </c>
      <c r="O365" s="1" t="s">
        <v>475</v>
      </c>
      <c r="P365" s="3">
        <v>68000</v>
      </c>
    </row>
    <row r="366" spans="1:18">
      <c r="B366" s="1">
        <v>33</v>
      </c>
      <c r="C366" s="1" t="s">
        <v>148</v>
      </c>
      <c r="E366" s="3">
        <v>79000</v>
      </c>
      <c r="F366" s="2">
        <v>37673</v>
      </c>
      <c r="G366" s="2">
        <v>37680</v>
      </c>
      <c r="H366" s="2">
        <v>37711</v>
      </c>
      <c r="I366" s="1" t="s">
        <v>473</v>
      </c>
      <c r="J366" s="1" t="s">
        <v>469</v>
      </c>
      <c r="L366" s="1">
        <v>3</v>
      </c>
      <c r="M366" s="1">
        <v>845</v>
      </c>
      <c r="O366" s="1" t="s">
        <v>475</v>
      </c>
      <c r="P366" s="3">
        <v>102000</v>
      </c>
      <c r="Q366" s="1">
        <v>2002</v>
      </c>
      <c r="R366" s="1">
        <v>11</v>
      </c>
    </row>
    <row r="367" spans="1:18">
      <c r="B367" s="1" t="s">
        <v>553</v>
      </c>
      <c r="C367" s="1" t="s">
        <v>580</v>
      </c>
      <c r="D367" s="3">
        <v>83000</v>
      </c>
      <c r="E367" s="3">
        <v>79000</v>
      </c>
      <c r="F367" s="2">
        <v>38154</v>
      </c>
      <c r="G367" s="2">
        <v>38161</v>
      </c>
      <c r="H367" s="2">
        <v>38199</v>
      </c>
      <c r="I367" s="1" t="s">
        <v>473</v>
      </c>
      <c r="J367" s="1" t="s">
        <v>469</v>
      </c>
      <c r="L367" s="1">
        <v>3</v>
      </c>
      <c r="M367" s="1">
        <v>876</v>
      </c>
      <c r="O367" s="1" t="s">
        <v>475</v>
      </c>
      <c r="P367" s="3">
        <v>71000</v>
      </c>
    </row>
    <row r="368" spans="1:18">
      <c r="B368" s="1" t="s">
        <v>554</v>
      </c>
      <c r="C368" s="1" t="s">
        <v>403</v>
      </c>
      <c r="D368" s="3">
        <v>79000</v>
      </c>
      <c r="E368" s="3">
        <v>79000</v>
      </c>
      <c r="F368" s="2">
        <v>38460</v>
      </c>
      <c r="G368" s="2">
        <v>38567</v>
      </c>
      <c r="H368" s="2">
        <v>38595</v>
      </c>
      <c r="I368" s="1" t="s">
        <v>473</v>
      </c>
      <c r="J368" s="1" t="s">
        <v>469</v>
      </c>
      <c r="L368" s="1">
        <v>2</v>
      </c>
      <c r="M368" s="1">
        <v>588</v>
      </c>
      <c r="O368" s="1" t="s">
        <v>475</v>
      </c>
      <c r="P368" s="3">
        <v>63000</v>
      </c>
      <c r="Q368" s="1">
        <v>2002</v>
      </c>
      <c r="R368" s="1">
        <v>10</v>
      </c>
    </row>
    <row r="369" spans="1:18">
      <c r="B369" s="1">
        <v>6</v>
      </c>
      <c r="C369" s="1" t="s">
        <v>262</v>
      </c>
      <c r="D369" s="3">
        <v>89000</v>
      </c>
      <c r="E369" s="3">
        <v>79000</v>
      </c>
      <c r="F369" s="2">
        <v>37609</v>
      </c>
      <c r="G369" s="2">
        <v>37676</v>
      </c>
      <c r="H369" s="2">
        <v>37711</v>
      </c>
      <c r="I369" s="1" t="s">
        <v>473</v>
      </c>
      <c r="J369" s="1" t="s">
        <v>469</v>
      </c>
      <c r="L369" s="1">
        <v>3</v>
      </c>
      <c r="M369" s="1">
        <v>1080</v>
      </c>
      <c r="O369" s="1" t="s">
        <v>475</v>
      </c>
      <c r="P369" s="3">
        <v>72000</v>
      </c>
    </row>
    <row r="370" spans="1:18">
      <c r="B370" s="1" t="s">
        <v>555</v>
      </c>
      <c r="C370" s="1" t="s">
        <v>556</v>
      </c>
      <c r="D370" s="3">
        <v>86000</v>
      </c>
      <c r="E370" s="3">
        <v>79300</v>
      </c>
      <c r="F370" s="2">
        <v>38385</v>
      </c>
      <c r="G370" s="2">
        <v>38385</v>
      </c>
      <c r="H370" s="2">
        <v>38472</v>
      </c>
      <c r="I370" s="1" t="s">
        <v>473</v>
      </c>
      <c r="J370" s="1" t="s">
        <v>469</v>
      </c>
      <c r="L370" s="1">
        <v>3</v>
      </c>
      <c r="O370" s="1" t="s">
        <v>475</v>
      </c>
      <c r="P370" s="3">
        <v>66000</v>
      </c>
      <c r="Q370" s="1">
        <v>2002</v>
      </c>
      <c r="R370" s="1">
        <v>9</v>
      </c>
    </row>
    <row r="371" spans="1:18">
      <c r="B371" s="1" t="s">
        <v>555</v>
      </c>
      <c r="C371" s="1" t="s">
        <v>556</v>
      </c>
      <c r="D371" s="3">
        <v>86000</v>
      </c>
      <c r="E371" s="3">
        <v>79300</v>
      </c>
      <c r="F371" s="2">
        <v>38385</v>
      </c>
      <c r="G371" s="2">
        <v>38385</v>
      </c>
      <c r="H371" s="2">
        <v>38442</v>
      </c>
      <c r="I371" s="1" t="s">
        <v>473</v>
      </c>
      <c r="J371" s="1" t="s">
        <v>469</v>
      </c>
      <c r="L371" s="1">
        <v>3</v>
      </c>
      <c r="O371" s="1" t="s">
        <v>475</v>
      </c>
      <c r="P371" s="3">
        <v>66000</v>
      </c>
      <c r="Q371" s="1">
        <v>2002</v>
      </c>
      <c r="R371" s="1">
        <v>9</v>
      </c>
    </row>
    <row r="372" spans="1:18">
      <c r="B372" s="1">
        <v>44</v>
      </c>
      <c r="C372" s="1" t="s">
        <v>581</v>
      </c>
      <c r="E372" s="3">
        <v>79500</v>
      </c>
      <c r="F372" s="2">
        <v>37692</v>
      </c>
      <c r="G372" s="2">
        <v>37740</v>
      </c>
      <c r="H372" s="2">
        <v>37772</v>
      </c>
      <c r="I372" s="1" t="s">
        <v>473</v>
      </c>
      <c r="J372" s="1" t="s">
        <v>469</v>
      </c>
      <c r="L372" s="1">
        <v>3</v>
      </c>
      <c r="M372" s="1">
        <v>915</v>
      </c>
      <c r="O372" s="1" t="s">
        <v>475</v>
      </c>
      <c r="P372" s="3">
        <v>95000</v>
      </c>
      <c r="Q372" s="1">
        <v>2002</v>
      </c>
      <c r="R372" s="1">
        <v>9</v>
      </c>
    </row>
    <row r="373" spans="1:18">
      <c r="B373" s="1" t="s">
        <v>265</v>
      </c>
      <c r="C373" s="1" t="s">
        <v>72</v>
      </c>
      <c r="E373" s="3">
        <v>79500</v>
      </c>
      <c r="F373" s="2">
        <v>38253</v>
      </c>
      <c r="G373" s="2">
        <v>38305</v>
      </c>
      <c r="H373" s="2">
        <v>38352</v>
      </c>
      <c r="I373" s="1" t="s">
        <v>473</v>
      </c>
      <c r="J373" s="1" t="s">
        <v>469</v>
      </c>
      <c r="L373" s="1">
        <v>3</v>
      </c>
      <c r="M373" s="1">
        <v>504</v>
      </c>
      <c r="O373" s="1" t="s">
        <v>475</v>
      </c>
      <c r="P373" s="3">
        <v>70000</v>
      </c>
    </row>
    <row r="374" spans="1:18">
      <c r="B374" s="1" t="s">
        <v>461</v>
      </c>
      <c r="C374" s="1" t="s">
        <v>266</v>
      </c>
      <c r="D374" s="3">
        <v>89000</v>
      </c>
      <c r="E374" s="3">
        <v>79750</v>
      </c>
      <c r="F374" s="2">
        <v>38259</v>
      </c>
      <c r="G374" s="2">
        <v>38265</v>
      </c>
      <c r="H374" s="2">
        <v>38291</v>
      </c>
      <c r="I374" s="1" t="s">
        <v>473</v>
      </c>
      <c r="J374" s="1" t="s">
        <v>469</v>
      </c>
      <c r="L374" s="1">
        <v>2</v>
      </c>
      <c r="M374" s="1">
        <v>521</v>
      </c>
      <c r="O374" s="1" t="s">
        <v>475</v>
      </c>
      <c r="P374" s="3">
        <v>57000</v>
      </c>
      <c r="Q374" s="1">
        <v>2002</v>
      </c>
    </row>
    <row r="375" spans="1:18">
      <c r="B375" s="1">
        <v>15</v>
      </c>
      <c r="C375" s="1" t="s">
        <v>267</v>
      </c>
      <c r="E375" s="3">
        <v>80000</v>
      </c>
      <c r="F375" s="2">
        <v>37811</v>
      </c>
      <c r="G375" s="2">
        <v>37817</v>
      </c>
      <c r="H375" s="2">
        <v>37864</v>
      </c>
      <c r="I375" s="1" t="s">
        <v>473</v>
      </c>
      <c r="J375" s="1" t="s">
        <v>469</v>
      </c>
      <c r="L375" s="1">
        <v>3</v>
      </c>
      <c r="M375" s="1">
        <v>798</v>
      </c>
      <c r="O375" s="1" t="s">
        <v>475</v>
      </c>
      <c r="P375" s="3">
        <v>86000</v>
      </c>
      <c r="Q375" s="1">
        <v>2002</v>
      </c>
      <c r="R375" s="1">
        <v>11</v>
      </c>
    </row>
    <row r="376" spans="1:18">
      <c r="B376" s="1">
        <v>222</v>
      </c>
      <c r="C376" s="1" t="s">
        <v>520</v>
      </c>
      <c r="E376" s="3">
        <v>80000</v>
      </c>
      <c r="F376" s="2">
        <v>38488</v>
      </c>
      <c r="G376" s="2">
        <v>38506</v>
      </c>
      <c r="H376" s="2">
        <v>38533</v>
      </c>
      <c r="I376" s="1" t="s">
        <v>473</v>
      </c>
      <c r="J376" s="1" t="s">
        <v>469</v>
      </c>
      <c r="L376" s="1">
        <v>3</v>
      </c>
      <c r="M376" s="1">
        <v>1012</v>
      </c>
      <c r="O376" s="1" t="s">
        <v>475</v>
      </c>
      <c r="P376" s="3">
        <v>59000</v>
      </c>
    </row>
    <row r="377" spans="1:18">
      <c r="B377" s="1">
        <v>29</v>
      </c>
      <c r="C377" s="1" t="s">
        <v>166</v>
      </c>
      <c r="D377" s="3">
        <v>82000</v>
      </c>
      <c r="E377" s="3">
        <v>80000</v>
      </c>
      <c r="F377" s="2">
        <v>37130</v>
      </c>
      <c r="G377" s="2">
        <v>37690</v>
      </c>
      <c r="H377" s="2">
        <v>37711</v>
      </c>
      <c r="I377" s="1" t="s">
        <v>473</v>
      </c>
      <c r="J377" s="1" t="s">
        <v>469</v>
      </c>
      <c r="L377" s="1">
        <v>2</v>
      </c>
      <c r="M377" s="1">
        <v>529</v>
      </c>
    </row>
    <row r="378" spans="1:18">
      <c r="B378" s="1">
        <v>128</v>
      </c>
      <c r="C378" s="1" t="s">
        <v>574</v>
      </c>
      <c r="D378" s="3">
        <v>97000</v>
      </c>
      <c r="E378" s="3">
        <v>80000</v>
      </c>
      <c r="F378" s="2">
        <v>37698</v>
      </c>
      <c r="G378" s="2">
        <v>37721</v>
      </c>
      <c r="H378" s="2">
        <v>37741</v>
      </c>
      <c r="I378" s="1" t="s">
        <v>473</v>
      </c>
      <c r="J378" s="1" t="s">
        <v>469</v>
      </c>
      <c r="L378" s="1">
        <v>3</v>
      </c>
      <c r="M378" s="1">
        <v>809</v>
      </c>
      <c r="O378" s="1" t="s">
        <v>475</v>
      </c>
      <c r="P378" s="3">
        <v>103000</v>
      </c>
    </row>
    <row r="379" spans="1:18">
      <c r="B379" s="1" t="s">
        <v>268</v>
      </c>
      <c r="C379" s="1" t="s">
        <v>269</v>
      </c>
      <c r="D379" s="3">
        <v>79000</v>
      </c>
      <c r="E379" s="3">
        <v>80000</v>
      </c>
      <c r="F379" s="2">
        <v>38537</v>
      </c>
      <c r="G379" s="2">
        <v>38539</v>
      </c>
      <c r="H379" s="2">
        <v>38564</v>
      </c>
      <c r="I379" s="1" t="s">
        <v>473</v>
      </c>
      <c r="J379" s="1" t="s">
        <v>469</v>
      </c>
      <c r="L379" s="1">
        <v>3</v>
      </c>
      <c r="M379" s="1">
        <v>228</v>
      </c>
      <c r="O379" s="1" t="s">
        <v>475</v>
      </c>
      <c r="P379" s="3">
        <v>61000</v>
      </c>
    </row>
    <row r="380" spans="1:18">
      <c r="B380" s="1" t="s">
        <v>576</v>
      </c>
      <c r="C380" s="1" t="s">
        <v>598</v>
      </c>
      <c r="D380" s="3">
        <v>85000</v>
      </c>
      <c r="E380" s="3">
        <v>80000</v>
      </c>
      <c r="F380" s="2">
        <v>38119</v>
      </c>
      <c r="G380" s="2">
        <v>38120</v>
      </c>
      <c r="H380" s="2">
        <v>38138</v>
      </c>
      <c r="I380" s="1" t="s">
        <v>473</v>
      </c>
      <c r="L380" s="1">
        <v>3</v>
      </c>
      <c r="M380" s="1">
        <v>12912</v>
      </c>
      <c r="P380" s="3">
        <v>74000</v>
      </c>
      <c r="Q380" s="1">
        <v>2002</v>
      </c>
      <c r="R380" s="1">
        <v>9</v>
      </c>
    </row>
    <row r="381" spans="1:18">
      <c r="B381" s="1">
        <v>56</v>
      </c>
      <c r="C381" s="1" t="s">
        <v>78</v>
      </c>
      <c r="D381" s="3">
        <v>89000</v>
      </c>
      <c r="E381" s="3">
        <v>80000</v>
      </c>
      <c r="F381" s="2">
        <v>38162</v>
      </c>
      <c r="G381" s="2">
        <v>38217</v>
      </c>
      <c r="H381" s="2">
        <v>38260</v>
      </c>
      <c r="I381" s="1" t="s">
        <v>473</v>
      </c>
      <c r="J381" s="1" t="s">
        <v>469</v>
      </c>
      <c r="L381" s="1">
        <v>2</v>
      </c>
      <c r="M381" s="1">
        <v>334</v>
      </c>
      <c r="O381" s="1" t="s">
        <v>475</v>
      </c>
      <c r="P381" s="3">
        <v>82000</v>
      </c>
    </row>
    <row r="382" spans="1:18">
      <c r="B382" s="1">
        <v>64</v>
      </c>
      <c r="C382" s="1" t="s">
        <v>78</v>
      </c>
      <c r="E382" s="3">
        <v>80000</v>
      </c>
      <c r="F382" s="2">
        <v>34759</v>
      </c>
      <c r="G382" s="2">
        <v>37749</v>
      </c>
      <c r="H382" s="2">
        <v>37772</v>
      </c>
      <c r="I382" s="1" t="s">
        <v>473</v>
      </c>
      <c r="J382" s="1" t="s">
        <v>469</v>
      </c>
      <c r="L382" s="1">
        <v>4</v>
      </c>
      <c r="M382" s="1">
        <v>622</v>
      </c>
      <c r="O382" s="1" t="s">
        <v>475</v>
      </c>
    </row>
    <row r="383" spans="1:18">
      <c r="A383" s="1">
        <v>2</v>
      </c>
      <c r="B383" s="1">
        <v>14</v>
      </c>
      <c r="C383" s="1" t="s">
        <v>349</v>
      </c>
      <c r="E383" s="3">
        <v>80000</v>
      </c>
      <c r="F383" s="2">
        <v>38202</v>
      </c>
      <c r="G383" s="2">
        <v>38208</v>
      </c>
      <c r="H383" s="2">
        <v>38230</v>
      </c>
      <c r="I383" s="1" t="s">
        <v>473</v>
      </c>
      <c r="J383" s="1" t="s">
        <v>469</v>
      </c>
      <c r="L383" s="1">
        <v>2</v>
      </c>
      <c r="O383" s="1" t="s">
        <v>475</v>
      </c>
      <c r="P383" s="3">
        <v>68000</v>
      </c>
    </row>
    <row r="384" spans="1:18">
      <c r="B384" s="1">
        <v>33</v>
      </c>
      <c r="C384" s="1" t="s">
        <v>270</v>
      </c>
      <c r="D384" s="3">
        <v>80000</v>
      </c>
      <c r="E384" s="3">
        <v>80000</v>
      </c>
      <c r="G384" s="2">
        <v>38286</v>
      </c>
      <c r="H384" s="2">
        <v>38321</v>
      </c>
      <c r="I384" s="1" t="s">
        <v>473</v>
      </c>
      <c r="J384" s="1" t="s">
        <v>469</v>
      </c>
      <c r="O384" s="1" t="s">
        <v>475</v>
      </c>
    </row>
    <row r="385" spans="1:18">
      <c r="B385" s="1">
        <v>21</v>
      </c>
      <c r="C385" s="1" t="s">
        <v>548</v>
      </c>
      <c r="D385" s="3">
        <v>85000</v>
      </c>
      <c r="E385" s="3">
        <v>80000</v>
      </c>
      <c r="F385" s="2">
        <v>38001</v>
      </c>
      <c r="G385" s="2">
        <v>38004</v>
      </c>
      <c r="H385" s="2">
        <v>38017</v>
      </c>
      <c r="I385" s="1" t="s">
        <v>473</v>
      </c>
      <c r="L385" s="1">
        <v>2</v>
      </c>
      <c r="M385" s="1">
        <v>475</v>
      </c>
      <c r="Q385" s="1">
        <v>2002</v>
      </c>
      <c r="R385" s="1">
        <v>9</v>
      </c>
    </row>
    <row r="386" spans="1:18">
      <c r="B386" s="1">
        <v>27</v>
      </c>
      <c r="C386" s="1" t="s">
        <v>63</v>
      </c>
      <c r="D386" s="3">
        <v>89000</v>
      </c>
      <c r="E386" s="3">
        <v>80000</v>
      </c>
      <c r="F386" s="2">
        <v>38182</v>
      </c>
      <c r="G386" s="2">
        <v>38247</v>
      </c>
      <c r="H386" s="2">
        <v>38260</v>
      </c>
      <c r="I386" s="1" t="s">
        <v>473</v>
      </c>
      <c r="J386" s="1" t="s">
        <v>469</v>
      </c>
      <c r="L386" s="1">
        <v>2</v>
      </c>
      <c r="M386" s="1">
        <v>1028</v>
      </c>
      <c r="O386" s="1" t="s">
        <v>475</v>
      </c>
      <c r="P386" s="3">
        <v>74000</v>
      </c>
    </row>
    <row r="387" spans="1:18">
      <c r="B387" s="1">
        <v>25</v>
      </c>
      <c r="C387" s="1" t="s">
        <v>271</v>
      </c>
      <c r="E387" s="3">
        <v>80000</v>
      </c>
      <c r="F387" s="2">
        <v>38504</v>
      </c>
      <c r="G387" s="2">
        <v>38527</v>
      </c>
      <c r="H387" s="2">
        <v>38533</v>
      </c>
      <c r="I387" s="1" t="s">
        <v>473</v>
      </c>
      <c r="J387" s="1" t="s">
        <v>469</v>
      </c>
      <c r="L387" s="1">
        <v>4</v>
      </c>
      <c r="M387" s="1">
        <v>1039</v>
      </c>
      <c r="O387" s="1" t="s">
        <v>475</v>
      </c>
    </row>
    <row r="388" spans="1:18">
      <c r="B388" s="1" t="s">
        <v>272</v>
      </c>
      <c r="C388" s="1" t="s">
        <v>229</v>
      </c>
      <c r="D388" s="3">
        <v>80000</v>
      </c>
      <c r="E388" s="3">
        <v>80000</v>
      </c>
      <c r="G388" s="2">
        <v>38573</v>
      </c>
      <c r="H388" s="2">
        <v>38595</v>
      </c>
      <c r="I388" s="1" t="s">
        <v>473</v>
      </c>
      <c r="J388" s="1" t="s">
        <v>469</v>
      </c>
      <c r="O388" s="1" t="s">
        <v>475</v>
      </c>
    </row>
    <row r="389" spans="1:18">
      <c r="B389" s="1">
        <v>44</v>
      </c>
      <c r="C389" s="1" t="s">
        <v>168</v>
      </c>
      <c r="D389" s="3">
        <v>85000</v>
      </c>
      <c r="E389" s="3">
        <v>80000</v>
      </c>
      <c r="F389" s="2">
        <v>38551</v>
      </c>
      <c r="G389" s="2">
        <v>38565</v>
      </c>
      <c r="H389" s="2">
        <v>38595</v>
      </c>
      <c r="I389" s="1" t="s">
        <v>473</v>
      </c>
      <c r="J389" s="1" t="s">
        <v>469</v>
      </c>
      <c r="L389" s="1">
        <v>3</v>
      </c>
      <c r="M389" s="1">
        <v>1012</v>
      </c>
      <c r="O389" s="1" t="s">
        <v>475</v>
      </c>
      <c r="P389" s="3">
        <v>60000</v>
      </c>
      <c r="Q389" s="1">
        <v>2002</v>
      </c>
      <c r="R389" s="1">
        <v>9</v>
      </c>
    </row>
    <row r="390" spans="1:18">
      <c r="B390" s="1">
        <v>7</v>
      </c>
      <c r="C390" s="1" t="s">
        <v>273</v>
      </c>
      <c r="E390" s="3">
        <v>80000</v>
      </c>
      <c r="F390" s="2">
        <v>38058</v>
      </c>
      <c r="G390" s="2">
        <v>38086</v>
      </c>
      <c r="H390" s="2">
        <v>38107</v>
      </c>
      <c r="I390" s="1" t="s">
        <v>473</v>
      </c>
      <c r="L390" s="1">
        <v>4</v>
      </c>
    </row>
    <row r="391" spans="1:18">
      <c r="B391" s="1">
        <v>74</v>
      </c>
      <c r="C391" s="1" t="s">
        <v>580</v>
      </c>
      <c r="D391" s="3">
        <v>89000</v>
      </c>
      <c r="E391" s="3">
        <v>80000</v>
      </c>
      <c r="F391" s="2">
        <v>38278</v>
      </c>
      <c r="G391" s="2">
        <v>38281</v>
      </c>
      <c r="H391" s="2">
        <v>38291</v>
      </c>
      <c r="I391" s="1" t="s">
        <v>473</v>
      </c>
      <c r="J391" s="1" t="s">
        <v>469</v>
      </c>
      <c r="L391" s="1">
        <v>3</v>
      </c>
      <c r="M391" s="1">
        <v>713</v>
      </c>
      <c r="O391" s="1" t="s">
        <v>475</v>
      </c>
      <c r="P391" s="3">
        <v>82000</v>
      </c>
    </row>
    <row r="392" spans="1:18">
      <c r="B392" s="1">
        <v>2</v>
      </c>
      <c r="C392" s="1" t="s">
        <v>274</v>
      </c>
      <c r="D392" s="3">
        <v>76000</v>
      </c>
      <c r="E392" s="3">
        <v>80000</v>
      </c>
      <c r="F392" s="2">
        <v>38373</v>
      </c>
      <c r="G392" s="2">
        <v>38400</v>
      </c>
      <c r="H392" s="2">
        <v>38442</v>
      </c>
      <c r="I392" s="1" t="s">
        <v>473</v>
      </c>
      <c r="J392" s="1" t="s">
        <v>469</v>
      </c>
      <c r="L392" s="1">
        <v>3</v>
      </c>
      <c r="M392" s="1">
        <v>746</v>
      </c>
      <c r="O392" s="1" t="s">
        <v>475</v>
      </c>
      <c r="P392" s="3">
        <v>46000</v>
      </c>
    </row>
    <row r="393" spans="1:18">
      <c r="B393" s="1">
        <v>732</v>
      </c>
      <c r="C393" s="1" t="s">
        <v>661</v>
      </c>
      <c r="D393" s="3">
        <v>80000</v>
      </c>
      <c r="E393" s="3">
        <v>80000</v>
      </c>
      <c r="F393" s="2">
        <v>38004</v>
      </c>
      <c r="G393" s="2">
        <v>38019</v>
      </c>
      <c r="H393" s="2">
        <v>38046</v>
      </c>
      <c r="I393" s="1" t="s">
        <v>473</v>
      </c>
      <c r="J393" s="1" t="s">
        <v>469</v>
      </c>
      <c r="L393" s="1">
        <v>3</v>
      </c>
      <c r="M393" s="1">
        <v>829</v>
      </c>
      <c r="O393" s="1" t="s">
        <v>475</v>
      </c>
      <c r="P393" s="3">
        <v>68000</v>
      </c>
      <c r="Q393" s="1">
        <v>2002</v>
      </c>
      <c r="R393" s="1">
        <v>9</v>
      </c>
    </row>
    <row r="394" spans="1:18">
      <c r="B394" s="1" t="s">
        <v>275</v>
      </c>
      <c r="C394" s="1" t="s">
        <v>137</v>
      </c>
      <c r="D394" s="3">
        <v>80000</v>
      </c>
      <c r="E394" s="3">
        <v>80000</v>
      </c>
      <c r="F394" s="2">
        <v>38384</v>
      </c>
      <c r="G394" s="2">
        <v>38394</v>
      </c>
      <c r="H394" s="2">
        <v>38442</v>
      </c>
      <c r="I394" s="1" t="s">
        <v>473</v>
      </c>
      <c r="J394" s="1" t="s">
        <v>345</v>
      </c>
      <c r="L394" s="1">
        <v>2</v>
      </c>
      <c r="O394" s="1" t="s">
        <v>475</v>
      </c>
    </row>
    <row r="395" spans="1:18">
      <c r="B395" s="1">
        <v>1126</v>
      </c>
      <c r="C395" s="1" t="s">
        <v>58</v>
      </c>
      <c r="D395" s="3">
        <v>80000</v>
      </c>
      <c r="E395" s="3">
        <v>80000</v>
      </c>
      <c r="F395" s="2">
        <v>38308</v>
      </c>
      <c r="G395" s="2">
        <v>38342</v>
      </c>
      <c r="H395" s="2">
        <v>38352</v>
      </c>
      <c r="I395" s="1" t="s">
        <v>473</v>
      </c>
      <c r="J395" s="1" t="s">
        <v>469</v>
      </c>
      <c r="L395" s="1">
        <v>4</v>
      </c>
      <c r="M395" s="1">
        <v>1189</v>
      </c>
      <c r="O395" s="1" t="s">
        <v>475</v>
      </c>
      <c r="P395" s="3">
        <v>115000</v>
      </c>
      <c r="Q395" s="1">
        <v>2002</v>
      </c>
      <c r="R395" s="1">
        <v>10</v>
      </c>
    </row>
    <row r="396" spans="1:18">
      <c r="B396" s="1">
        <v>16</v>
      </c>
      <c r="C396" s="1" t="s">
        <v>276</v>
      </c>
      <c r="D396" s="3">
        <v>83000</v>
      </c>
      <c r="E396" s="3">
        <v>80000</v>
      </c>
      <c r="F396" s="2">
        <v>37847</v>
      </c>
      <c r="G396" s="2">
        <v>37865</v>
      </c>
      <c r="H396" s="2">
        <v>37894</v>
      </c>
      <c r="I396" s="1" t="s">
        <v>473</v>
      </c>
      <c r="J396" s="1" t="s">
        <v>469</v>
      </c>
      <c r="L396" s="1">
        <v>3</v>
      </c>
      <c r="M396" s="1">
        <v>512</v>
      </c>
      <c r="O396" s="1" t="s">
        <v>475</v>
      </c>
      <c r="P396" s="3">
        <v>71000</v>
      </c>
    </row>
    <row r="397" spans="1:18">
      <c r="A397" s="1" t="s">
        <v>474</v>
      </c>
      <c r="B397" s="1">
        <v>57</v>
      </c>
      <c r="C397" s="1" t="s">
        <v>277</v>
      </c>
      <c r="D397" s="3">
        <v>84000</v>
      </c>
      <c r="E397" s="3">
        <v>80000</v>
      </c>
      <c r="F397" s="2">
        <v>37924</v>
      </c>
      <c r="G397" s="2">
        <v>38008</v>
      </c>
      <c r="H397" s="2">
        <v>38017</v>
      </c>
      <c r="I397" s="1" t="s">
        <v>473</v>
      </c>
      <c r="L397" s="1">
        <v>2</v>
      </c>
      <c r="P397" s="3">
        <v>71000</v>
      </c>
      <c r="Q397" s="1">
        <v>2002</v>
      </c>
      <c r="R397" s="1">
        <v>9</v>
      </c>
    </row>
    <row r="398" spans="1:18">
      <c r="A398" s="1" t="s">
        <v>33</v>
      </c>
      <c r="B398" s="1">
        <v>95</v>
      </c>
      <c r="C398" s="1" t="s">
        <v>48</v>
      </c>
      <c r="D398" s="3">
        <v>85000</v>
      </c>
      <c r="E398" s="3">
        <v>80000</v>
      </c>
      <c r="F398" s="2">
        <v>37683</v>
      </c>
      <c r="G398" s="2">
        <v>37747</v>
      </c>
      <c r="H398" s="2">
        <v>37772</v>
      </c>
      <c r="I398" s="1" t="s">
        <v>473</v>
      </c>
      <c r="J398" s="1" t="s">
        <v>469</v>
      </c>
      <c r="L398" s="1">
        <v>2</v>
      </c>
      <c r="O398" s="1" t="s">
        <v>475</v>
      </c>
      <c r="P398" s="3">
        <v>80000</v>
      </c>
    </row>
    <row r="399" spans="1:18">
      <c r="B399" s="1">
        <v>17</v>
      </c>
      <c r="C399" s="1" t="s">
        <v>278</v>
      </c>
      <c r="D399" s="3">
        <v>89500</v>
      </c>
      <c r="E399" s="3">
        <v>80000</v>
      </c>
      <c r="F399" s="2">
        <v>38257</v>
      </c>
      <c r="G399" s="2">
        <v>38285</v>
      </c>
      <c r="H399" s="2">
        <v>38321</v>
      </c>
      <c r="I399" s="1" t="s">
        <v>473</v>
      </c>
      <c r="J399" s="1" t="s">
        <v>469</v>
      </c>
      <c r="L399" s="1">
        <v>3</v>
      </c>
      <c r="M399" s="1">
        <v>473</v>
      </c>
      <c r="O399" s="1" t="s">
        <v>475</v>
      </c>
      <c r="P399" s="3">
        <v>80000</v>
      </c>
      <c r="Q399" s="1">
        <v>2002</v>
      </c>
      <c r="R399" s="1">
        <v>10</v>
      </c>
    </row>
    <row r="400" spans="1:18">
      <c r="B400" s="1" t="s">
        <v>279</v>
      </c>
      <c r="C400" s="1" t="s">
        <v>72</v>
      </c>
      <c r="D400" s="3">
        <v>87000</v>
      </c>
      <c r="E400" s="3">
        <v>80000</v>
      </c>
      <c r="F400" s="2">
        <v>37967</v>
      </c>
      <c r="G400" s="2">
        <v>37998</v>
      </c>
      <c r="H400" s="2">
        <v>38046</v>
      </c>
      <c r="I400" s="1" t="s">
        <v>473</v>
      </c>
      <c r="J400" s="1" t="s">
        <v>469</v>
      </c>
      <c r="L400" s="1">
        <v>3</v>
      </c>
      <c r="O400" s="1" t="s">
        <v>475</v>
      </c>
      <c r="P400" s="3">
        <v>80000</v>
      </c>
      <c r="Q400" s="1">
        <v>2002</v>
      </c>
      <c r="R400" s="1">
        <v>9</v>
      </c>
    </row>
    <row r="401" spans="1:18">
      <c r="B401" s="1" t="s">
        <v>71</v>
      </c>
      <c r="C401" s="1" t="s">
        <v>72</v>
      </c>
      <c r="D401" s="3">
        <v>98000</v>
      </c>
      <c r="E401" s="3">
        <v>80000</v>
      </c>
      <c r="F401" s="2">
        <v>38146</v>
      </c>
      <c r="G401" s="2">
        <v>38148</v>
      </c>
      <c r="H401" s="2">
        <v>38168</v>
      </c>
      <c r="I401" s="1" t="s">
        <v>473</v>
      </c>
      <c r="L401" s="1">
        <v>3</v>
      </c>
      <c r="P401" s="3">
        <v>69000</v>
      </c>
      <c r="Q401" s="1">
        <v>2002</v>
      </c>
      <c r="R401" s="1">
        <v>9</v>
      </c>
    </row>
    <row r="402" spans="1:18">
      <c r="B402" s="1">
        <v>44</v>
      </c>
      <c r="C402" s="1" t="s">
        <v>280</v>
      </c>
      <c r="E402" s="3">
        <v>80000</v>
      </c>
      <c r="F402" s="2">
        <v>37966</v>
      </c>
      <c r="G402" s="2">
        <v>37975</v>
      </c>
      <c r="H402" s="2">
        <v>38017</v>
      </c>
      <c r="I402" s="1" t="s">
        <v>473</v>
      </c>
      <c r="J402" s="1" t="s">
        <v>469</v>
      </c>
      <c r="L402" s="1">
        <v>2</v>
      </c>
      <c r="M402" s="1">
        <v>662</v>
      </c>
      <c r="O402" s="1" t="s">
        <v>475</v>
      </c>
      <c r="P402" s="3">
        <v>69000</v>
      </c>
      <c r="Q402" s="1">
        <v>2002</v>
      </c>
      <c r="R402" s="1">
        <v>9</v>
      </c>
    </row>
    <row r="403" spans="1:18">
      <c r="B403" s="1">
        <v>65</v>
      </c>
      <c r="C403" s="1" t="s">
        <v>702</v>
      </c>
      <c r="E403" s="3">
        <v>80000</v>
      </c>
      <c r="F403" s="2">
        <v>37691</v>
      </c>
      <c r="G403" s="2">
        <v>37746</v>
      </c>
      <c r="H403" s="2">
        <v>37772</v>
      </c>
      <c r="I403" s="1" t="s">
        <v>473</v>
      </c>
      <c r="J403" s="1" t="s">
        <v>469</v>
      </c>
      <c r="L403" s="1">
        <v>2</v>
      </c>
      <c r="M403" s="1">
        <v>766</v>
      </c>
      <c r="O403" s="1" t="s">
        <v>475</v>
      </c>
      <c r="P403" s="3">
        <v>85000</v>
      </c>
      <c r="Q403" s="1">
        <v>2002</v>
      </c>
      <c r="R403" s="1">
        <v>9</v>
      </c>
    </row>
    <row r="404" spans="1:18">
      <c r="B404" s="1">
        <v>68</v>
      </c>
      <c r="C404" s="1" t="s">
        <v>390</v>
      </c>
      <c r="D404" s="3">
        <v>85000</v>
      </c>
      <c r="E404" s="3">
        <v>80000</v>
      </c>
      <c r="F404" s="2">
        <v>37830</v>
      </c>
      <c r="G404" s="2">
        <v>37843</v>
      </c>
      <c r="H404" s="2">
        <v>37864</v>
      </c>
      <c r="I404" s="1" t="s">
        <v>473</v>
      </c>
      <c r="L404" s="1">
        <v>3</v>
      </c>
      <c r="M404" s="1">
        <v>817</v>
      </c>
      <c r="O404" s="1" t="s">
        <v>475</v>
      </c>
      <c r="P404" s="3">
        <v>80000</v>
      </c>
      <c r="Q404" s="1">
        <v>2002</v>
      </c>
      <c r="R404" s="1">
        <v>9</v>
      </c>
    </row>
    <row r="405" spans="1:18">
      <c r="A405" s="1" t="s">
        <v>33</v>
      </c>
      <c r="B405" s="1">
        <v>23</v>
      </c>
      <c r="C405" s="1" t="s">
        <v>703</v>
      </c>
      <c r="D405" s="3">
        <v>89000</v>
      </c>
      <c r="E405" s="3">
        <v>80000</v>
      </c>
      <c r="F405" s="2">
        <v>37893</v>
      </c>
      <c r="G405" s="2">
        <v>37948</v>
      </c>
      <c r="H405" s="2">
        <v>37955</v>
      </c>
      <c r="I405" s="1" t="s">
        <v>473</v>
      </c>
      <c r="L405" s="1">
        <v>2</v>
      </c>
      <c r="M405" s="1">
        <v>446</v>
      </c>
      <c r="Q405" s="1">
        <v>2002</v>
      </c>
      <c r="R405" s="1">
        <v>9</v>
      </c>
    </row>
    <row r="406" spans="1:18">
      <c r="B406" s="1">
        <v>23</v>
      </c>
      <c r="C406" s="1" t="s">
        <v>66</v>
      </c>
      <c r="D406" s="3">
        <v>84000</v>
      </c>
      <c r="E406" s="3">
        <v>80000</v>
      </c>
      <c r="F406" s="2">
        <v>38413</v>
      </c>
      <c r="G406" s="2">
        <v>38419</v>
      </c>
      <c r="H406" s="2">
        <v>38472</v>
      </c>
      <c r="I406" s="1" t="s">
        <v>473</v>
      </c>
      <c r="J406" s="1" t="s">
        <v>469</v>
      </c>
      <c r="L406" s="1">
        <v>3</v>
      </c>
      <c r="M406" s="1">
        <v>678</v>
      </c>
      <c r="Q406" s="1">
        <v>2002</v>
      </c>
      <c r="R406" s="1">
        <v>9</v>
      </c>
    </row>
    <row r="407" spans="1:18">
      <c r="B407" s="1">
        <v>58</v>
      </c>
      <c r="C407" s="1" t="s">
        <v>66</v>
      </c>
      <c r="D407" s="3">
        <v>76000</v>
      </c>
      <c r="E407" s="3">
        <v>80000</v>
      </c>
      <c r="F407" s="2">
        <v>38413</v>
      </c>
      <c r="G407" s="2">
        <v>38417</v>
      </c>
      <c r="H407" s="2">
        <v>38442</v>
      </c>
      <c r="I407" s="1" t="s">
        <v>473</v>
      </c>
      <c r="J407" s="1" t="s">
        <v>469</v>
      </c>
      <c r="L407" s="1">
        <v>3</v>
      </c>
      <c r="M407" s="1">
        <v>640</v>
      </c>
      <c r="O407" s="1" t="s">
        <v>475</v>
      </c>
      <c r="P407" s="3">
        <v>44000</v>
      </c>
    </row>
    <row r="408" spans="1:18">
      <c r="B408" s="1" t="s">
        <v>704</v>
      </c>
      <c r="C408" s="1" t="s">
        <v>65</v>
      </c>
      <c r="E408" s="3">
        <v>80500</v>
      </c>
      <c r="F408" s="2">
        <v>38569</v>
      </c>
      <c r="G408" s="2">
        <v>38592</v>
      </c>
      <c r="H408" s="2">
        <v>38595</v>
      </c>
      <c r="I408" s="1" t="s">
        <v>473</v>
      </c>
      <c r="J408" s="1" t="s">
        <v>469</v>
      </c>
      <c r="L408" s="1">
        <v>3</v>
      </c>
      <c r="M408" s="1">
        <v>959</v>
      </c>
      <c r="O408" s="1" t="s">
        <v>475</v>
      </c>
    </row>
    <row r="409" spans="1:18">
      <c r="B409" s="1" t="s">
        <v>705</v>
      </c>
      <c r="C409" s="1" t="s">
        <v>78</v>
      </c>
      <c r="D409" s="3">
        <v>89000</v>
      </c>
      <c r="E409" s="3">
        <v>80500</v>
      </c>
      <c r="F409" s="2">
        <v>38006</v>
      </c>
      <c r="G409" s="2">
        <v>38089</v>
      </c>
      <c r="H409" s="2">
        <v>38138</v>
      </c>
      <c r="I409" s="1" t="s">
        <v>473</v>
      </c>
      <c r="J409" s="1" t="s">
        <v>469</v>
      </c>
      <c r="L409" s="1">
        <v>3</v>
      </c>
      <c r="M409" s="1">
        <v>1027</v>
      </c>
      <c r="O409" s="1" t="s">
        <v>475</v>
      </c>
      <c r="P409" s="3">
        <v>60000</v>
      </c>
    </row>
    <row r="410" spans="1:18">
      <c r="B410" s="1" t="s">
        <v>706</v>
      </c>
      <c r="C410" s="1" t="s">
        <v>229</v>
      </c>
      <c r="D410" s="3">
        <v>99000</v>
      </c>
      <c r="E410" s="3">
        <v>80500</v>
      </c>
      <c r="F410" s="2">
        <v>38131</v>
      </c>
      <c r="G410" s="2">
        <v>38173</v>
      </c>
      <c r="H410" s="2">
        <v>38199</v>
      </c>
      <c r="I410" s="1" t="s">
        <v>473</v>
      </c>
      <c r="J410" s="1" t="s">
        <v>469</v>
      </c>
      <c r="L410" s="1">
        <v>3</v>
      </c>
      <c r="M410" s="1">
        <v>549</v>
      </c>
      <c r="O410" s="1" t="s">
        <v>475</v>
      </c>
      <c r="P410" s="3">
        <v>72000</v>
      </c>
      <c r="Q410" s="1">
        <v>2002</v>
      </c>
      <c r="R410" s="1">
        <v>10</v>
      </c>
    </row>
    <row r="411" spans="1:18">
      <c r="B411" s="1">
        <v>12</v>
      </c>
      <c r="C411" s="1" t="s">
        <v>707</v>
      </c>
      <c r="D411" s="3">
        <v>85000</v>
      </c>
      <c r="E411" s="3">
        <v>80500</v>
      </c>
      <c r="F411" s="2">
        <v>38154</v>
      </c>
      <c r="G411" s="2">
        <v>38259</v>
      </c>
      <c r="H411" s="2">
        <v>38291</v>
      </c>
      <c r="I411" s="1" t="s">
        <v>473</v>
      </c>
      <c r="L411" s="1">
        <v>2</v>
      </c>
      <c r="M411" s="1">
        <v>246</v>
      </c>
      <c r="O411" s="1" t="s">
        <v>475</v>
      </c>
      <c r="Q411" s="1">
        <v>2002</v>
      </c>
      <c r="R411" s="1">
        <v>9</v>
      </c>
    </row>
    <row r="412" spans="1:18">
      <c r="B412" s="1" t="s">
        <v>366</v>
      </c>
      <c r="C412" s="1" t="s">
        <v>542</v>
      </c>
      <c r="D412" s="3">
        <v>100000</v>
      </c>
      <c r="E412" s="3">
        <v>80500</v>
      </c>
      <c r="F412" s="2">
        <v>37902</v>
      </c>
      <c r="G412" s="2">
        <v>38062</v>
      </c>
      <c r="H412" s="2">
        <v>38107</v>
      </c>
      <c r="I412" s="1" t="s">
        <v>473</v>
      </c>
      <c r="J412" s="1" t="s">
        <v>469</v>
      </c>
      <c r="L412" s="1">
        <v>2</v>
      </c>
      <c r="O412" s="1" t="s">
        <v>475</v>
      </c>
    </row>
    <row r="413" spans="1:18">
      <c r="B413" s="1">
        <v>19</v>
      </c>
      <c r="C413" s="1" t="s">
        <v>708</v>
      </c>
      <c r="D413" s="3">
        <v>89000</v>
      </c>
      <c r="E413" s="3">
        <v>80600</v>
      </c>
      <c r="F413" s="2">
        <v>37678</v>
      </c>
      <c r="G413" s="2">
        <v>37701</v>
      </c>
      <c r="H413" s="2">
        <v>37711</v>
      </c>
      <c r="I413" s="1" t="s">
        <v>473</v>
      </c>
      <c r="J413" s="1" t="s">
        <v>469</v>
      </c>
      <c r="L413" s="1">
        <v>2</v>
      </c>
      <c r="M413" s="1">
        <v>1012</v>
      </c>
      <c r="O413" s="1" t="s">
        <v>475</v>
      </c>
      <c r="P413" s="3">
        <v>51000</v>
      </c>
    </row>
    <row r="414" spans="1:18">
      <c r="B414" s="1">
        <v>312</v>
      </c>
      <c r="C414" s="1" t="s">
        <v>520</v>
      </c>
      <c r="E414" s="3">
        <v>81000</v>
      </c>
      <c r="F414" s="2">
        <v>37910</v>
      </c>
      <c r="G414" s="2">
        <v>37914</v>
      </c>
      <c r="H414" s="2">
        <v>37955</v>
      </c>
      <c r="I414" s="1" t="s">
        <v>473</v>
      </c>
      <c r="J414" s="1" t="s">
        <v>469</v>
      </c>
      <c r="L414" s="1">
        <v>2</v>
      </c>
      <c r="M414" s="1">
        <v>979</v>
      </c>
      <c r="O414" s="1" t="s">
        <v>475</v>
      </c>
      <c r="P414" s="3">
        <v>52000</v>
      </c>
      <c r="Q414" s="1">
        <v>2002</v>
      </c>
      <c r="R414" s="1">
        <v>9</v>
      </c>
    </row>
    <row r="415" spans="1:18">
      <c r="B415" s="1">
        <v>13</v>
      </c>
      <c r="C415" s="1" t="s">
        <v>75</v>
      </c>
      <c r="E415" s="3">
        <v>81000</v>
      </c>
      <c r="F415" s="2">
        <v>38465</v>
      </c>
      <c r="G415" s="2">
        <v>38476</v>
      </c>
      <c r="H415" s="2">
        <v>38503</v>
      </c>
      <c r="I415" s="1" t="s">
        <v>473</v>
      </c>
      <c r="J415" s="1" t="s">
        <v>469</v>
      </c>
      <c r="L415" s="1">
        <v>3</v>
      </c>
      <c r="M415" s="1">
        <v>701</v>
      </c>
      <c r="O415" s="1" t="s">
        <v>475</v>
      </c>
      <c r="P415" s="3">
        <v>51000</v>
      </c>
    </row>
    <row r="416" spans="1:18">
      <c r="B416" s="1">
        <v>4</v>
      </c>
      <c r="C416" s="1" t="s">
        <v>709</v>
      </c>
      <c r="E416" s="3">
        <v>81000</v>
      </c>
      <c r="F416" s="2">
        <v>37810</v>
      </c>
      <c r="G416" s="2">
        <v>37848</v>
      </c>
      <c r="H416" s="2">
        <v>37864</v>
      </c>
      <c r="I416" s="1" t="s">
        <v>473</v>
      </c>
      <c r="L416" s="1">
        <v>4</v>
      </c>
      <c r="M416" s="1">
        <v>827</v>
      </c>
      <c r="Q416" s="1">
        <v>2002</v>
      </c>
      <c r="R416" s="1">
        <v>9</v>
      </c>
    </row>
    <row r="417" spans="1:18">
      <c r="B417" s="1" t="s">
        <v>401</v>
      </c>
      <c r="C417" s="1" t="s">
        <v>278</v>
      </c>
      <c r="D417" s="3">
        <v>89000</v>
      </c>
      <c r="E417" s="3">
        <v>81000</v>
      </c>
      <c r="F417" s="2">
        <v>38104</v>
      </c>
      <c r="G417" s="2">
        <v>38123</v>
      </c>
      <c r="H417" s="2">
        <v>38138</v>
      </c>
      <c r="I417" s="1" t="s">
        <v>473</v>
      </c>
      <c r="J417" s="1" t="s">
        <v>469</v>
      </c>
      <c r="L417" s="1">
        <v>3</v>
      </c>
      <c r="O417" s="1" t="s">
        <v>475</v>
      </c>
      <c r="P417" s="3">
        <v>69000</v>
      </c>
    </row>
    <row r="418" spans="1:18">
      <c r="B418" s="1">
        <v>56</v>
      </c>
      <c r="C418" s="1" t="s">
        <v>653</v>
      </c>
      <c r="D418" s="3">
        <v>80000</v>
      </c>
      <c r="E418" s="3">
        <v>81000</v>
      </c>
      <c r="F418" s="2">
        <v>37956</v>
      </c>
      <c r="G418" s="2">
        <v>37972</v>
      </c>
      <c r="H418" s="2">
        <v>37986</v>
      </c>
      <c r="I418" s="1" t="s">
        <v>473</v>
      </c>
      <c r="J418" s="1" t="s">
        <v>345</v>
      </c>
      <c r="L418" s="1">
        <v>2</v>
      </c>
      <c r="M418" s="1">
        <v>809</v>
      </c>
    </row>
    <row r="419" spans="1:18">
      <c r="B419" s="1" t="s">
        <v>710</v>
      </c>
      <c r="C419" s="1" t="s">
        <v>403</v>
      </c>
      <c r="D419" s="3">
        <v>105000</v>
      </c>
      <c r="E419" s="3">
        <v>81000</v>
      </c>
      <c r="F419" s="2">
        <v>38393</v>
      </c>
      <c r="G419" s="2">
        <v>38403</v>
      </c>
      <c r="H419" s="2">
        <v>38442</v>
      </c>
      <c r="I419" s="1" t="s">
        <v>473</v>
      </c>
      <c r="J419" s="1" t="s">
        <v>469</v>
      </c>
      <c r="L419" s="1">
        <v>3</v>
      </c>
      <c r="O419" s="1" t="s">
        <v>475</v>
      </c>
      <c r="P419" s="3">
        <v>85000</v>
      </c>
      <c r="Q419" s="1">
        <v>2002</v>
      </c>
      <c r="R419" s="1">
        <v>9</v>
      </c>
    </row>
    <row r="420" spans="1:18">
      <c r="B420" s="1" t="s">
        <v>482</v>
      </c>
      <c r="C420" s="1" t="s">
        <v>436</v>
      </c>
      <c r="D420" s="3">
        <v>85000</v>
      </c>
      <c r="E420" s="3">
        <v>81000</v>
      </c>
      <c r="F420" s="2">
        <v>38103</v>
      </c>
      <c r="G420" s="2">
        <v>38151</v>
      </c>
      <c r="H420" s="2">
        <v>38168</v>
      </c>
      <c r="I420" s="1" t="s">
        <v>473</v>
      </c>
      <c r="J420" s="1" t="s">
        <v>469</v>
      </c>
      <c r="L420" s="1">
        <v>2</v>
      </c>
      <c r="O420" s="1" t="s">
        <v>475</v>
      </c>
      <c r="P420" s="3">
        <v>55000</v>
      </c>
      <c r="Q420" s="1">
        <v>2002</v>
      </c>
      <c r="R420" s="1">
        <v>9</v>
      </c>
    </row>
    <row r="421" spans="1:18">
      <c r="A421" s="1">
        <v>1</v>
      </c>
      <c r="B421" s="1">
        <v>5</v>
      </c>
      <c r="C421" s="1" t="s">
        <v>161</v>
      </c>
      <c r="D421" s="3">
        <v>81000</v>
      </c>
      <c r="E421" s="3">
        <v>81005</v>
      </c>
      <c r="F421" s="2">
        <v>37993</v>
      </c>
      <c r="G421" s="2">
        <v>38006</v>
      </c>
      <c r="H421" s="2">
        <v>38017</v>
      </c>
      <c r="I421" s="1" t="s">
        <v>473</v>
      </c>
      <c r="J421" s="1" t="s">
        <v>469</v>
      </c>
      <c r="L421" s="1">
        <v>2</v>
      </c>
      <c r="O421" s="1" t="s">
        <v>475</v>
      </c>
      <c r="P421" s="3">
        <v>71000</v>
      </c>
    </row>
    <row r="422" spans="1:18">
      <c r="B422" s="1" t="s">
        <v>711</v>
      </c>
      <c r="C422" s="1" t="s">
        <v>402</v>
      </c>
      <c r="D422" s="3">
        <v>85000</v>
      </c>
      <c r="E422" s="3">
        <v>81100</v>
      </c>
      <c r="F422" s="2">
        <v>38457</v>
      </c>
      <c r="G422" s="2">
        <v>38463</v>
      </c>
      <c r="H422" s="2">
        <v>38472</v>
      </c>
      <c r="I422" s="1" t="s">
        <v>473</v>
      </c>
      <c r="L422" s="1">
        <v>3</v>
      </c>
      <c r="M422" s="1">
        <v>381</v>
      </c>
    </row>
    <row r="423" spans="1:18">
      <c r="B423" s="1" t="s">
        <v>461</v>
      </c>
      <c r="C423" s="1" t="s">
        <v>72</v>
      </c>
      <c r="D423" s="3">
        <v>82000</v>
      </c>
      <c r="E423" s="3">
        <v>81150</v>
      </c>
      <c r="F423" s="2">
        <v>38029</v>
      </c>
      <c r="G423" s="2">
        <v>38033</v>
      </c>
      <c r="H423" s="2">
        <v>38046</v>
      </c>
      <c r="I423" s="1" t="s">
        <v>473</v>
      </c>
      <c r="L423" s="1">
        <v>3</v>
      </c>
      <c r="M423" s="1">
        <v>522</v>
      </c>
      <c r="P423" s="3">
        <v>67000</v>
      </c>
      <c r="Q423" s="1">
        <v>2002</v>
      </c>
      <c r="R423" s="1">
        <v>9</v>
      </c>
    </row>
    <row r="424" spans="1:18">
      <c r="B424" s="1" t="s">
        <v>384</v>
      </c>
      <c r="C424" s="1" t="s">
        <v>496</v>
      </c>
      <c r="D424" s="3">
        <v>88000</v>
      </c>
      <c r="E424" s="3">
        <v>81500</v>
      </c>
      <c r="F424" s="2">
        <v>37645</v>
      </c>
      <c r="G424" s="2">
        <v>37701</v>
      </c>
      <c r="H424" s="2">
        <v>37711</v>
      </c>
      <c r="I424" s="1" t="s">
        <v>473</v>
      </c>
      <c r="J424" s="1" t="s">
        <v>469</v>
      </c>
      <c r="L424" s="1">
        <v>2</v>
      </c>
      <c r="O424" s="1" t="s">
        <v>475</v>
      </c>
      <c r="P424" s="3">
        <v>92000</v>
      </c>
      <c r="Q424" s="1">
        <v>2002</v>
      </c>
      <c r="R424" s="1">
        <v>9</v>
      </c>
    </row>
    <row r="425" spans="1:18">
      <c r="A425" s="1" t="s">
        <v>479</v>
      </c>
      <c r="B425" s="1">
        <v>117</v>
      </c>
      <c r="C425" s="1" t="s">
        <v>580</v>
      </c>
      <c r="D425" s="3">
        <v>89000</v>
      </c>
      <c r="E425" s="3">
        <v>81500</v>
      </c>
      <c r="F425" s="2">
        <v>37998</v>
      </c>
      <c r="G425" s="2">
        <v>38020</v>
      </c>
      <c r="H425" s="2">
        <v>38046</v>
      </c>
      <c r="I425" s="1" t="s">
        <v>473</v>
      </c>
      <c r="J425" s="1" t="s">
        <v>469</v>
      </c>
      <c r="L425" s="1">
        <v>3</v>
      </c>
      <c r="O425" s="1" t="s">
        <v>475</v>
      </c>
      <c r="P425" s="3">
        <v>68000</v>
      </c>
      <c r="Q425" s="1">
        <v>2002</v>
      </c>
      <c r="R425" s="1">
        <v>9</v>
      </c>
    </row>
    <row r="426" spans="1:18">
      <c r="B426" s="1">
        <v>30</v>
      </c>
      <c r="C426" s="1" t="s">
        <v>97</v>
      </c>
      <c r="D426" s="3">
        <v>99000</v>
      </c>
      <c r="E426" s="3">
        <v>81778</v>
      </c>
      <c r="F426" s="2">
        <v>38051</v>
      </c>
      <c r="G426" s="2">
        <v>38091</v>
      </c>
      <c r="H426" s="2">
        <v>38107</v>
      </c>
      <c r="I426" s="1" t="s">
        <v>473</v>
      </c>
      <c r="J426" s="1" t="s">
        <v>469</v>
      </c>
      <c r="L426" s="1">
        <v>2</v>
      </c>
      <c r="M426" s="1">
        <v>632</v>
      </c>
      <c r="P426" s="3">
        <v>69000</v>
      </c>
      <c r="Q426" s="1">
        <v>2002</v>
      </c>
      <c r="R426" s="1">
        <v>9</v>
      </c>
    </row>
    <row r="427" spans="1:18">
      <c r="A427" s="1">
        <v>3</v>
      </c>
      <c r="B427" s="1">
        <v>22</v>
      </c>
      <c r="C427" s="1" t="s">
        <v>712</v>
      </c>
      <c r="D427" s="3">
        <v>87000</v>
      </c>
      <c r="E427" s="3">
        <v>82000</v>
      </c>
      <c r="F427" s="2">
        <v>38110</v>
      </c>
      <c r="G427" s="2">
        <v>38114</v>
      </c>
      <c r="H427" s="2">
        <v>38138</v>
      </c>
      <c r="I427" s="1" t="s">
        <v>473</v>
      </c>
      <c r="J427" s="1" t="s">
        <v>469</v>
      </c>
      <c r="L427" s="1">
        <v>2</v>
      </c>
      <c r="M427" s="1">
        <v>770</v>
      </c>
      <c r="O427" s="1" t="s">
        <v>475</v>
      </c>
    </row>
    <row r="428" spans="1:18">
      <c r="A428" s="1" t="s">
        <v>474</v>
      </c>
      <c r="B428" s="1">
        <v>320</v>
      </c>
      <c r="C428" s="1" t="s">
        <v>520</v>
      </c>
      <c r="D428" s="3">
        <v>89000</v>
      </c>
      <c r="E428" s="3">
        <v>82000</v>
      </c>
      <c r="F428" s="2">
        <v>38194</v>
      </c>
      <c r="G428" s="2">
        <v>38205</v>
      </c>
      <c r="H428" s="2">
        <v>38230</v>
      </c>
      <c r="I428" s="1" t="s">
        <v>473</v>
      </c>
      <c r="J428" s="1" t="s">
        <v>469</v>
      </c>
      <c r="L428" s="1">
        <v>3</v>
      </c>
      <c r="O428" s="1" t="s">
        <v>475</v>
      </c>
      <c r="P428" s="3">
        <v>70000</v>
      </c>
    </row>
    <row r="429" spans="1:18">
      <c r="B429" s="1">
        <v>20</v>
      </c>
      <c r="C429" s="1" t="s">
        <v>713</v>
      </c>
      <c r="D429" s="3">
        <v>89000</v>
      </c>
      <c r="E429" s="3">
        <v>82000</v>
      </c>
      <c r="F429" s="2">
        <v>37796</v>
      </c>
      <c r="G429" s="2">
        <v>37813</v>
      </c>
      <c r="H429" s="2">
        <v>37833</v>
      </c>
      <c r="I429" s="1" t="s">
        <v>473</v>
      </c>
      <c r="L429" s="1">
        <v>3</v>
      </c>
      <c r="M429" s="1">
        <v>873</v>
      </c>
      <c r="O429" s="1" t="s">
        <v>475</v>
      </c>
      <c r="P429" s="3">
        <v>86000</v>
      </c>
      <c r="Q429" s="1">
        <v>2002</v>
      </c>
      <c r="R429" s="1">
        <v>9</v>
      </c>
    </row>
    <row r="430" spans="1:18">
      <c r="B430" s="1">
        <v>22</v>
      </c>
      <c r="C430" s="1" t="s">
        <v>581</v>
      </c>
      <c r="D430" s="3">
        <v>85000</v>
      </c>
      <c r="E430" s="3">
        <v>82000</v>
      </c>
      <c r="F430" s="2">
        <v>38033</v>
      </c>
      <c r="G430" s="2">
        <v>38098</v>
      </c>
      <c r="H430" s="2">
        <v>38138</v>
      </c>
      <c r="I430" s="1" t="s">
        <v>473</v>
      </c>
      <c r="J430" s="1" t="s">
        <v>469</v>
      </c>
      <c r="L430" s="1">
        <v>3</v>
      </c>
      <c r="O430" s="1" t="s">
        <v>475</v>
      </c>
      <c r="P430" s="3">
        <v>71000</v>
      </c>
      <c r="Q430" s="1">
        <v>2002</v>
      </c>
      <c r="R430" s="1">
        <v>9</v>
      </c>
    </row>
    <row r="431" spans="1:18">
      <c r="B431" s="1">
        <v>76</v>
      </c>
      <c r="C431" s="1" t="s">
        <v>580</v>
      </c>
      <c r="D431" s="3">
        <v>84000</v>
      </c>
      <c r="E431" s="3">
        <v>82000</v>
      </c>
      <c r="F431" s="2">
        <v>38160</v>
      </c>
      <c r="G431" s="2">
        <v>38249</v>
      </c>
      <c r="H431" s="2">
        <v>38291</v>
      </c>
      <c r="I431" s="1" t="s">
        <v>473</v>
      </c>
      <c r="J431" s="1" t="s">
        <v>469</v>
      </c>
      <c r="L431" s="1">
        <v>3</v>
      </c>
      <c r="M431" s="1">
        <v>800</v>
      </c>
      <c r="O431" s="1" t="s">
        <v>475</v>
      </c>
    </row>
    <row r="432" spans="1:18">
      <c r="B432" s="1" t="s">
        <v>35</v>
      </c>
      <c r="C432" s="1" t="s">
        <v>137</v>
      </c>
      <c r="D432" s="3">
        <v>82000</v>
      </c>
      <c r="E432" s="3">
        <v>82000</v>
      </c>
      <c r="F432" s="2">
        <v>38341</v>
      </c>
      <c r="G432" s="2">
        <v>38425</v>
      </c>
      <c r="H432" s="2">
        <v>38442</v>
      </c>
      <c r="I432" s="1" t="s">
        <v>473</v>
      </c>
      <c r="L432" s="1">
        <v>2</v>
      </c>
      <c r="M432" s="1">
        <v>407</v>
      </c>
      <c r="O432" s="1" t="s">
        <v>475</v>
      </c>
      <c r="Q432" s="1">
        <v>2002</v>
      </c>
      <c r="R432" s="1">
        <v>9</v>
      </c>
    </row>
    <row r="433" spans="2:18">
      <c r="B433" s="1">
        <v>523</v>
      </c>
      <c r="C433" s="1" t="s">
        <v>714</v>
      </c>
      <c r="D433" s="3">
        <v>105000</v>
      </c>
      <c r="E433" s="3">
        <v>82000</v>
      </c>
      <c r="F433" s="2">
        <v>37602</v>
      </c>
      <c r="G433" s="2">
        <v>37778</v>
      </c>
      <c r="H433" s="2">
        <v>37802</v>
      </c>
      <c r="I433" s="1" t="s">
        <v>473</v>
      </c>
      <c r="J433" s="1" t="s">
        <v>469</v>
      </c>
      <c r="L433" s="1">
        <v>1</v>
      </c>
      <c r="M433" s="1">
        <v>1300</v>
      </c>
      <c r="O433" s="1" t="s">
        <v>475</v>
      </c>
      <c r="P433" s="3">
        <v>80000</v>
      </c>
    </row>
    <row r="434" spans="2:18">
      <c r="B434" s="1">
        <v>71</v>
      </c>
      <c r="C434" s="1" t="s">
        <v>72</v>
      </c>
      <c r="D434" s="3">
        <v>82000</v>
      </c>
      <c r="E434" s="3">
        <v>82000</v>
      </c>
      <c r="F434" s="2">
        <v>38029</v>
      </c>
      <c r="G434" s="2">
        <v>38033</v>
      </c>
      <c r="H434" s="2">
        <v>38046</v>
      </c>
      <c r="I434" s="1" t="s">
        <v>473</v>
      </c>
      <c r="L434" s="1">
        <v>3</v>
      </c>
      <c r="M434" s="1">
        <v>508</v>
      </c>
      <c r="P434" s="3">
        <v>69000</v>
      </c>
      <c r="Q434" s="1">
        <v>2002</v>
      </c>
      <c r="R434" s="1">
        <v>9</v>
      </c>
    </row>
    <row r="435" spans="2:18">
      <c r="B435" s="1">
        <v>21</v>
      </c>
      <c r="C435" s="1" t="s">
        <v>715</v>
      </c>
      <c r="E435" s="3">
        <v>82000</v>
      </c>
      <c r="F435" s="2">
        <v>37748</v>
      </c>
      <c r="G435" s="2">
        <v>37790</v>
      </c>
      <c r="H435" s="2">
        <v>37802</v>
      </c>
      <c r="I435" s="1" t="s">
        <v>473</v>
      </c>
      <c r="J435" s="1" t="s">
        <v>469</v>
      </c>
      <c r="L435" s="1">
        <v>3</v>
      </c>
      <c r="M435" s="1">
        <v>809</v>
      </c>
      <c r="O435" s="1" t="s">
        <v>475</v>
      </c>
      <c r="P435" s="3">
        <v>78000</v>
      </c>
      <c r="Q435" s="1">
        <v>2002</v>
      </c>
      <c r="R435" s="1">
        <v>11</v>
      </c>
    </row>
    <row r="436" spans="2:18">
      <c r="B436" s="1" t="s">
        <v>716</v>
      </c>
      <c r="C436" s="1" t="s">
        <v>403</v>
      </c>
      <c r="D436" s="3">
        <v>85000</v>
      </c>
      <c r="E436" s="3">
        <v>82000</v>
      </c>
      <c r="F436" s="2">
        <v>37803</v>
      </c>
      <c r="G436" s="2">
        <v>37808</v>
      </c>
      <c r="H436" s="2">
        <v>37833</v>
      </c>
      <c r="I436" s="1" t="s">
        <v>473</v>
      </c>
      <c r="L436" s="1">
        <v>3</v>
      </c>
      <c r="Q436" s="1">
        <v>2002</v>
      </c>
      <c r="R436" s="1">
        <v>9</v>
      </c>
    </row>
    <row r="437" spans="2:18">
      <c r="B437" s="1" t="s">
        <v>482</v>
      </c>
      <c r="C437" s="1" t="s">
        <v>717</v>
      </c>
      <c r="D437" s="3">
        <v>95000</v>
      </c>
      <c r="E437" s="3">
        <v>82000</v>
      </c>
      <c r="F437" s="2">
        <v>38141</v>
      </c>
      <c r="G437" s="2">
        <v>38175</v>
      </c>
      <c r="H437" s="2">
        <v>38199</v>
      </c>
      <c r="I437" s="1" t="s">
        <v>473</v>
      </c>
      <c r="J437" s="1" t="s">
        <v>469</v>
      </c>
      <c r="L437" s="1">
        <v>3</v>
      </c>
      <c r="O437" s="1" t="s">
        <v>475</v>
      </c>
    </row>
    <row r="438" spans="2:18">
      <c r="B438" s="1">
        <v>12</v>
      </c>
      <c r="C438" s="1" t="s">
        <v>718</v>
      </c>
      <c r="E438" s="3">
        <v>82222</v>
      </c>
      <c r="F438" s="2">
        <v>38321</v>
      </c>
      <c r="G438" s="2">
        <v>38328</v>
      </c>
      <c r="H438" s="2">
        <v>38352</v>
      </c>
      <c r="I438" s="1" t="s">
        <v>473</v>
      </c>
      <c r="J438" s="1" t="s">
        <v>469</v>
      </c>
      <c r="L438" s="1">
        <v>3</v>
      </c>
      <c r="M438" s="1">
        <v>696</v>
      </c>
      <c r="O438" s="1" t="s">
        <v>475</v>
      </c>
      <c r="P438" s="3">
        <v>82000</v>
      </c>
    </row>
    <row r="439" spans="2:18">
      <c r="B439" s="1">
        <v>25</v>
      </c>
      <c r="C439" s="1" t="s">
        <v>719</v>
      </c>
      <c r="E439" s="3">
        <v>82250</v>
      </c>
      <c r="F439" s="2">
        <v>37903</v>
      </c>
      <c r="G439" s="2">
        <v>37904</v>
      </c>
      <c r="H439" s="2">
        <v>37925</v>
      </c>
      <c r="I439" s="1" t="s">
        <v>473</v>
      </c>
      <c r="L439" s="1">
        <v>2</v>
      </c>
      <c r="M439" s="1">
        <v>1131</v>
      </c>
      <c r="O439" s="1" t="s">
        <v>475</v>
      </c>
    </row>
    <row r="440" spans="2:18">
      <c r="B440" s="1">
        <v>336</v>
      </c>
      <c r="C440" s="1" t="s">
        <v>520</v>
      </c>
      <c r="E440" s="3">
        <v>82500</v>
      </c>
      <c r="F440" s="2">
        <v>38289</v>
      </c>
      <c r="G440" s="2">
        <v>38317</v>
      </c>
      <c r="H440" s="2">
        <v>38321</v>
      </c>
      <c r="I440" s="1" t="s">
        <v>473</v>
      </c>
      <c r="J440" s="1" t="s">
        <v>469</v>
      </c>
      <c r="L440" s="1">
        <v>3</v>
      </c>
      <c r="M440" s="1">
        <v>809</v>
      </c>
      <c r="Q440" s="1">
        <v>2002</v>
      </c>
      <c r="R440" s="1">
        <v>9</v>
      </c>
    </row>
    <row r="441" spans="2:18">
      <c r="B441" s="1" t="s">
        <v>377</v>
      </c>
      <c r="C441" s="1" t="s">
        <v>720</v>
      </c>
      <c r="D441" s="3">
        <v>89000</v>
      </c>
      <c r="E441" s="3">
        <v>83000</v>
      </c>
      <c r="F441" s="2">
        <v>37880</v>
      </c>
      <c r="G441" s="2">
        <v>37915</v>
      </c>
      <c r="H441" s="2">
        <v>37955</v>
      </c>
      <c r="I441" s="1" t="s">
        <v>473</v>
      </c>
      <c r="L441" s="1">
        <v>3</v>
      </c>
      <c r="M441" s="1">
        <v>1105</v>
      </c>
      <c r="O441" s="1" t="s">
        <v>475</v>
      </c>
      <c r="P441" s="3">
        <v>72000</v>
      </c>
      <c r="Q441" s="1">
        <v>2002</v>
      </c>
      <c r="R441" s="1">
        <v>10</v>
      </c>
    </row>
    <row r="442" spans="2:18">
      <c r="B442" s="1" t="s">
        <v>240</v>
      </c>
      <c r="C442" s="1" t="s">
        <v>513</v>
      </c>
      <c r="E442" s="3">
        <v>83000</v>
      </c>
      <c r="F442" s="2">
        <v>38406</v>
      </c>
      <c r="G442" s="2">
        <v>38454</v>
      </c>
      <c r="H442" s="2">
        <v>38472</v>
      </c>
      <c r="I442" s="1" t="s">
        <v>473</v>
      </c>
      <c r="J442" s="1" t="s">
        <v>469</v>
      </c>
      <c r="L442" s="1">
        <v>2</v>
      </c>
      <c r="O442" s="1" t="s">
        <v>475</v>
      </c>
      <c r="P442" s="3">
        <v>55000</v>
      </c>
      <c r="Q442" s="1">
        <v>2002</v>
      </c>
      <c r="R442" s="1">
        <v>9</v>
      </c>
    </row>
    <row r="443" spans="2:18">
      <c r="B443" s="1">
        <v>27</v>
      </c>
      <c r="C443" s="1" t="s">
        <v>737</v>
      </c>
      <c r="E443" s="3">
        <v>83000</v>
      </c>
      <c r="F443" s="2">
        <v>37995</v>
      </c>
      <c r="G443" s="2">
        <v>38014</v>
      </c>
      <c r="H443" s="2">
        <v>38046</v>
      </c>
      <c r="I443" s="1" t="s">
        <v>473</v>
      </c>
      <c r="J443" s="1" t="s">
        <v>469</v>
      </c>
      <c r="L443" s="1">
        <v>3</v>
      </c>
      <c r="M443" s="1">
        <v>908</v>
      </c>
      <c r="O443" s="1" t="s">
        <v>475</v>
      </c>
      <c r="P443" s="3">
        <v>69000</v>
      </c>
      <c r="Q443" s="1">
        <v>2002</v>
      </c>
      <c r="R443" s="1">
        <v>9</v>
      </c>
    </row>
    <row r="444" spans="2:18">
      <c r="B444" s="1" t="s">
        <v>721</v>
      </c>
      <c r="C444" s="1" t="s">
        <v>520</v>
      </c>
      <c r="D444" s="3">
        <v>104000</v>
      </c>
      <c r="E444" s="3">
        <v>83000</v>
      </c>
      <c r="F444" s="2">
        <v>37657</v>
      </c>
      <c r="G444" s="2">
        <v>37748</v>
      </c>
      <c r="H444" s="2">
        <v>37772</v>
      </c>
      <c r="I444" s="1" t="s">
        <v>473</v>
      </c>
      <c r="J444" s="1" t="s">
        <v>469</v>
      </c>
      <c r="L444" s="1">
        <v>3</v>
      </c>
      <c r="M444" s="1">
        <v>1037</v>
      </c>
      <c r="O444" s="1" t="s">
        <v>475</v>
      </c>
      <c r="P444" s="3">
        <v>79000</v>
      </c>
      <c r="Q444" s="1">
        <v>2002</v>
      </c>
      <c r="R444" s="1">
        <v>9</v>
      </c>
    </row>
    <row r="445" spans="2:18">
      <c r="B445" s="1">
        <v>11</v>
      </c>
      <c r="C445" s="1" t="s">
        <v>141</v>
      </c>
      <c r="D445" s="3">
        <v>85000</v>
      </c>
      <c r="E445" s="3">
        <v>83000</v>
      </c>
      <c r="F445" s="2">
        <v>37711</v>
      </c>
      <c r="G445" s="2">
        <v>37799</v>
      </c>
      <c r="H445" s="2">
        <v>37833</v>
      </c>
      <c r="I445" s="1" t="s">
        <v>473</v>
      </c>
      <c r="L445" s="1">
        <v>2</v>
      </c>
      <c r="M445" s="1">
        <v>1060</v>
      </c>
      <c r="O445" s="1" t="s">
        <v>475</v>
      </c>
      <c r="P445" s="3">
        <v>79000</v>
      </c>
      <c r="Q445" s="1">
        <v>2002</v>
      </c>
      <c r="R445" s="1">
        <v>10</v>
      </c>
    </row>
    <row r="446" spans="2:18">
      <c r="B446" s="1" t="s">
        <v>233</v>
      </c>
      <c r="C446" s="1" t="s">
        <v>598</v>
      </c>
      <c r="D446" s="3">
        <v>89500</v>
      </c>
      <c r="E446" s="3">
        <v>83000</v>
      </c>
      <c r="F446" s="2">
        <v>37557</v>
      </c>
      <c r="G446" s="2">
        <v>37884</v>
      </c>
      <c r="H446" s="2">
        <v>37925</v>
      </c>
      <c r="I446" s="1" t="s">
        <v>473</v>
      </c>
      <c r="J446" s="1" t="s">
        <v>469</v>
      </c>
      <c r="L446" s="1">
        <v>3</v>
      </c>
      <c r="O446" s="1" t="s">
        <v>475</v>
      </c>
      <c r="P446" s="3">
        <v>100000</v>
      </c>
    </row>
    <row r="447" spans="2:18">
      <c r="B447" s="1" t="s">
        <v>722</v>
      </c>
      <c r="C447" s="1" t="s">
        <v>398</v>
      </c>
      <c r="D447" s="3">
        <v>110000</v>
      </c>
      <c r="E447" s="3">
        <v>83000</v>
      </c>
      <c r="F447" s="2">
        <v>37536</v>
      </c>
      <c r="G447" s="2">
        <v>37900</v>
      </c>
      <c r="H447" s="2">
        <v>37925</v>
      </c>
      <c r="I447" s="1" t="s">
        <v>473</v>
      </c>
      <c r="J447" s="1" t="s">
        <v>469</v>
      </c>
      <c r="L447" s="1">
        <v>3</v>
      </c>
      <c r="O447" s="1" t="s">
        <v>475</v>
      </c>
      <c r="P447" s="3">
        <v>88000</v>
      </c>
    </row>
    <row r="448" spans="2:18">
      <c r="B448" s="1">
        <v>61</v>
      </c>
      <c r="C448" s="1" t="s">
        <v>723</v>
      </c>
      <c r="D448" s="3">
        <v>89000</v>
      </c>
      <c r="E448" s="3">
        <v>83000</v>
      </c>
      <c r="F448" s="2">
        <v>38337</v>
      </c>
      <c r="G448" s="2">
        <v>38476</v>
      </c>
      <c r="H448" s="2">
        <v>38503</v>
      </c>
      <c r="I448" s="1" t="s">
        <v>473</v>
      </c>
      <c r="J448" s="1" t="s">
        <v>469</v>
      </c>
      <c r="L448" s="1">
        <v>3</v>
      </c>
      <c r="M448" s="1">
        <v>835</v>
      </c>
      <c r="O448" s="1" t="s">
        <v>475</v>
      </c>
      <c r="P448" s="3">
        <v>68000</v>
      </c>
    </row>
    <row r="449" spans="1:18">
      <c r="B449" s="1">
        <v>82</v>
      </c>
      <c r="C449" s="1" t="s">
        <v>524</v>
      </c>
      <c r="D449" s="3">
        <v>83000</v>
      </c>
      <c r="E449" s="3">
        <v>83000</v>
      </c>
      <c r="F449" s="2">
        <v>38291</v>
      </c>
      <c r="G449" s="2">
        <v>38305</v>
      </c>
      <c r="H449" s="2">
        <v>38321</v>
      </c>
      <c r="I449" s="1" t="s">
        <v>473</v>
      </c>
      <c r="J449" s="1" t="s">
        <v>469</v>
      </c>
      <c r="L449" s="1">
        <v>3</v>
      </c>
      <c r="M449" s="1">
        <v>898</v>
      </c>
      <c r="O449" s="1" t="s">
        <v>475</v>
      </c>
      <c r="P449" s="3">
        <v>45000</v>
      </c>
      <c r="Q449" s="1">
        <v>2002</v>
      </c>
      <c r="R449" s="1">
        <v>9</v>
      </c>
    </row>
    <row r="450" spans="1:18">
      <c r="B450" s="1">
        <v>4</v>
      </c>
      <c r="C450" s="1" t="s">
        <v>577</v>
      </c>
      <c r="D450" s="3">
        <v>87000</v>
      </c>
      <c r="E450" s="3">
        <v>83000</v>
      </c>
      <c r="F450" s="2">
        <v>37790</v>
      </c>
      <c r="G450" s="2">
        <v>37890</v>
      </c>
      <c r="H450" s="2">
        <v>37925</v>
      </c>
      <c r="I450" s="1" t="s">
        <v>473</v>
      </c>
      <c r="L450" s="1">
        <v>2</v>
      </c>
      <c r="M450" s="1">
        <v>1012</v>
      </c>
      <c r="O450" s="1" t="s">
        <v>475</v>
      </c>
      <c r="P450" s="3">
        <v>82000</v>
      </c>
      <c r="Q450" s="1">
        <v>2002</v>
      </c>
      <c r="R450" s="1">
        <v>10</v>
      </c>
    </row>
    <row r="451" spans="1:18">
      <c r="A451" s="1">
        <v>1</v>
      </c>
      <c r="B451" s="1">
        <v>182</v>
      </c>
      <c r="C451" s="1" t="s">
        <v>516</v>
      </c>
      <c r="D451" s="3">
        <v>99000</v>
      </c>
      <c r="E451" s="3">
        <v>83000</v>
      </c>
      <c r="F451" s="2">
        <v>37720</v>
      </c>
      <c r="G451" s="2">
        <v>37742</v>
      </c>
      <c r="H451" s="2">
        <v>37772</v>
      </c>
      <c r="I451" s="1" t="s">
        <v>473</v>
      </c>
      <c r="L451" s="1">
        <v>2</v>
      </c>
      <c r="P451" s="3">
        <v>100000</v>
      </c>
      <c r="Q451" s="1">
        <v>2002</v>
      </c>
      <c r="R451" s="1">
        <v>9</v>
      </c>
    </row>
    <row r="452" spans="1:18">
      <c r="B452" s="1">
        <v>141</v>
      </c>
      <c r="C452" s="1" t="s">
        <v>48</v>
      </c>
      <c r="E452" s="3">
        <v>83000</v>
      </c>
      <c r="F452" s="2">
        <v>37812</v>
      </c>
      <c r="G452" s="2">
        <v>37841</v>
      </c>
      <c r="H452" s="2">
        <v>37894</v>
      </c>
      <c r="I452" s="1" t="s">
        <v>473</v>
      </c>
      <c r="J452" s="1" t="s">
        <v>469</v>
      </c>
      <c r="L452" s="1">
        <v>3</v>
      </c>
      <c r="M452" s="1">
        <v>862</v>
      </c>
      <c r="O452" s="1" t="s">
        <v>475</v>
      </c>
      <c r="P452" s="3">
        <v>90000</v>
      </c>
    </row>
    <row r="453" spans="1:18">
      <c r="B453" s="1" t="s">
        <v>162</v>
      </c>
      <c r="C453" s="1" t="s">
        <v>72</v>
      </c>
      <c r="D453" s="3">
        <v>84500</v>
      </c>
      <c r="E453" s="3">
        <v>83000</v>
      </c>
      <c r="F453" s="2">
        <v>38056</v>
      </c>
      <c r="G453" s="2">
        <v>38061</v>
      </c>
      <c r="H453" s="2">
        <v>38107</v>
      </c>
      <c r="I453" s="1" t="s">
        <v>473</v>
      </c>
      <c r="J453" s="1" t="s">
        <v>469</v>
      </c>
      <c r="L453" s="1">
        <v>3</v>
      </c>
      <c r="M453" s="1">
        <v>1133</v>
      </c>
      <c r="O453" s="1" t="s">
        <v>475</v>
      </c>
      <c r="P453" s="3">
        <v>68000</v>
      </c>
    </row>
    <row r="454" spans="1:18">
      <c r="A454" s="1" t="s">
        <v>474</v>
      </c>
      <c r="B454" s="1">
        <v>45</v>
      </c>
      <c r="C454" s="1" t="s">
        <v>525</v>
      </c>
      <c r="D454" s="3">
        <v>86000</v>
      </c>
      <c r="E454" s="3">
        <v>83000</v>
      </c>
      <c r="F454" s="2">
        <v>37776</v>
      </c>
      <c r="G454" s="2">
        <v>37851</v>
      </c>
      <c r="H454" s="2">
        <v>37864</v>
      </c>
      <c r="I454" s="1" t="s">
        <v>473</v>
      </c>
      <c r="L454" s="1">
        <v>3</v>
      </c>
    </row>
    <row r="455" spans="1:18">
      <c r="B455" s="1">
        <v>89</v>
      </c>
      <c r="C455" s="1" t="s">
        <v>66</v>
      </c>
      <c r="E455" s="3">
        <v>83000</v>
      </c>
      <c r="F455" s="2">
        <v>38142</v>
      </c>
      <c r="G455" s="2">
        <v>38209</v>
      </c>
      <c r="H455" s="2">
        <v>38230</v>
      </c>
      <c r="I455" s="1" t="s">
        <v>473</v>
      </c>
      <c r="J455" s="1" t="s">
        <v>469</v>
      </c>
      <c r="L455" s="1">
        <v>4</v>
      </c>
      <c r="M455" s="1">
        <v>766</v>
      </c>
      <c r="O455" s="1" t="s">
        <v>475</v>
      </c>
      <c r="P455" s="3">
        <v>51000</v>
      </c>
      <c r="Q455" s="1">
        <v>2002</v>
      </c>
      <c r="R455" s="1">
        <v>9</v>
      </c>
    </row>
    <row r="456" spans="1:18">
      <c r="A456" s="1">
        <v>1</v>
      </c>
      <c r="B456" s="1">
        <v>19</v>
      </c>
      <c r="C456" s="1" t="s">
        <v>526</v>
      </c>
      <c r="D456" s="3">
        <v>89000</v>
      </c>
      <c r="E456" s="3">
        <v>83000</v>
      </c>
      <c r="F456" s="2">
        <v>37869</v>
      </c>
      <c r="G456" s="2">
        <v>38009</v>
      </c>
      <c r="H456" s="2">
        <v>38017</v>
      </c>
      <c r="I456" s="1" t="s">
        <v>473</v>
      </c>
      <c r="J456" s="1" t="s">
        <v>469</v>
      </c>
      <c r="L456" s="1">
        <v>2</v>
      </c>
      <c r="O456" s="1" t="s">
        <v>475</v>
      </c>
      <c r="P456" s="3">
        <v>83000</v>
      </c>
    </row>
    <row r="457" spans="1:18">
      <c r="B457" s="1">
        <v>4</v>
      </c>
      <c r="C457" s="1" t="s">
        <v>579</v>
      </c>
      <c r="E457" s="3">
        <v>83100</v>
      </c>
      <c r="F457" s="2">
        <v>37960</v>
      </c>
      <c r="G457" s="2">
        <v>38014</v>
      </c>
      <c r="H457" s="2">
        <v>38017</v>
      </c>
      <c r="I457" s="1" t="s">
        <v>473</v>
      </c>
      <c r="J457" s="1" t="s">
        <v>469</v>
      </c>
      <c r="L457" s="1">
        <v>3</v>
      </c>
      <c r="M457" s="1">
        <v>768</v>
      </c>
      <c r="O457" s="1" t="s">
        <v>475</v>
      </c>
      <c r="P457" s="3">
        <v>94000</v>
      </c>
      <c r="Q457" s="1">
        <v>2002</v>
      </c>
      <c r="R457" s="1">
        <v>9</v>
      </c>
    </row>
    <row r="458" spans="1:18">
      <c r="B458" s="1">
        <v>11</v>
      </c>
      <c r="C458" s="1" t="s">
        <v>513</v>
      </c>
      <c r="D458" s="3">
        <v>89000</v>
      </c>
      <c r="E458" s="3">
        <v>83500</v>
      </c>
      <c r="F458" s="2">
        <v>37930</v>
      </c>
      <c r="G458" s="2">
        <v>37940</v>
      </c>
      <c r="H458" s="2">
        <v>37955</v>
      </c>
      <c r="I458" s="1" t="s">
        <v>473</v>
      </c>
      <c r="J458" s="1" t="s">
        <v>469</v>
      </c>
      <c r="L458" s="1">
        <v>2</v>
      </c>
      <c r="O458" s="1" t="s">
        <v>475</v>
      </c>
      <c r="P458" s="3">
        <v>70000</v>
      </c>
    </row>
    <row r="459" spans="1:18">
      <c r="B459" s="1">
        <v>3</v>
      </c>
      <c r="C459" s="1" t="s">
        <v>527</v>
      </c>
      <c r="D459" s="3">
        <v>89000</v>
      </c>
      <c r="E459" s="3">
        <v>83500</v>
      </c>
      <c r="F459" s="2">
        <v>37652</v>
      </c>
      <c r="G459" s="2">
        <v>37785</v>
      </c>
      <c r="H459" s="2">
        <v>37802</v>
      </c>
      <c r="I459" s="1" t="s">
        <v>473</v>
      </c>
      <c r="L459" s="1">
        <v>3</v>
      </c>
      <c r="M459" s="1">
        <v>819</v>
      </c>
      <c r="O459" s="1" t="s">
        <v>475</v>
      </c>
      <c r="P459" s="3">
        <v>85000</v>
      </c>
      <c r="Q459" s="1">
        <v>2002</v>
      </c>
      <c r="R459" s="1">
        <v>9</v>
      </c>
    </row>
    <row r="460" spans="1:18">
      <c r="B460" s="1">
        <v>11</v>
      </c>
      <c r="C460" s="1" t="s">
        <v>734</v>
      </c>
      <c r="D460" s="3">
        <v>88000</v>
      </c>
      <c r="E460" s="3">
        <v>83500</v>
      </c>
      <c r="F460" s="2">
        <v>37894</v>
      </c>
      <c r="G460" s="2">
        <v>38014</v>
      </c>
      <c r="H460" s="2">
        <v>38046</v>
      </c>
      <c r="I460" s="1" t="s">
        <v>473</v>
      </c>
      <c r="J460" s="1" t="s">
        <v>469</v>
      </c>
      <c r="L460" s="1">
        <v>3</v>
      </c>
      <c r="O460" s="1" t="s">
        <v>475</v>
      </c>
      <c r="P460" s="3">
        <v>66000</v>
      </c>
    </row>
    <row r="461" spans="1:18">
      <c r="B461" s="1">
        <v>9</v>
      </c>
      <c r="C461" s="1" t="s">
        <v>501</v>
      </c>
      <c r="D461" s="3">
        <v>89000</v>
      </c>
      <c r="E461" s="3">
        <v>83500</v>
      </c>
      <c r="F461" s="2">
        <v>38034</v>
      </c>
      <c r="G461" s="2">
        <v>38068</v>
      </c>
      <c r="H461" s="2">
        <v>38077</v>
      </c>
      <c r="I461" s="1" t="s">
        <v>473</v>
      </c>
      <c r="J461" s="1" t="s">
        <v>469</v>
      </c>
      <c r="L461" s="1">
        <v>2</v>
      </c>
      <c r="M461" s="1">
        <v>865</v>
      </c>
      <c r="P461" s="3">
        <v>73000</v>
      </c>
      <c r="Q461" s="1">
        <v>2002</v>
      </c>
      <c r="R461" s="1">
        <v>9</v>
      </c>
    </row>
    <row r="462" spans="1:18">
      <c r="A462" s="1">
        <v>1</v>
      </c>
      <c r="B462" s="1">
        <v>399</v>
      </c>
      <c r="C462" s="1" t="s">
        <v>403</v>
      </c>
      <c r="D462" s="3">
        <v>84000</v>
      </c>
      <c r="E462" s="3">
        <v>83500</v>
      </c>
      <c r="F462" s="2">
        <v>37673</v>
      </c>
      <c r="G462" s="2">
        <v>37703</v>
      </c>
      <c r="H462" s="2">
        <v>37741</v>
      </c>
      <c r="I462" s="1" t="s">
        <v>473</v>
      </c>
      <c r="L462" s="1">
        <v>3</v>
      </c>
      <c r="P462" s="3">
        <v>110000</v>
      </c>
      <c r="Q462" s="1">
        <v>2002</v>
      </c>
      <c r="R462" s="1">
        <v>1</v>
      </c>
    </row>
    <row r="463" spans="1:18">
      <c r="A463" s="1" t="s">
        <v>474</v>
      </c>
      <c r="B463" s="1">
        <v>37</v>
      </c>
      <c r="C463" s="1" t="s">
        <v>551</v>
      </c>
      <c r="D463" s="3">
        <v>89900</v>
      </c>
      <c r="E463" s="3">
        <v>84000</v>
      </c>
      <c r="F463" s="2">
        <v>37656</v>
      </c>
      <c r="G463" s="2">
        <v>37771</v>
      </c>
      <c r="H463" s="2">
        <v>37802</v>
      </c>
      <c r="I463" s="1" t="s">
        <v>473</v>
      </c>
      <c r="L463" s="1">
        <v>2</v>
      </c>
      <c r="O463" s="1" t="s">
        <v>475</v>
      </c>
      <c r="P463" s="3">
        <v>82000</v>
      </c>
      <c r="Q463" s="1">
        <v>2002</v>
      </c>
      <c r="R463" s="1">
        <v>9</v>
      </c>
    </row>
    <row r="464" spans="1:18">
      <c r="B464" s="1">
        <v>250</v>
      </c>
      <c r="C464" s="1" t="s">
        <v>520</v>
      </c>
      <c r="D464" s="3">
        <v>95000</v>
      </c>
      <c r="E464" s="3">
        <v>84000</v>
      </c>
      <c r="F464" s="2">
        <v>37673</v>
      </c>
      <c r="G464" s="2">
        <v>37692</v>
      </c>
      <c r="H464" s="2">
        <v>37711</v>
      </c>
      <c r="I464" s="1" t="s">
        <v>473</v>
      </c>
      <c r="L464" s="1">
        <v>3</v>
      </c>
      <c r="M464" s="1">
        <v>658</v>
      </c>
      <c r="P464" s="3">
        <v>84000</v>
      </c>
    </row>
    <row r="465" spans="1:18">
      <c r="B465" s="1">
        <v>26</v>
      </c>
      <c r="C465" s="1" t="s">
        <v>713</v>
      </c>
      <c r="D465" s="3">
        <v>105000</v>
      </c>
      <c r="E465" s="3">
        <v>84000</v>
      </c>
      <c r="F465" s="2">
        <v>37368</v>
      </c>
      <c r="G465" s="2">
        <v>37720</v>
      </c>
      <c r="H465" s="2">
        <v>37772</v>
      </c>
      <c r="I465" s="1" t="s">
        <v>473</v>
      </c>
      <c r="J465" s="1" t="s">
        <v>469</v>
      </c>
      <c r="L465" s="1">
        <v>3</v>
      </c>
      <c r="M465" s="1">
        <v>809</v>
      </c>
      <c r="O465" s="1" t="s">
        <v>475</v>
      </c>
      <c r="P465" s="3">
        <v>101000</v>
      </c>
    </row>
    <row r="466" spans="1:18">
      <c r="B466" s="1">
        <v>103</v>
      </c>
      <c r="C466" s="1" t="s">
        <v>148</v>
      </c>
      <c r="E466" s="3">
        <v>84000</v>
      </c>
      <c r="F466" s="2">
        <v>38026</v>
      </c>
      <c r="G466" s="2">
        <v>38064</v>
      </c>
      <c r="H466" s="2">
        <v>38077</v>
      </c>
      <c r="I466" s="1" t="s">
        <v>473</v>
      </c>
      <c r="J466" s="1" t="s">
        <v>469</v>
      </c>
      <c r="L466" s="1">
        <v>3</v>
      </c>
      <c r="M466" s="1">
        <v>1335</v>
      </c>
      <c r="O466" s="1" t="s">
        <v>475</v>
      </c>
      <c r="P466" s="3">
        <v>91000</v>
      </c>
    </row>
    <row r="467" spans="1:18">
      <c r="B467" s="1">
        <v>356</v>
      </c>
      <c r="C467" s="1" t="s">
        <v>510</v>
      </c>
      <c r="D467" s="3">
        <v>89000</v>
      </c>
      <c r="E467" s="3">
        <v>84000</v>
      </c>
      <c r="F467" s="2">
        <v>37676</v>
      </c>
      <c r="G467" s="2">
        <v>37701</v>
      </c>
      <c r="H467" s="2">
        <v>37711</v>
      </c>
      <c r="I467" s="1" t="s">
        <v>473</v>
      </c>
      <c r="J467" s="1" t="s">
        <v>469</v>
      </c>
      <c r="L467" s="1">
        <v>2</v>
      </c>
      <c r="M467" s="1">
        <v>1012</v>
      </c>
      <c r="O467" s="1" t="s">
        <v>475</v>
      </c>
      <c r="P467" s="3">
        <v>84000</v>
      </c>
      <c r="Q467" s="1">
        <v>2002</v>
      </c>
      <c r="R467" s="1">
        <v>11</v>
      </c>
    </row>
    <row r="468" spans="1:18">
      <c r="B468" s="1">
        <v>81</v>
      </c>
      <c r="C468" s="1" t="s">
        <v>580</v>
      </c>
      <c r="D468" s="3">
        <v>89500</v>
      </c>
      <c r="E468" s="3">
        <v>84000</v>
      </c>
      <c r="F468" s="2">
        <v>38559</v>
      </c>
      <c r="G468" s="2">
        <v>38586</v>
      </c>
      <c r="H468" s="2">
        <v>38595</v>
      </c>
      <c r="I468" s="1" t="s">
        <v>473</v>
      </c>
      <c r="J468" s="1" t="s">
        <v>469</v>
      </c>
      <c r="L468" s="1">
        <v>3</v>
      </c>
      <c r="M468" s="1">
        <v>551</v>
      </c>
      <c r="O468" s="1" t="s">
        <v>475</v>
      </c>
      <c r="P468" s="3">
        <v>64000</v>
      </c>
    </row>
    <row r="469" spans="1:18">
      <c r="A469" s="1">
        <v>3</v>
      </c>
      <c r="B469" s="1">
        <v>14</v>
      </c>
      <c r="C469" s="1" t="s">
        <v>528</v>
      </c>
      <c r="D469" s="3">
        <v>91000</v>
      </c>
      <c r="E469" s="3">
        <v>84500</v>
      </c>
      <c r="F469" s="2">
        <v>37572</v>
      </c>
      <c r="G469" s="2">
        <v>37873</v>
      </c>
      <c r="H469" s="2">
        <v>37925</v>
      </c>
      <c r="I469" s="1" t="s">
        <v>473</v>
      </c>
      <c r="L469" s="1">
        <v>2</v>
      </c>
      <c r="M469" s="1">
        <v>809</v>
      </c>
      <c r="O469" s="1" t="s">
        <v>475</v>
      </c>
      <c r="P469" s="3">
        <v>94000</v>
      </c>
      <c r="Q469" s="1">
        <v>2002</v>
      </c>
      <c r="R469" s="1">
        <v>9</v>
      </c>
    </row>
    <row r="470" spans="1:18">
      <c r="A470" s="1" t="s">
        <v>33</v>
      </c>
      <c r="B470" s="1">
        <v>64</v>
      </c>
      <c r="C470" s="1" t="s">
        <v>713</v>
      </c>
      <c r="D470" s="3">
        <v>92000</v>
      </c>
      <c r="E470" s="3">
        <v>84500</v>
      </c>
      <c r="F470" s="2">
        <v>37704</v>
      </c>
      <c r="G470" s="2">
        <v>37791</v>
      </c>
      <c r="H470" s="2">
        <v>37833</v>
      </c>
      <c r="I470" s="1" t="s">
        <v>473</v>
      </c>
      <c r="J470" s="1" t="s">
        <v>469</v>
      </c>
      <c r="L470" s="1">
        <v>3</v>
      </c>
      <c r="O470" s="1" t="s">
        <v>475</v>
      </c>
      <c r="P470" s="3">
        <v>77000</v>
      </c>
    </row>
    <row r="471" spans="1:18">
      <c r="B471" s="1">
        <v>23</v>
      </c>
      <c r="C471" s="1" t="s">
        <v>654</v>
      </c>
      <c r="D471" s="3">
        <v>90000</v>
      </c>
      <c r="E471" s="3">
        <v>84500</v>
      </c>
      <c r="F471" s="2">
        <v>38271</v>
      </c>
      <c r="G471" s="2">
        <v>38278</v>
      </c>
      <c r="H471" s="2">
        <v>38321</v>
      </c>
      <c r="I471" s="1" t="s">
        <v>473</v>
      </c>
      <c r="J471" s="1" t="s">
        <v>469</v>
      </c>
      <c r="L471" s="1">
        <v>3</v>
      </c>
      <c r="M471" s="1">
        <v>829</v>
      </c>
      <c r="O471" s="1" t="s">
        <v>475</v>
      </c>
    </row>
    <row r="472" spans="1:18">
      <c r="B472" s="1" t="s">
        <v>343</v>
      </c>
      <c r="C472" s="1" t="s">
        <v>391</v>
      </c>
      <c r="D472" s="3">
        <v>93000</v>
      </c>
      <c r="E472" s="3">
        <v>85000</v>
      </c>
      <c r="F472" s="2">
        <v>38236</v>
      </c>
      <c r="G472" s="2">
        <v>38289</v>
      </c>
      <c r="H472" s="2">
        <v>38321</v>
      </c>
      <c r="I472" s="1" t="s">
        <v>473</v>
      </c>
      <c r="L472" s="1">
        <v>3</v>
      </c>
      <c r="M472" s="1">
        <v>400</v>
      </c>
      <c r="P472" s="3">
        <v>68000</v>
      </c>
    </row>
    <row r="473" spans="1:18">
      <c r="B473" s="1" t="s">
        <v>343</v>
      </c>
      <c r="C473" s="1" t="s">
        <v>529</v>
      </c>
      <c r="D473" s="3">
        <v>89000</v>
      </c>
      <c r="E473" s="3">
        <v>85000</v>
      </c>
      <c r="F473" s="2">
        <v>37735</v>
      </c>
      <c r="G473" s="2">
        <v>37782</v>
      </c>
      <c r="H473" s="2">
        <v>37802</v>
      </c>
      <c r="I473" s="1" t="s">
        <v>473</v>
      </c>
      <c r="L473" s="1">
        <v>3</v>
      </c>
      <c r="O473" s="1" t="s">
        <v>475</v>
      </c>
      <c r="P473" s="3">
        <v>68000</v>
      </c>
      <c r="Q473" s="1">
        <v>2002</v>
      </c>
      <c r="R473" s="1">
        <v>9</v>
      </c>
    </row>
    <row r="474" spans="1:18">
      <c r="B474" s="1" t="s">
        <v>247</v>
      </c>
      <c r="C474" s="1" t="s">
        <v>513</v>
      </c>
      <c r="D474" s="3">
        <v>100000</v>
      </c>
      <c r="E474" s="3">
        <v>85000</v>
      </c>
      <c r="F474" s="2">
        <v>37993</v>
      </c>
      <c r="G474" s="2">
        <v>38079</v>
      </c>
      <c r="H474" s="2">
        <v>38107</v>
      </c>
      <c r="I474" s="1" t="s">
        <v>473</v>
      </c>
      <c r="J474" s="1" t="s">
        <v>469</v>
      </c>
      <c r="L474" s="1">
        <v>2</v>
      </c>
      <c r="O474" s="1" t="s">
        <v>475</v>
      </c>
      <c r="P474" s="3">
        <v>70000</v>
      </c>
    </row>
    <row r="475" spans="1:18">
      <c r="B475" s="1" t="s">
        <v>34</v>
      </c>
      <c r="C475" s="1" t="s">
        <v>513</v>
      </c>
      <c r="D475" s="3">
        <v>90000</v>
      </c>
      <c r="E475" s="3">
        <v>85000</v>
      </c>
      <c r="F475" s="2">
        <v>38490</v>
      </c>
      <c r="G475" s="2">
        <v>38496</v>
      </c>
      <c r="H475" s="2">
        <v>38533</v>
      </c>
      <c r="I475" s="1" t="s">
        <v>473</v>
      </c>
      <c r="J475" s="1" t="s">
        <v>469</v>
      </c>
      <c r="L475" s="1">
        <v>2</v>
      </c>
      <c r="O475" s="1" t="s">
        <v>475</v>
      </c>
      <c r="P475" s="3">
        <v>63000</v>
      </c>
      <c r="Q475" s="1">
        <v>2002</v>
      </c>
    </row>
    <row r="476" spans="1:18">
      <c r="B476" s="1" t="s">
        <v>131</v>
      </c>
      <c r="C476" s="1" t="s">
        <v>697</v>
      </c>
      <c r="E476" s="3">
        <v>85000</v>
      </c>
      <c r="F476" s="2">
        <v>38054</v>
      </c>
      <c r="G476" s="2">
        <v>38090</v>
      </c>
      <c r="H476" s="2">
        <v>38107</v>
      </c>
      <c r="I476" s="1" t="s">
        <v>473</v>
      </c>
      <c r="J476" s="1" t="s">
        <v>469</v>
      </c>
      <c r="L476" s="1">
        <v>3</v>
      </c>
      <c r="O476" s="1" t="s">
        <v>475</v>
      </c>
      <c r="P476" s="3">
        <v>83000</v>
      </c>
      <c r="Q476" s="1">
        <v>2002</v>
      </c>
      <c r="R476" s="1">
        <v>9</v>
      </c>
    </row>
    <row r="477" spans="1:18">
      <c r="B477" s="1" t="s">
        <v>576</v>
      </c>
      <c r="C477" s="1" t="s">
        <v>737</v>
      </c>
      <c r="D477" s="3">
        <v>88000</v>
      </c>
      <c r="E477" s="3">
        <v>85000</v>
      </c>
      <c r="F477" s="2">
        <v>38341</v>
      </c>
      <c r="G477" s="2">
        <v>38464</v>
      </c>
      <c r="H477" s="2">
        <v>38472</v>
      </c>
      <c r="I477" s="1" t="s">
        <v>473</v>
      </c>
      <c r="J477" s="1" t="s">
        <v>469</v>
      </c>
      <c r="L477" s="1">
        <v>3</v>
      </c>
      <c r="M477" s="1">
        <v>648</v>
      </c>
      <c r="O477" s="1" t="s">
        <v>475</v>
      </c>
      <c r="P477" s="3">
        <v>62000</v>
      </c>
    </row>
    <row r="478" spans="1:18">
      <c r="B478" s="1">
        <v>36</v>
      </c>
      <c r="C478" s="1" t="s">
        <v>719</v>
      </c>
      <c r="E478" s="3">
        <v>85000</v>
      </c>
      <c r="F478" s="2">
        <v>37781</v>
      </c>
      <c r="G478" s="2">
        <v>37810</v>
      </c>
      <c r="H478" s="2">
        <v>37833</v>
      </c>
      <c r="I478" s="1" t="s">
        <v>473</v>
      </c>
      <c r="J478" s="1" t="s">
        <v>469</v>
      </c>
      <c r="L478" s="1">
        <v>1</v>
      </c>
      <c r="M478" s="1">
        <v>1158</v>
      </c>
      <c r="O478" s="1" t="s">
        <v>475</v>
      </c>
      <c r="P478" s="3">
        <v>92000</v>
      </c>
    </row>
    <row r="479" spans="1:18">
      <c r="B479" s="1">
        <v>12</v>
      </c>
      <c r="C479" s="1" t="s">
        <v>530</v>
      </c>
      <c r="D479" s="3">
        <v>85000</v>
      </c>
      <c r="E479" s="3">
        <v>85000</v>
      </c>
      <c r="F479" s="2">
        <v>37860</v>
      </c>
      <c r="G479" s="2">
        <v>37862</v>
      </c>
      <c r="H479" s="2">
        <v>37894</v>
      </c>
      <c r="I479" s="1" t="s">
        <v>473</v>
      </c>
      <c r="L479" s="1">
        <v>3</v>
      </c>
      <c r="M479" s="1">
        <v>777</v>
      </c>
      <c r="O479" s="1" t="s">
        <v>475</v>
      </c>
      <c r="P479" s="3">
        <v>80000</v>
      </c>
    </row>
    <row r="480" spans="1:18">
      <c r="B480" s="1">
        <v>68</v>
      </c>
      <c r="C480" s="1" t="s">
        <v>141</v>
      </c>
      <c r="D480" s="3">
        <v>89000</v>
      </c>
      <c r="E480" s="3">
        <v>85000</v>
      </c>
      <c r="F480" s="2">
        <v>37627</v>
      </c>
      <c r="G480" s="2">
        <v>37694</v>
      </c>
      <c r="H480" s="2">
        <v>37711</v>
      </c>
      <c r="I480" s="1" t="s">
        <v>473</v>
      </c>
      <c r="J480" s="1" t="s">
        <v>469</v>
      </c>
      <c r="L480" s="1">
        <v>3</v>
      </c>
      <c r="O480" s="1" t="s">
        <v>475</v>
      </c>
      <c r="P480" s="3">
        <v>75000</v>
      </c>
    </row>
    <row r="481" spans="1:18">
      <c r="B481" s="1" t="s">
        <v>366</v>
      </c>
      <c r="C481" s="1" t="s">
        <v>531</v>
      </c>
      <c r="D481" s="3">
        <v>95000</v>
      </c>
      <c r="E481" s="3">
        <v>85000</v>
      </c>
      <c r="F481" s="2">
        <v>38068</v>
      </c>
      <c r="G481" s="2">
        <v>38113</v>
      </c>
      <c r="H481" s="2">
        <v>38138</v>
      </c>
      <c r="I481" s="1" t="s">
        <v>473</v>
      </c>
      <c r="J481" s="1" t="s">
        <v>469</v>
      </c>
      <c r="L481" s="1">
        <v>2</v>
      </c>
      <c r="M481" s="1">
        <v>1012</v>
      </c>
      <c r="O481" s="1" t="s">
        <v>475</v>
      </c>
      <c r="P481" s="3">
        <v>76000</v>
      </c>
    </row>
    <row r="482" spans="1:18">
      <c r="B482" s="1">
        <v>7</v>
      </c>
      <c r="C482" s="1" t="s">
        <v>531</v>
      </c>
      <c r="D482" s="3">
        <v>125000</v>
      </c>
      <c r="E482" s="3">
        <v>85000</v>
      </c>
      <c r="F482" s="2">
        <v>37655</v>
      </c>
      <c r="G482" s="2">
        <v>37698</v>
      </c>
      <c r="H482" s="2">
        <v>37741</v>
      </c>
      <c r="I482" s="1" t="s">
        <v>473</v>
      </c>
      <c r="J482" s="1" t="s">
        <v>469</v>
      </c>
      <c r="L482" s="1">
        <v>3</v>
      </c>
      <c r="M482" s="1">
        <v>899</v>
      </c>
      <c r="O482" s="1" t="s">
        <v>475</v>
      </c>
      <c r="P482" s="3">
        <v>97000</v>
      </c>
      <c r="Q482" s="1">
        <v>2002</v>
      </c>
      <c r="R482" s="1">
        <v>11</v>
      </c>
    </row>
    <row r="483" spans="1:18">
      <c r="B483" s="1" t="s">
        <v>247</v>
      </c>
      <c r="C483" s="1" t="s">
        <v>269</v>
      </c>
      <c r="D483" s="3">
        <v>99000</v>
      </c>
      <c r="E483" s="3">
        <v>85000</v>
      </c>
      <c r="F483" s="2">
        <v>38151</v>
      </c>
      <c r="G483" s="2">
        <v>38215</v>
      </c>
      <c r="H483" s="2">
        <v>38230</v>
      </c>
      <c r="I483" s="1" t="s">
        <v>473</v>
      </c>
      <c r="J483" s="1" t="s">
        <v>469</v>
      </c>
      <c r="L483" s="1">
        <v>4</v>
      </c>
      <c r="O483" s="1" t="s">
        <v>475</v>
      </c>
      <c r="P483" s="3">
        <v>73000</v>
      </c>
      <c r="Q483" s="1">
        <v>2002</v>
      </c>
      <c r="R483" s="1">
        <v>9</v>
      </c>
    </row>
    <row r="484" spans="1:18">
      <c r="B484" s="1" t="s">
        <v>5</v>
      </c>
      <c r="C484" s="1" t="s">
        <v>598</v>
      </c>
      <c r="D484" s="3">
        <v>85000</v>
      </c>
      <c r="E484" s="3">
        <v>85000</v>
      </c>
      <c r="F484" s="2">
        <v>38289</v>
      </c>
      <c r="G484" s="2">
        <v>38363</v>
      </c>
      <c r="H484" s="2">
        <v>38383</v>
      </c>
      <c r="I484" s="1" t="s">
        <v>473</v>
      </c>
      <c r="L484" s="1">
        <v>3</v>
      </c>
      <c r="M484" s="1">
        <v>630</v>
      </c>
      <c r="O484" s="1" t="s">
        <v>475</v>
      </c>
      <c r="Q484" s="1">
        <v>2002</v>
      </c>
      <c r="R484" s="1">
        <v>9</v>
      </c>
    </row>
    <row r="485" spans="1:18">
      <c r="B485" s="1">
        <v>22</v>
      </c>
      <c r="C485" s="1" t="s">
        <v>532</v>
      </c>
      <c r="D485" s="3">
        <v>85000</v>
      </c>
      <c r="E485" s="3">
        <v>85000</v>
      </c>
      <c r="F485" s="2">
        <v>37924</v>
      </c>
      <c r="G485" s="2">
        <v>37925</v>
      </c>
      <c r="H485" s="2">
        <v>37955</v>
      </c>
      <c r="I485" s="1" t="s">
        <v>473</v>
      </c>
      <c r="M485" s="1">
        <v>1050</v>
      </c>
    </row>
    <row r="486" spans="1:18">
      <c r="B486" s="1">
        <v>25</v>
      </c>
      <c r="C486" s="1" t="s">
        <v>140</v>
      </c>
      <c r="E486" s="3">
        <v>85000</v>
      </c>
      <c r="F486" s="2">
        <v>37841</v>
      </c>
      <c r="G486" s="2">
        <v>37869</v>
      </c>
      <c r="H486" s="2">
        <v>37894</v>
      </c>
      <c r="I486" s="1" t="s">
        <v>473</v>
      </c>
      <c r="J486" s="1" t="s">
        <v>469</v>
      </c>
      <c r="L486" s="1">
        <v>3</v>
      </c>
      <c r="O486" s="1" t="s">
        <v>475</v>
      </c>
      <c r="P486" s="3">
        <v>73000</v>
      </c>
      <c r="Q486" s="1">
        <v>2002</v>
      </c>
      <c r="R486" s="1">
        <v>9</v>
      </c>
    </row>
    <row r="487" spans="1:18">
      <c r="A487" s="1" t="s">
        <v>474</v>
      </c>
      <c r="B487" s="1">
        <v>25</v>
      </c>
      <c r="C487" s="1" t="s">
        <v>140</v>
      </c>
      <c r="E487" s="3">
        <v>85000</v>
      </c>
      <c r="F487" s="2">
        <v>37841</v>
      </c>
      <c r="G487" s="2">
        <v>37869</v>
      </c>
      <c r="H487" s="2">
        <v>37894</v>
      </c>
      <c r="I487" s="1" t="s">
        <v>473</v>
      </c>
      <c r="J487" s="1" t="s">
        <v>469</v>
      </c>
      <c r="L487" s="1">
        <v>3</v>
      </c>
      <c r="O487" s="1" t="s">
        <v>475</v>
      </c>
      <c r="P487" s="3">
        <v>70000</v>
      </c>
      <c r="Q487" s="1">
        <v>2002</v>
      </c>
      <c r="R487" s="1">
        <v>9</v>
      </c>
    </row>
    <row r="488" spans="1:18">
      <c r="B488" s="1">
        <v>33</v>
      </c>
      <c r="C488" s="1" t="s">
        <v>533</v>
      </c>
      <c r="D488" s="3">
        <v>85000</v>
      </c>
      <c r="E488" s="3">
        <v>85000</v>
      </c>
      <c r="G488" s="2">
        <v>38562</v>
      </c>
      <c r="H488" s="2">
        <v>38595</v>
      </c>
      <c r="I488" s="1" t="s">
        <v>473</v>
      </c>
      <c r="J488" s="1" t="s">
        <v>469</v>
      </c>
      <c r="O488" s="1" t="s">
        <v>475</v>
      </c>
    </row>
    <row r="489" spans="1:18">
      <c r="B489" s="1">
        <v>52</v>
      </c>
      <c r="C489" s="1" t="s">
        <v>229</v>
      </c>
      <c r="D489" s="3">
        <v>95000</v>
      </c>
      <c r="E489" s="3">
        <v>85000</v>
      </c>
      <c r="F489" s="2">
        <v>38226</v>
      </c>
      <c r="G489" s="2">
        <v>38268</v>
      </c>
      <c r="H489" s="2">
        <v>38291</v>
      </c>
      <c r="I489" s="1" t="s">
        <v>473</v>
      </c>
      <c r="L489" s="1">
        <v>3</v>
      </c>
      <c r="O489" s="1" t="s">
        <v>475</v>
      </c>
      <c r="Q489" s="1">
        <v>2002</v>
      </c>
      <c r="R489" s="1">
        <v>9</v>
      </c>
    </row>
    <row r="490" spans="1:18">
      <c r="B490" s="1">
        <v>2</v>
      </c>
      <c r="C490" s="1" t="s">
        <v>435</v>
      </c>
      <c r="E490" s="3">
        <v>85000</v>
      </c>
      <c r="F490" s="2">
        <v>37846</v>
      </c>
      <c r="G490" s="2">
        <v>37881</v>
      </c>
      <c r="H490" s="2">
        <v>37894</v>
      </c>
      <c r="I490" s="1" t="s">
        <v>473</v>
      </c>
      <c r="J490" s="1" t="s">
        <v>469</v>
      </c>
      <c r="L490" s="1">
        <v>3</v>
      </c>
      <c r="O490" s="1" t="s">
        <v>475</v>
      </c>
    </row>
    <row r="491" spans="1:18">
      <c r="B491" s="1">
        <v>518</v>
      </c>
      <c r="C491" s="1" t="s">
        <v>510</v>
      </c>
      <c r="E491" s="3">
        <v>85000</v>
      </c>
      <c r="F491" s="2">
        <v>37958</v>
      </c>
      <c r="G491" s="2">
        <v>37981</v>
      </c>
      <c r="H491" s="2">
        <v>38046</v>
      </c>
      <c r="I491" s="1" t="s">
        <v>473</v>
      </c>
      <c r="J491" s="1" t="s">
        <v>469</v>
      </c>
      <c r="L491" s="1">
        <v>2</v>
      </c>
      <c r="M491" s="1">
        <v>1012</v>
      </c>
      <c r="O491" s="1" t="s">
        <v>475</v>
      </c>
      <c r="P491" s="3">
        <v>80000</v>
      </c>
      <c r="Q491" s="1">
        <v>2002</v>
      </c>
      <c r="R491" s="1">
        <v>9</v>
      </c>
    </row>
    <row r="492" spans="1:18">
      <c r="B492" s="1" t="s">
        <v>534</v>
      </c>
      <c r="C492" s="1" t="s">
        <v>535</v>
      </c>
      <c r="E492" s="3">
        <v>85000</v>
      </c>
      <c r="G492" s="2">
        <v>38169</v>
      </c>
      <c r="H492" s="2">
        <v>38199</v>
      </c>
      <c r="I492" s="1" t="s">
        <v>473</v>
      </c>
    </row>
    <row r="493" spans="1:18">
      <c r="B493" s="1" t="s">
        <v>102</v>
      </c>
      <c r="C493" s="1" t="s">
        <v>580</v>
      </c>
      <c r="D493" s="3">
        <v>88000</v>
      </c>
      <c r="E493" s="3">
        <v>85000</v>
      </c>
      <c r="F493" s="2">
        <v>38216</v>
      </c>
      <c r="G493" s="2">
        <v>38261</v>
      </c>
      <c r="H493" s="2">
        <v>38291</v>
      </c>
      <c r="I493" s="1" t="s">
        <v>473</v>
      </c>
      <c r="J493" s="1" t="s">
        <v>469</v>
      </c>
      <c r="L493" s="1">
        <v>3</v>
      </c>
      <c r="M493" s="1">
        <v>497</v>
      </c>
      <c r="O493" s="1" t="s">
        <v>475</v>
      </c>
      <c r="P493" s="3">
        <v>77000</v>
      </c>
    </row>
    <row r="494" spans="1:18">
      <c r="B494" s="1" t="s">
        <v>536</v>
      </c>
      <c r="C494" s="1" t="s">
        <v>580</v>
      </c>
      <c r="E494" s="3">
        <v>85000</v>
      </c>
      <c r="F494" s="2">
        <v>38124</v>
      </c>
      <c r="G494" s="2">
        <v>38177</v>
      </c>
      <c r="H494" s="2">
        <v>38199</v>
      </c>
      <c r="I494" s="1" t="s">
        <v>473</v>
      </c>
      <c r="J494" s="1" t="s">
        <v>469</v>
      </c>
      <c r="L494" s="1">
        <v>3</v>
      </c>
      <c r="O494" s="1" t="s">
        <v>475</v>
      </c>
      <c r="P494" s="3">
        <v>71000</v>
      </c>
      <c r="Q494" s="1">
        <v>2002</v>
      </c>
      <c r="R494" s="1">
        <v>9</v>
      </c>
    </row>
    <row r="495" spans="1:18">
      <c r="B495" s="1" t="s">
        <v>537</v>
      </c>
      <c r="C495" s="1" t="s">
        <v>580</v>
      </c>
      <c r="D495" s="3">
        <v>95000</v>
      </c>
      <c r="E495" s="3">
        <v>85000</v>
      </c>
      <c r="F495" s="2">
        <v>38231</v>
      </c>
      <c r="G495" s="2">
        <v>38308</v>
      </c>
      <c r="H495" s="2">
        <v>38321</v>
      </c>
      <c r="I495" s="1" t="s">
        <v>473</v>
      </c>
      <c r="J495" s="1" t="s">
        <v>469</v>
      </c>
      <c r="L495" s="1">
        <v>3</v>
      </c>
      <c r="O495" s="1" t="s">
        <v>475</v>
      </c>
      <c r="P495" s="3">
        <v>68000</v>
      </c>
    </row>
    <row r="496" spans="1:18">
      <c r="B496" s="1">
        <v>337</v>
      </c>
      <c r="C496" s="1" t="s">
        <v>58</v>
      </c>
      <c r="D496" s="3">
        <v>89000</v>
      </c>
      <c r="E496" s="3">
        <v>85000</v>
      </c>
      <c r="F496" s="2">
        <v>37808</v>
      </c>
      <c r="G496" s="2">
        <v>37901</v>
      </c>
      <c r="H496" s="2">
        <v>37925</v>
      </c>
      <c r="I496" s="1" t="s">
        <v>473</v>
      </c>
      <c r="J496" s="1" t="s">
        <v>345</v>
      </c>
      <c r="L496" s="1">
        <v>2</v>
      </c>
      <c r="M496" s="1">
        <v>1687</v>
      </c>
      <c r="O496" s="1" t="s">
        <v>475</v>
      </c>
      <c r="P496" s="3">
        <v>86000</v>
      </c>
      <c r="Q496" s="1">
        <v>2002</v>
      </c>
      <c r="R496" s="1">
        <v>9</v>
      </c>
    </row>
    <row r="497" spans="1:18">
      <c r="B497" s="1" t="s">
        <v>538</v>
      </c>
      <c r="C497" s="1" t="s">
        <v>48</v>
      </c>
      <c r="D497" s="3">
        <v>85000</v>
      </c>
      <c r="E497" s="3">
        <v>85000</v>
      </c>
      <c r="F497" s="2">
        <v>38200</v>
      </c>
      <c r="G497" s="2">
        <v>38244</v>
      </c>
      <c r="H497" s="2">
        <v>38291</v>
      </c>
      <c r="I497" s="1" t="s">
        <v>473</v>
      </c>
      <c r="J497" s="1" t="s">
        <v>469</v>
      </c>
      <c r="L497" s="1">
        <v>2</v>
      </c>
      <c r="M497" s="1">
        <v>586</v>
      </c>
      <c r="O497" s="1" t="s">
        <v>475</v>
      </c>
    </row>
    <row r="498" spans="1:18">
      <c r="B498" s="1">
        <v>57</v>
      </c>
      <c r="C498" s="1" t="s">
        <v>278</v>
      </c>
      <c r="D498" s="3">
        <v>115000</v>
      </c>
      <c r="E498" s="3">
        <v>85000</v>
      </c>
      <c r="F498" s="2">
        <v>37742</v>
      </c>
      <c r="G498" s="2">
        <v>37764</v>
      </c>
      <c r="H498" s="2">
        <v>37802</v>
      </c>
      <c r="I498" s="1" t="s">
        <v>473</v>
      </c>
      <c r="J498" s="1" t="s">
        <v>469</v>
      </c>
      <c r="L498" s="1">
        <v>3</v>
      </c>
      <c r="M498" s="1">
        <v>658</v>
      </c>
      <c r="O498" s="1" t="s">
        <v>475</v>
      </c>
      <c r="P498" s="3">
        <v>93000</v>
      </c>
      <c r="Q498" s="1">
        <v>2002</v>
      </c>
      <c r="R498" s="1">
        <v>11</v>
      </c>
    </row>
    <row r="499" spans="1:18">
      <c r="B499" s="1" t="s">
        <v>539</v>
      </c>
      <c r="C499" s="1" t="s">
        <v>72</v>
      </c>
      <c r="D499" s="3">
        <v>89000</v>
      </c>
      <c r="E499" s="3">
        <v>85000</v>
      </c>
      <c r="F499" s="2">
        <v>38524</v>
      </c>
      <c r="G499" s="2">
        <v>38544</v>
      </c>
      <c r="H499" s="2">
        <v>38564</v>
      </c>
      <c r="I499" s="1" t="s">
        <v>473</v>
      </c>
      <c r="J499" s="1" t="s">
        <v>469</v>
      </c>
      <c r="L499" s="1">
        <v>2</v>
      </c>
      <c r="M499" s="1">
        <v>502</v>
      </c>
      <c r="O499" s="1" t="s">
        <v>475</v>
      </c>
      <c r="P499" s="3">
        <v>64000</v>
      </c>
    </row>
    <row r="500" spans="1:18">
      <c r="B500" s="1">
        <v>31</v>
      </c>
      <c r="C500" s="1" t="s">
        <v>500</v>
      </c>
      <c r="D500" s="3">
        <v>87000</v>
      </c>
      <c r="E500" s="3">
        <v>85000</v>
      </c>
      <c r="F500" s="2">
        <v>38088</v>
      </c>
      <c r="G500" s="2">
        <v>38226</v>
      </c>
      <c r="H500" s="2">
        <v>38230</v>
      </c>
      <c r="I500" s="1" t="s">
        <v>473</v>
      </c>
      <c r="J500" s="1" t="s">
        <v>469</v>
      </c>
      <c r="L500" s="1">
        <v>3</v>
      </c>
      <c r="M500" s="1">
        <v>800</v>
      </c>
      <c r="O500" s="1" t="s">
        <v>475</v>
      </c>
      <c r="P500" s="3">
        <v>77000</v>
      </c>
    </row>
    <row r="501" spans="1:18">
      <c r="A501" s="1" t="s">
        <v>474</v>
      </c>
      <c r="B501" s="1">
        <v>13</v>
      </c>
      <c r="C501" s="1" t="s">
        <v>152</v>
      </c>
      <c r="D501" s="3">
        <v>88500</v>
      </c>
      <c r="E501" s="3">
        <v>85000</v>
      </c>
      <c r="F501" s="2">
        <v>37676</v>
      </c>
      <c r="G501" s="2">
        <v>37748</v>
      </c>
      <c r="H501" s="2">
        <v>37772</v>
      </c>
      <c r="I501" s="1" t="s">
        <v>473</v>
      </c>
      <c r="J501" s="1" t="s">
        <v>469</v>
      </c>
      <c r="L501" s="1">
        <v>3</v>
      </c>
      <c r="O501" s="1" t="s">
        <v>475</v>
      </c>
      <c r="P501" s="3">
        <v>79000</v>
      </c>
    </row>
  </sheetData>
  <sheetCalcPr fullCalcOnLoad="1"/>
  <phoneticPr fontId="4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31"/>
  <sheetViews>
    <sheetView workbookViewId="0">
      <selection activeCell="B32" sqref="B32"/>
    </sheetView>
  </sheetViews>
  <sheetFormatPr baseColWidth="10" defaultColWidth="11.5" defaultRowHeight="12"/>
  <cols>
    <col min="1" max="1" width="16.5" customWidth="1"/>
    <col min="2" max="4" width="12.33203125" bestFit="1" customWidth="1"/>
    <col min="5" max="5" width="13.33203125" bestFit="1" customWidth="1"/>
    <col min="7" max="7" width="9.5" customWidth="1"/>
    <col min="8" max="8" width="10.6640625" customWidth="1"/>
    <col min="9" max="9" width="14" bestFit="1" customWidth="1"/>
    <col min="11" max="11" width="12.33203125" bestFit="1" customWidth="1"/>
    <col min="12" max="13" width="11.6640625" bestFit="1" customWidth="1"/>
  </cols>
  <sheetData>
    <row r="1" spans="1:13" ht="13" thickBot="1">
      <c r="C1" t="s">
        <v>421</v>
      </c>
      <c r="E1" t="s">
        <v>688</v>
      </c>
      <c r="I1" t="s">
        <v>281</v>
      </c>
    </row>
    <row r="2" spans="1:13">
      <c r="A2" s="13" t="s">
        <v>420</v>
      </c>
      <c r="B2" s="14">
        <v>733</v>
      </c>
      <c r="C2" s="15" t="e">
        <f>B2*('ResidentialSales Lynmore'!X507/'ResidentialSales Lynmore'!N507)</f>
        <v>#DIV/0!</v>
      </c>
      <c r="E2" s="22" t="s">
        <v>423</v>
      </c>
      <c r="F2" s="23"/>
      <c r="G2" s="24">
        <v>498000</v>
      </c>
      <c r="I2" s="12" t="s">
        <v>295</v>
      </c>
      <c r="J2" s="12" t="s">
        <v>296</v>
      </c>
      <c r="K2" s="12" t="s">
        <v>297</v>
      </c>
      <c r="L2" s="12" t="s">
        <v>298</v>
      </c>
      <c r="M2" s="12" t="s">
        <v>299</v>
      </c>
    </row>
    <row r="3" spans="1:13">
      <c r="A3" s="16" t="s">
        <v>422</v>
      </c>
      <c r="B3" s="17">
        <v>220</v>
      </c>
      <c r="C3" s="18">
        <f>B3*'ResidentialSales Lynmore'!Z507</f>
        <v>0</v>
      </c>
      <c r="E3" s="25" t="s">
        <v>424</v>
      </c>
      <c r="F3" s="26"/>
      <c r="G3" s="27">
        <f>20000+15000+12000+5000</f>
        <v>52000</v>
      </c>
      <c r="H3" t="s">
        <v>292</v>
      </c>
      <c r="I3" t="s">
        <v>282</v>
      </c>
      <c r="J3" s="11">
        <v>0.1</v>
      </c>
      <c r="K3" s="10">
        <v>300000</v>
      </c>
      <c r="L3" s="10">
        <v>470000</v>
      </c>
      <c r="M3" s="10">
        <f>L3-K3</f>
        <v>170000</v>
      </c>
    </row>
    <row r="4" spans="1:13">
      <c r="A4" s="16"/>
      <c r="B4" s="17"/>
      <c r="C4" s="18" t="e">
        <f>SUM(C2:C3)</f>
        <v>#DIV/0!</v>
      </c>
      <c r="E4" s="25" t="s">
        <v>426</v>
      </c>
      <c r="F4" s="26"/>
      <c r="G4" s="27">
        <f>SUM(G2:G3)</f>
        <v>550000</v>
      </c>
      <c r="H4" t="s">
        <v>294</v>
      </c>
      <c r="I4" t="s">
        <v>293</v>
      </c>
      <c r="J4" s="11">
        <v>0.08</v>
      </c>
      <c r="K4" s="10">
        <v>235000</v>
      </c>
      <c r="L4" s="10">
        <v>570000</v>
      </c>
      <c r="M4" s="10">
        <f t="shared" ref="M4:M13" si="0">L4-K4</f>
        <v>335000</v>
      </c>
    </row>
    <row r="5" spans="1:13">
      <c r="A5" s="61" t="s">
        <v>632</v>
      </c>
      <c r="B5" s="17"/>
      <c r="C5" s="18">
        <v>450000</v>
      </c>
      <c r="E5" s="25" t="s">
        <v>689</v>
      </c>
      <c r="F5" s="26"/>
      <c r="G5" s="27">
        <f>G2</f>
        <v>498000</v>
      </c>
      <c r="I5" t="s">
        <v>283</v>
      </c>
      <c r="J5" s="11">
        <v>0.09</v>
      </c>
      <c r="K5" s="10">
        <v>325000</v>
      </c>
      <c r="L5" s="10">
        <v>550000</v>
      </c>
      <c r="M5" s="10">
        <f t="shared" si="0"/>
        <v>225000</v>
      </c>
    </row>
    <row r="6" spans="1:13">
      <c r="A6" s="61" t="s">
        <v>562</v>
      </c>
      <c r="B6" s="17"/>
      <c r="C6" s="18">
        <v>402000</v>
      </c>
      <c r="E6" s="25" t="s">
        <v>690</v>
      </c>
      <c r="F6" s="26"/>
      <c r="G6" s="27">
        <f>4%*G5</f>
        <v>19920</v>
      </c>
      <c r="H6" t="s">
        <v>300</v>
      </c>
      <c r="I6" t="s">
        <v>284</v>
      </c>
      <c r="J6" s="11">
        <v>6.5000000000000002E-2</v>
      </c>
      <c r="K6" s="10">
        <v>215000</v>
      </c>
      <c r="L6" s="10">
        <v>485000</v>
      </c>
      <c r="M6" s="10">
        <f t="shared" si="0"/>
        <v>270000</v>
      </c>
    </row>
    <row r="7" spans="1:13" ht="13" thickBot="1">
      <c r="A7" s="62" t="s">
        <v>633</v>
      </c>
      <c r="B7" s="20"/>
      <c r="C7" s="63">
        <f>C5/C6</f>
        <v>1.1194029850746268</v>
      </c>
      <c r="E7" s="25" t="s">
        <v>691</v>
      </c>
      <c r="F7" s="26"/>
      <c r="G7" s="28">
        <v>4</v>
      </c>
      <c r="I7" t="s">
        <v>285</v>
      </c>
      <c r="J7" s="11">
        <v>0.06</v>
      </c>
      <c r="K7" s="10">
        <v>215000</v>
      </c>
      <c r="L7" s="10">
        <v>485000</v>
      </c>
      <c r="M7" s="10">
        <f t="shared" si="0"/>
        <v>270000</v>
      </c>
    </row>
    <row r="8" spans="1:13">
      <c r="E8" s="25" t="s">
        <v>692</v>
      </c>
      <c r="F8" s="26"/>
      <c r="G8" s="27">
        <f>G7*G6</f>
        <v>79680</v>
      </c>
      <c r="I8" t="s">
        <v>286</v>
      </c>
      <c r="J8" s="11">
        <v>6.7000000000000004E-2</v>
      </c>
      <c r="K8" s="10">
        <v>205000</v>
      </c>
      <c r="L8" s="10">
        <v>405000</v>
      </c>
      <c r="M8" s="10">
        <f t="shared" si="0"/>
        <v>200000</v>
      </c>
    </row>
    <row r="9" spans="1:13" ht="13" thickBot="1">
      <c r="B9" t="s">
        <v>427</v>
      </c>
      <c r="C9" s="10"/>
      <c r="E9" s="25"/>
      <c r="F9" s="26"/>
      <c r="G9" s="27">
        <f>G8+G5</f>
        <v>577680</v>
      </c>
      <c r="I9" t="s">
        <v>287</v>
      </c>
      <c r="J9" s="11">
        <v>7.0000000000000007E-2</v>
      </c>
      <c r="K9" s="10">
        <v>205000</v>
      </c>
      <c r="L9" s="10">
        <v>385000</v>
      </c>
      <c r="M9" s="10">
        <f t="shared" si="0"/>
        <v>180000</v>
      </c>
    </row>
    <row r="10" spans="1:13">
      <c r="A10" s="33" t="s">
        <v>557</v>
      </c>
      <c r="B10" s="34"/>
      <c r="C10" s="35">
        <f>530000</f>
        <v>530000</v>
      </c>
      <c r="E10" s="25"/>
      <c r="F10" s="26"/>
      <c r="G10" s="28" t="s">
        <v>389</v>
      </c>
      <c r="I10" t="s">
        <v>288</v>
      </c>
      <c r="J10" s="11">
        <v>6.8000000000000005E-2</v>
      </c>
      <c r="K10" s="10">
        <v>210000</v>
      </c>
      <c r="L10" s="10">
        <v>450000</v>
      </c>
      <c r="M10" s="10">
        <f t="shared" si="0"/>
        <v>240000</v>
      </c>
    </row>
    <row r="11" spans="1:13">
      <c r="A11" s="36" t="s">
        <v>425</v>
      </c>
      <c r="B11" s="37"/>
      <c r="C11" s="38">
        <v>22000</v>
      </c>
      <c r="E11" s="25"/>
      <c r="F11" s="26"/>
      <c r="G11" s="28"/>
      <c r="I11" t="s">
        <v>289</v>
      </c>
      <c r="J11" s="11">
        <v>0.08</v>
      </c>
      <c r="K11" s="10">
        <v>215000</v>
      </c>
      <c r="L11" s="10">
        <v>490000</v>
      </c>
      <c r="M11" s="10">
        <f t="shared" si="0"/>
        <v>275000</v>
      </c>
    </row>
    <row r="12" spans="1:13" ht="13" thickBot="1">
      <c r="A12" s="39" t="s">
        <v>558</v>
      </c>
      <c r="B12" s="40"/>
      <c r="C12" s="41">
        <f>C10-C11</f>
        <v>508000</v>
      </c>
      <c r="E12" s="25" t="s">
        <v>127</v>
      </c>
      <c r="F12" s="26"/>
      <c r="G12" s="27">
        <f>G2</f>
        <v>498000</v>
      </c>
      <c r="I12" t="s">
        <v>290</v>
      </c>
      <c r="J12" s="11">
        <v>6.5000000000000002E-2</v>
      </c>
      <c r="K12" s="10">
        <v>215000</v>
      </c>
      <c r="L12" s="10">
        <v>387000</v>
      </c>
      <c r="M12" s="10">
        <f t="shared" si="0"/>
        <v>172000</v>
      </c>
    </row>
    <row r="13" spans="1:13" ht="13" thickBot="1">
      <c r="A13" s="42" t="s">
        <v>559</v>
      </c>
      <c r="B13" s="43"/>
      <c r="C13" s="44">
        <f>C7-C12</f>
        <v>-507998.88059701491</v>
      </c>
      <c r="E13" s="25"/>
      <c r="F13" s="26"/>
      <c r="G13" s="27">
        <f>C16</f>
        <v>361243.55828220857</v>
      </c>
      <c r="I13" t="s">
        <v>291</v>
      </c>
      <c r="J13" s="11">
        <v>9.7000000000000003E-2</v>
      </c>
      <c r="K13" s="10">
        <v>260000</v>
      </c>
      <c r="L13" s="10">
        <v>435000</v>
      </c>
      <c r="M13" s="10">
        <f t="shared" si="0"/>
        <v>175000</v>
      </c>
    </row>
    <row r="14" spans="1:13" ht="13" thickBot="1">
      <c r="A14" s="37" t="s">
        <v>563</v>
      </c>
      <c r="B14" s="49"/>
      <c r="C14" s="50">
        <f>C10/490000</f>
        <v>1.0816326530612246</v>
      </c>
      <c r="E14" s="29"/>
      <c r="F14" s="30"/>
      <c r="G14" s="31">
        <f>G12-G13</f>
        <v>136756.44171779143</v>
      </c>
      <c r="I14" s="46">
        <f>K14/J14</f>
        <v>308.78859857482178</v>
      </c>
      <c r="J14" s="45">
        <f>AVERAGE(J3:J13)*10000</f>
        <v>765.45454545454561</v>
      </c>
      <c r="K14" s="21">
        <f>AVERAGE(K3:K13)</f>
        <v>236363.63636363635</v>
      </c>
    </row>
    <row r="15" spans="1:13">
      <c r="A15" s="37" t="s">
        <v>560</v>
      </c>
      <c r="B15" s="49"/>
      <c r="C15" s="51">
        <f>AVERAGE('ResidentialSales Lynmore'!T2:T164)</f>
        <v>1.3233835048095335</v>
      </c>
    </row>
    <row r="16" spans="1:13">
      <c r="A16" s="37" t="s">
        <v>561</v>
      </c>
      <c r="B16" s="49"/>
      <c r="C16" s="52">
        <f>AVERAGE('ResidentialSales Lynmore'!E2:E164)</f>
        <v>361243.55828220857</v>
      </c>
    </row>
    <row r="17" spans="1:14">
      <c r="A17" s="37" t="s">
        <v>562</v>
      </c>
      <c r="B17" s="49"/>
      <c r="C17" s="52">
        <f>AVERAGE('ResidentialSales Lynmore'!F2:F164)</f>
        <v>292311.47540983604</v>
      </c>
    </row>
    <row r="18" spans="1:14" ht="13" thickBot="1">
      <c r="A18" s="48" t="s">
        <v>622</v>
      </c>
      <c r="B18" s="51">
        <v>0.14000000000000001</v>
      </c>
      <c r="C18" s="52">
        <f>490000*(1+B18)</f>
        <v>558600.00000000012</v>
      </c>
      <c r="F18" s="67"/>
      <c r="G18" s="67" t="s">
        <v>634</v>
      </c>
      <c r="H18" s="67" t="s">
        <v>562</v>
      </c>
      <c r="I18" s="67" t="s">
        <v>643</v>
      </c>
      <c r="J18" s="67" t="s">
        <v>636</v>
      </c>
      <c r="K18" s="67" t="s">
        <v>635</v>
      </c>
      <c r="L18" s="67" t="s">
        <v>638</v>
      </c>
      <c r="M18" s="67" t="s">
        <v>641</v>
      </c>
      <c r="N18" s="67" t="s">
        <v>642</v>
      </c>
    </row>
    <row r="19" spans="1:14">
      <c r="A19" s="13"/>
      <c r="B19" s="54" t="s">
        <v>625</v>
      </c>
      <c r="C19" s="54" t="s">
        <v>648</v>
      </c>
      <c r="D19" s="56" t="s">
        <v>649</v>
      </c>
      <c r="F19" s="68" t="s">
        <v>637</v>
      </c>
      <c r="G19" s="64">
        <v>450000</v>
      </c>
      <c r="H19" s="64">
        <v>402000</v>
      </c>
      <c r="I19" s="64"/>
      <c r="J19" s="65">
        <f>G19/H19</f>
        <v>1.1194029850746268</v>
      </c>
      <c r="K19" s="66">
        <v>5.4800000000000001E-2</v>
      </c>
      <c r="L19" s="64">
        <v>112000</v>
      </c>
      <c r="M19" s="64">
        <f>(L19/K19)/10000</f>
        <v>204.37956204379563</v>
      </c>
      <c r="N19" s="64" t="e">
        <f>(H19-L19)/I19</f>
        <v>#DIV/0!</v>
      </c>
    </row>
    <row r="20" spans="1:14">
      <c r="A20" s="57" t="s">
        <v>624</v>
      </c>
      <c r="B20" s="17">
        <f>'ResidentialSales Lynmore'!AA165</f>
        <v>0</v>
      </c>
      <c r="C20" s="32">
        <f>'ResidentialSales Lynmore'!AC165</f>
        <v>0</v>
      </c>
      <c r="D20" s="58">
        <f>B20-C20</f>
        <v>0</v>
      </c>
      <c r="F20" s="67" t="s">
        <v>639</v>
      </c>
      <c r="G20" s="64">
        <v>519000</v>
      </c>
      <c r="H20" s="64">
        <v>489000</v>
      </c>
      <c r="I20" s="64">
        <v>225</v>
      </c>
      <c r="J20" s="65">
        <f t="shared" ref="J20:J21" si="1">G20/H20</f>
        <v>1.0613496932515338</v>
      </c>
      <c r="K20" s="66">
        <v>4.8500000000000001E-2</v>
      </c>
      <c r="L20" s="64">
        <v>139000</v>
      </c>
      <c r="M20" s="64">
        <f t="shared" ref="M20:M25" si="2">(L20/K20)/10000</f>
        <v>286.59793814432987</v>
      </c>
      <c r="N20" s="64">
        <f t="shared" ref="N20:N25" si="3">(H20-L20)/I20</f>
        <v>1555.5555555555557</v>
      </c>
    </row>
    <row r="21" spans="1:14">
      <c r="A21" s="57" t="s">
        <v>623</v>
      </c>
      <c r="B21" s="17">
        <f>'ResidentialSales Lynmore'!AB165</f>
        <v>0</v>
      </c>
      <c r="C21" s="32">
        <f>B21-D21</f>
        <v>0</v>
      </c>
      <c r="D21" s="59">
        <f>'ResidentialSales Lynmore'!AD165</f>
        <v>0</v>
      </c>
      <c r="F21" s="67" t="s">
        <v>640</v>
      </c>
      <c r="G21" s="64"/>
      <c r="H21" s="64">
        <v>499000</v>
      </c>
      <c r="I21" s="64">
        <v>226</v>
      </c>
      <c r="J21" s="65">
        <f t="shared" si="1"/>
        <v>0</v>
      </c>
      <c r="K21" s="66">
        <v>6.2300000000000001E-2</v>
      </c>
      <c r="L21" s="64">
        <v>189000</v>
      </c>
      <c r="M21" s="64">
        <f t="shared" si="2"/>
        <v>303.37078651685391</v>
      </c>
      <c r="N21" s="64">
        <f t="shared" si="3"/>
        <v>1371.6814159292035</v>
      </c>
    </row>
    <row r="22" spans="1:14" ht="13" thickBot="1">
      <c r="A22" s="19"/>
      <c r="B22" s="20">
        <f>B20+B21</f>
        <v>0</v>
      </c>
      <c r="C22" s="20">
        <f t="shared" ref="C22:D22" si="4">C20+C21</f>
        <v>0</v>
      </c>
      <c r="D22" s="20">
        <f t="shared" si="4"/>
        <v>0</v>
      </c>
      <c r="F22" s="69"/>
      <c r="G22" s="64"/>
      <c r="H22" s="64"/>
      <c r="I22" s="64"/>
      <c r="J22" s="65" t="e">
        <f t="shared" ref="J22:J25" si="5">G22/H22</f>
        <v>#DIV/0!</v>
      </c>
      <c r="K22" s="66"/>
      <c r="L22" s="64"/>
      <c r="M22" s="64" t="e">
        <f t="shared" si="2"/>
        <v>#DIV/0!</v>
      </c>
      <c r="N22" s="64" t="e">
        <f t="shared" si="3"/>
        <v>#DIV/0!</v>
      </c>
    </row>
    <row r="23" spans="1:14">
      <c r="A23" s="55" t="s">
        <v>645</v>
      </c>
      <c r="C23" s="47">
        <f>'ResidentialSales Lynmore'!AC166</f>
        <v>0</v>
      </c>
      <c r="F23" s="69"/>
      <c r="G23" s="64"/>
      <c r="H23" s="64"/>
      <c r="I23" s="64"/>
      <c r="J23" s="65" t="e">
        <f t="shared" si="5"/>
        <v>#DIV/0!</v>
      </c>
      <c r="K23" s="66"/>
      <c r="L23" s="64"/>
      <c r="M23" s="64" t="e">
        <f t="shared" si="2"/>
        <v>#DIV/0!</v>
      </c>
      <c r="N23" s="64" t="e">
        <f t="shared" si="3"/>
        <v>#DIV/0!</v>
      </c>
    </row>
    <row r="24" spans="1:14">
      <c r="A24" s="60" t="s">
        <v>626</v>
      </c>
      <c r="C24" s="21">
        <f>B31</f>
        <v>500000</v>
      </c>
      <c r="F24" s="69"/>
      <c r="G24" s="64"/>
      <c r="H24" s="64"/>
      <c r="I24" s="64"/>
      <c r="J24" s="65" t="e">
        <f t="shared" si="5"/>
        <v>#DIV/0!</v>
      </c>
      <c r="K24" s="66"/>
      <c r="L24" s="64"/>
      <c r="M24" s="64" t="e">
        <f t="shared" si="2"/>
        <v>#DIV/0!</v>
      </c>
      <c r="N24" s="64" t="e">
        <f t="shared" si="3"/>
        <v>#DIV/0!</v>
      </c>
    </row>
    <row r="25" spans="1:14">
      <c r="A25" s="60" t="s">
        <v>628</v>
      </c>
      <c r="B25" s="21">
        <f>B29*'ResidentialSales Lynmore'!AC168</f>
        <v>0</v>
      </c>
      <c r="C25" s="53" t="s">
        <v>629</v>
      </c>
      <c r="D25" s="21">
        <f>B29*'ResidentialSales Lynmore'!AC167</f>
        <v>0</v>
      </c>
      <c r="F25" s="69"/>
      <c r="G25" s="64"/>
      <c r="H25" s="64"/>
      <c r="I25" s="64"/>
      <c r="J25" s="65" t="e">
        <f t="shared" si="5"/>
        <v>#DIV/0!</v>
      </c>
      <c r="K25" s="66"/>
      <c r="L25" s="64"/>
      <c r="M25" s="64" t="e">
        <f t="shared" si="2"/>
        <v>#DIV/0!</v>
      </c>
      <c r="N25" s="64" t="e">
        <f t="shared" si="3"/>
        <v>#DIV/0!</v>
      </c>
    </row>
    <row r="26" spans="1:14">
      <c r="A26" s="60" t="s">
        <v>630</v>
      </c>
      <c r="C26" s="21">
        <f>B29*'ResidentialSales Lynmore'!AC169</f>
        <v>0</v>
      </c>
    </row>
    <row r="28" spans="1:14">
      <c r="A28" s="60" t="s">
        <v>631</v>
      </c>
      <c r="B28" s="133" t="e">
        <f>C20/B20</f>
        <v>#DIV/0!</v>
      </c>
    </row>
    <row r="29" spans="1:14">
      <c r="A29" s="60" t="s">
        <v>644</v>
      </c>
      <c r="B29" s="132">
        <v>489000</v>
      </c>
    </row>
    <row r="30" spans="1:14">
      <c r="A30" s="17" t="s">
        <v>646</v>
      </c>
      <c r="B30" s="47">
        <f>B31/B29</f>
        <v>1.0224948875255624</v>
      </c>
    </row>
    <row r="31" spans="1:14">
      <c r="A31" s="17" t="s">
        <v>647</v>
      </c>
      <c r="B31" s="132">
        <v>500000</v>
      </c>
    </row>
  </sheetData>
  <sheetCalcPr fullCalcOnLoad="1"/>
  <phoneticPr fontId="4" type="noConversion"/>
  <conditionalFormatting sqref="C18">
    <cfRule type="cellIs" dxfId="0" priority="1" stopIfTrue="1" operator="lessThan">
      <formula>#REF!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ResidentialSales Lynmore</vt:lpstr>
      <vt:lpstr>Residential Cambridge</vt:lpstr>
      <vt:lpstr>Rotorua Central</vt:lpstr>
      <vt:lpstr>20 Walford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Llewelyn Richards-Ward</cp:lastModifiedBy>
  <dcterms:created xsi:type="dcterms:W3CDTF">2008-02-14T21:52:30Z</dcterms:created>
  <dcterms:modified xsi:type="dcterms:W3CDTF">2016-09-17T03:52:15Z</dcterms:modified>
</cp:coreProperties>
</file>