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lob\Desktop\1.Work\2. EiiF\Projects\TBi\Development\"/>
    </mc:Choice>
  </mc:AlternateContent>
  <xr:revisionPtr revIDLastSave="0" documentId="13_ncr:1_{B500CF16-4ADF-4952-863C-0D64497B7AF3}" xr6:coauthVersionLast="38" xr6:coauthVersionMax="38" xr10:uidLastSave="{00000000-0000-0000-0000-000000000000}"/>
  <bookViews>
    <workbookView xWindow="0" yWindow="0" windowWidth="23040" windowHeight="9000" xr2:uid="{3BFBE39B-2DF5-4816-8467-D7A9BE3F611A}"/>
  </bookViews>
  <sheets>
    <sheet name="Summary " sheetId="2" r:id="rId1"/>
    <sheet name="Workflow" sheetId="3" r:id="rId2"/>
    <sheet name="Output " sheetId="5" r:id="rId3"/>
  </sheets>
  <externalReferences>
    <externalReference r:id="rId4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3" i="3" l="1"/>
  <c r="H12" i="3"/>
  <c r="H11" i="3"/>
  <c r="G11" i="3"/>
  <c r="E11" i="3"/>
  <c r="H10" i="3"/>
  <c r="G10" i="3"/>
  <c r="E10" i="3"/>
  <c r="H9" i="3"/>
  <c r="G9" i="3"/>
  <c r="E9" i="3"/>
  <c r="H8" i="3"/>
  <c r="E8" i="3"/>
  <c r="E12" i="3" s="1"/>
  <c r="H7" i="3"/>
  <c r="G7" i="3"/>
  <c r="E7" i="3"/>
  <c r="E13" i="3" s="1"/>
  <c r="H6" i="3"/>
  <c r="E6" i="3"/>
  <c r="G13" i="3" l="1"/>
</calcChain>
</file>

<file path=xl/sharedStrings.xml><?xml version="1.0" encoding="utf-8"?>
<sst xmlns="http://schemas.openxmlformats.org/spreadsheetml/2006/main" count="108" uniqueCount="87">
  <si>
    <t xml:space="preserve">Cambio de pantalla de trabajo, vertical en lugar de horizontal </t>
  </si>
  <si>
    <t>Outputs - chart para calculos y redondear valores (matrix)</t>
  </si>
  <si>
    <t>Worflow from report to summary ( quitar pregunta de anadir un reporte)</t>
  </si>
  <si>
    <t>Hot surface - oficial icon</t>
  </si>
  <si>
    <t>Safety - remove traffic</t>
  </si>
  <si>
    <t>HOME - instead of change project. Tambien arriba cuando estas en la pagina</t>
  </si>
  <si>
    <t>Copy function for projects and components en el sumary )</t>
  </si>
  <si>
    <t>One year license based on tablet date.</t>
  </si>
  <si>
    <t>Icon flange - solo dos lineas</t>
  </si>
  <si>
    <t>Remove equiv length - valve and flanges</t>
  </si>
  <si>
    <t xml:space="preserve">Add extra step - to select insulated/uninsulated/cold - selection </t>
  </si>
  <si>
    <t>No report but Next&gt;</t>
  </si>
  <si>
    <t>Remove outputs for condensation, damaged</t>
  </si>
  <si>
    <t xml:space="preserve">New lay out summary. Chart para totales  . Delete bottom. last component last line y focus en la ultima linea siempre que se abra  </t>
  </si>
  <si>
    <t xml:space="preserve">damaged posibilidad de multi selection </t>
  </si>
  <si>
    <t>Maintenance - remove mechanical, electrical , structural y add opcion others</t>
  </si>
  <si>
    <t>PDF - Summary</t>
  </si>
  <si>
    <t>Bottones, linterna y calculadora</t>
  </si>
  <si>
    <t>spacio para aislamiento</t>
  </si>
  <si>
    <t xml:space="preserve">Damaged, quitar los campos op time , surface mate, medium temp., main dimension y la seleccion "others" en las opciones de cladding e insulation </t>
  </si>
  <si>
    <t>Condensation, quitar los campos op time , surface mate, medium temp. y la selecion "others" en las opciones</t>
  </si>
  <si>
    <t xml:space="preserve">Leakage, quitar los campos Op time, medium y medium temperature </t>
  </si>
  <si>
    <t>Damaged, Condensation anadir campo de comments (como esta en leakage)</t>
  </si>
  <si>
    <t>Energy analysis</t>
  </si>
  <si>
    <t>Safety</t>
  </si>
  <si>
    <t xml:space="preserve">Maintenance </t>
  </si>
  <si>
    <t xml:space="preserve">Others </t>
  </si>
  <si>
    <t>TBi</t>
  </si>
  <si>
    <t>Input</t>
  </si>
  <si>
    <t xml:space="preserve">Component / Location </t>
  </si>
  <si>
    <t>Energy Loss 
per year</t>
  </si>
  <si>
    <t xml:space="preserve">Potential savings 
per year </t>
  </si>
  <si>
    <t>Insulation Advise</t>
  </si>
  <si>
    <t xml:space="preserve">Insulated </t>
  </si>
  <si>
    <t>Surface (m²)</t>
  </si>
  <si>
    <r>
      <t xml:space="preserve">DN or </t>
    </r>
    <r>
      <rPr>
        <b/>
        <sz val="10"/>
        <color theme="1"/>
        <rFont val="Times New Roman"/>
        <family val="1"/>
      </rPr>
      <t>Ø</t>
    </r>
    <r>
      <rPr>
        <b/>
        <vertAlign val="subscript"/>
        <sz val="8"/>
        <color theme="1"/>
        <rFont val="Calibri"/>
        <family val="2"/>
      </rPr>
      <t>e</t>
    </r>
  </si>
  <si>
    <t>Length</t>
  </si>
  <si>
    <t xml:space="preserve">Items number </t>
  </si>
  <si>
    <t>Dimension</t>
  </si>
  <si>
    <t>1.-</t>
  </si>
  <si>
    <t>Tank roof 58</t>
  </si>
  <si>
    <t>kWh</t>
  </si>
  <si>
    <t>MWh</t>
  </si>
  <si>
    <t>Railing</t>
  </si>
  <si>
    <t>Corroded</t>
  </si>
  <si>
    <t>Y</t>
  </si>
  <si>
    <t>€</t>
  </si>
  <si>
    <t>Add&gt;&gt;</t>
  </si>
  <si>
    <t>2.-</t>
  </si>
  <si>
    <t>Flange 234/240</t>
  </si>
  <si>
    <t>Hot surface</t>
  </si>
  <si>
    <t xml:space="preserve">Leakage </t>
  </si>
  <si>
    <t>N</t>
  </si>
  <si>
    <t>4.-</t>
  </si>
  <si>
    <t>Manhole 71</t>
  </si>
  <si>
    <t>MWh/m²</t>
  </si>
  <si>
    <t>kWh/m²</t>
  </si>
  <si>
    <t xml:space="preserve">Hot Surface </t>
  </si>
  <si>
    <t>€/m²</t>
  </si>
  <si>
    <t>Housekeeping</t>
  </si>
  <si>
    <t xml:space="preserve">TOTAL PROJECT </t>
  </si>
  <si>
    <t>fondo blanco</t>
  </si>
  <si>
    <t xml:space="preserve">tableta en vertical </t>
  </si>
  <si>
    <t xml:space="preserve">tableta en horizontal </t>
  </si>
  <si>
    <t>Optimization V3</t>
  </si>
  <si>
    <t>vertical lay-out</t>
  </si>
  <si>
    <t>energy output chart</t>
  </si>
  <si>
    <t>workflow- add reports</t>
  </si>
  <si>
    <t>Final summary lay-out</t>
  </si>
  <si>
    <t>Copy fonctions (project, components)</t>
  </si>
  <si>
    <t>One year license</t>
  </si>
  <si>
    <t>Selection insulated, uninsulated, cold</t>
  </si>
  <si>
    <t>Next bottom (instead calculate and report)</t>
  </si>
  <si>
    <t>Hot surface icon</t>
  </si>
  <si>
    <t>Maintenance - remove m,e,s - add others</t>
  </si>
  <si>
    <t>Home bottom (change project)</t>
  </si>
  <si>
    <t>Flange icon solo dos lineas</t>
  </si>
  <si>
    <t>Valve, flange - remove eq length</t>
  </si>
  <si>
    <t>Conden, Damaged - removed outputs</t>
  </si>
  <si>
    <t>Damaged - remove fields</t>
  </si>
  <si>
    <t>Damaged - multiselection</t>
  </si>
  <si>
    <t xml:space="preserve">Leakage- remove fields </t>
  </si>
  <si>
    <t>Condensation - remove fields</t>
  </si>
  <si>
    <t>Cond, Damaged - add comments field</t>
  </si>
  <si>
    <t xml:space="preserve">Ligthing and calculator </t>
  </si>
  <si>
    <t>Space for insulation workflow</t>
  </si>
  <si>
    <t>EiiF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</si>
</sst>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\ [$€-C0A]"/>
  </numFmts>
  <fonts count="2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vertAlign val="subscript"/>
      <sz val="8"/>
      <color theme="1"/>
      <name val="Calibri"/>
      <family val="2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8"/>
      <color theme="0" tint="-0.49998474074526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F1E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4" borderId="1" xfId="0" applyFill="1" applyBorder="1"/>
    <xf numFmtId="0" fontId="0" fillId="4" borderId="0" xfId="0" applyFill="1" applyBorder="1"/>
    <xf numFmtId="0" fontId="4" fillId="4" borderId="0" xfId="0" applyFont="1" applyFill="1" applyBorder="1"/>
    <xf numFmtId="0" fontId="3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wrapText="1"/>
    </xf>
    <xf numFmtId="164" fontId="13" fillId="11" borderId="3" xfId="0" applyNumberFormat="1" applyFont="1" applyFill="1" applyBorder="1" applyAlignment="1">
      <alignment horizontal="center" vertical="center"/>
    </xf>
    <xf numFmtId="3" fontId="13" fillId="11" borderId="3" xfId="0" applyNumberFormat="1" applyFont="1" applyFill="1" applyBorder="1" applyAlignment="1">
      <alignment horizontal="left" vertical="center"/>
    </xf>
    <xf numFmtId="164" fontId="14" fillId="12" borderId="3" xfId="0" applyNumberFormat="1" applyFont="1" applyFill="1" applyBorder="1" applyAlignment="1">
      <alignment vertical="center"/>
    </xf>
    <xf numFmtId="3" fontId="14" fillId="12" borderId="3" xfId="0" applyNumberFormat="1" applyFont="1" applyFill="1" applyBorder="1" applyAlignment="1">
      <alignment horizontal="left" vertical="center"/>
    </xf>
    <xf numFmtId="0" fontId="15" fillId="4" borderId="0" xfId="0" applyFont="1" applyFill="1" applyBorder="1" applyAlignment="1">
      <alignment vertical="center" wrapText="1"/>
    </xf>
    <xf numFmtId="165" fontId="6" fillId="13" borderId="3" xfId="0" applyNumberFormat="1" applyFont="1" applyFill="1" applyBorder="1" applyAlignment="1">
      <alignment horizontal="center" vertical="center"/>
    </xf>
    <xf numFmtId="165" fontId="6" fillId="2" borderId="3" xfId="0" applyNumberFormat="1" applyFont="1" applyFill="1" applyBorder="1" applyAlignment="1">
      <alignment horizontal="center" vertical="center"/>
    </xf>
    <xf numFmtId="165" fontId="6" fillId="3" borderId="3" xfId="0" applyNumberFormat="1" applyFont="1" applyFill="1" applyBorder="1" applyAlignment="1">
      <alignment horizontal="center" vertical="center"/>
    </xf>
    <xf numFmtId="165" fontId="6" fillId="4" borderId="0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 wrapText="1"/>
    </xf>
    <xf numFmtId="3" fontId="15" fillId="4" borderId="3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left" vertical="center"/>
    </xf>
    <xf numFmtId="3" fontId="14" fillId="4" borderId="4" xfId="0" applyNumberFormat="1" applyFont="1" applyFill="1" applyBorder="1" applyAlignment="1">
      <alignment vertical="center"/>
    </xf>
    <xf numFmtId="3" fontId="14" fillId="4" borderId="4" xfId="0" applyNumberFormat="1" applyFont="1" applyFill="1" applyBorder="1" applyAlignment="1">
      <alignment horizontal="left" vertical="center"/>
    </xf>
    <xf numFmtId="0" fontId="15" fillId="4" borderId="4" xfId="0" applyFont="1" applyFill="1" applyBorder="1" applyAlignment="1">
      <alignment horizontal="center" vertical="center" wrapText="1"/>
    </xf>
    <xf numFmtId="165" fontId="16" fillId="13" borderId="4" xfId="0" applyNumberFormat="1" applyFont="1" applyFill="1" applyBorder="1" applyAlignment="1">
      <alignment horizontal="center" vertical="center"/>
    </xf>
    <xf numFmtId="165" fontId="17" fillId="2" borderId="4" xfId="0" applyNumberFormat="1" applyFont="1" applyFill="1" applyBorder="1" applyAlignment="1">
      <alignment horizontal="center" vertical="center"/>
    </xf>
    <xf numFmtId="165" fontId="17" fillId="3" borderId="4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3" fontId="15" fillId="4" borderId="4" xfId="0" applyNumberFormat="1" applyFont="1" applyFill="1" applyBorder="1" applyAlignment="1">
      <alignment horizontal="center" vertical="center"/>
    </xf>
    <xf numFmtId="164" fontId="14" fillId="12" borderId="3" xfId="0" applyNumberFormat="1" applyFont="1" applyFill="1" applyBorder="1" applyAlignment="1">
      <alignment horizontal="right" vertical="center"/>
    </xf>
    <xf numFmtId="3" fontId="14" fillId="12" borderId="0" xfId="0" applyNumberFormat="1" applyFont="1" applyFill="1" applyBorder="1" applyAlignment="1">
      <alignment horizontal="left" vertical="center"/>
    </xf>
    <xf numFmtId="0" fontId="15" fillId="3" borderId="0" xfId="0" applyFont="1" applyFill="1" applyBorder="1" applyAlignment="1">
      <alignment vertical="center" wrapText="1"/>
    </xf>
    <xf numFmtId="0" fontId="15" fillId="4" borderId="0" xfId="0" applyFont="1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3" fontId="14" fillId="4" borderId="4" xfId="0" applyNumberFormat="1" applyFont="1" applyFill="1" applyBorder="1" applyAlignment="1">
      <alignment horizontal="right" vertical="center"/>
    </xf>
    <xf numFmtId="0" fontId="15" fillId="4" borderId="4" xfId="0" applyFont="1" applyFill="1" applyBorder="1" applyAlignment="1">
      <alignment horizontal="center" vertical="center"/>
    </xf>
    <xf numFmtId="164" fontId="18" fillId="11" borderId="5" xfId="0" applyNumberFormat="1" applyFont="1" applyFill="1" applyBorder="1" applyAlignment="1">
      <alignment horizontal="center" vertical="center"/>
    </xf>
    <xf numFmtId="3" fontId="18" fillId="11" borderId="5" xfId="0" applyNumberFormat="1" applyFont="1" applyFill="1" applyBorder="1" applyAlignment="1">
      <alignment horizontal="left" vertical="center"/>
    </xf>
    <xf numFmtId="164" fontId="18" fillId="12" borderId="5" xfId="0" applyNumberFormat="1" applyFont="1" applyFill="1" applyBorder="1" applyAlignment="1">
      <alignment horizontal="right" vertical="center" indent="1"/>
    </xf>
    <xf numFmtId="3" fontId="18" fillId="12" borderId="5" xfId="0" applyNumberFormat="1" applyFont="1" applyFill="1" applyBorder="1" applyAlignment="1">
      <alignment horizontal="left" vertical="center"/>
    </xf>
    <xf numFmtId="0" fontId="15" fillId="4" borderId="5" xfId="0" applyFont="1" applyFill="1" applyBorder="1" applyAlignment="1">
      <alignment vertical="center" wrapText="1"/>
    </xf>
    <xf numFmtId="165" fontId="6" fillId="13" borderId="5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vertical="center" wrapText="1"/>
    </xf>
    <xf numFmtId="0" fontId="15" fillId="3" borderId="5" xfId="0" applyFont="1" applyFill="1" applyBorder="1" applyAlignment="1">
      <alignment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/>
    </xf>
    <xf numFmtId="3" fontId="18" fillId="4" borderId="2" xfId="0" applyNumberFormat="1" applyFont="1" applyFill="1" applyBorder="1" applyAlignment="1">
      <alignment horizontal="center" vertical="center"/>
    </xf>
    <xf numFmtId="3" fontId="18" fillId="4" borderId="2" xfId="0" applyNumberFormat="1" applyFont="1" applyFill="1" applyBorder="1" applyAlignment="1">
      <alignment horizontal="left" vertical="center"/>
    </xf>
    <xf numFmtId="3" fontId="18" fillId="4" borderId="2" xfId="0" applyNumberFormat="1" applyFont="1" applyFill="1" applyBorder="1" applyAlignment="1">
      <alignment horizontal="right" vertical="center" indent="1"/>
    </xf>
    <xf numFmtId="0" fontId="15" fillId="4" borderId="2" xfId="0" applyFont="1" applyFill="1" applyBorder="1" applyAlignment="1">
      <alignment horizontal="center" vertical="center" wrapText="1"/>
    </xf>
    <xf numFmtId="165" fontId="6" fillId="13" borderId="2" xfId="0" applyNumberFormat="1" applyFont="1" applyFill="1" applyBorder="1" applyAlignment="1">
      <alignment horizontal="center" vertical="center"/>
    </xf>
    <xf numFmtId="165" fontId="17" fillId="2" borderId="2" xfId="0" applyNumberFormat="1" applyFont="1" applyFill="1" applyBorder="1" applyAlignment="1">
      <alignment horizontal="center" vertical="center"/>
    </xf>
    <xf numFmtId="165" fontId="17" fillId="3" borderId="2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 wrapText="1"/>
    </xf>
    <xf numFmtId="164" fontId="13" fillId="11" borderId="0" xfId="0" applyNumberFormat="1" applyFont="1" applyFill="1" applyBorder="1" applyAlignment="1">
      <alignment horizontal="center" vertical="center"/>
    </xf>
    <xf numFmtId="3" fontId="13" fillId="11" borderId="0" xfId="0" applyNumberFormat="1" applyFont="1" applyFill="1" applyBorder="1" applyAlignment="1">
      <alignment horizontal="left" vertical="center"/>
    </xf>
    <xf numFmtId="164" fontId="14" fillId="12" borderId="0" xfId="0" applyNumberFormat="1" applyFont="1" applyFill="1" applyBorder="1" applyAlignment="1">
      <alignment horizontal="right" vertical="center" indent="1"/>
    </xf>
    <xf numFmtId="164" fontId="14" fillId="12" borderId="0" xfId="0" applyNumberFormat="1" applyFont="1" applyFill="1" applyBorder="1" applyAlignment="1">
      <alignment horizontal="left" vertical="center"/>
    </xf>
    <xf numFmtId="0" fontId="12" fillId="4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horizontal="center" vertical="top"/>
    </xf>
    <xf numFmtId="0" fontId="12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textRotation="90" wrapText="1"/>
    </xf>
    <xf numFmtId="3" fontId="14" fillId="4" borderId="4" xfId="0" applyNumberFormat="1" applyFont="1" applyFill="1" applyBorder="1" applyAlignment="1">
      <alignment horizontal="right" vertical="center" indent="1"/>
    </xf>
    <xf numFmtId="0" fontId="19" fillId="4" borderId="0" xfId="0" applyFont="1" applyFill="1" applyBorder="1" applyAlignment="1">
      <alignment horizontal="right" vertical="center"/>
    </xf>
    <xf numFmtId="3" fontId="14" fillId="4" borderId="3" xfId="0" applyNumberFormat="1" applyFont="1" applyFill="1" applyBorder="1" applyAlignment="1">
      <alignment horizontal="center" vertical="center"/>
    </xf>
    <xf numFmtId="3" fontId="14" fillId="4" borderId="3" xfId="0" applyNumberFormat="1" applyFont="1" applyFill="1" applyBorder="1" applyAlignment="1">
      <alignment horizontal="righ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left" vertical="center"/>
    </xf>
    <xf numFmtId="3" fontId="21" fillId="4" borderId="0" xfId="0" applyNumberFormat="1" applyFont="1" applyFill="1" applyBorder="1" applyAlignment="1">
      <alignment horizontal="right" vertical="center"/>
    </xf>
    <xf numFmtId="0" fontId="22" fillId="4" borderId="0" xfId="0" applyFont="1" applyFill="1" applyBorder="1" applyAlignment="1">
      <alignment horizontal="left" vertical="center"/>
    </xf>
    <xf numFmtId="0" fontId="19" fillId="4" borderId="0" xfId="0" applyFont="1" applyFill="1" applyBorder="1" applyAlignment="1">
      <alignment vertical="center"/>
    </xf>
    <xf numFmtId="3" fontId="21" fillId="4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left" vertical="center"/>
    </xf>
    <xf numFmtId="0" fontId="23" fillId="4" borderId="0" xfId="0" applyFont="1" applyFill="1" applyBorder="1" applyAlignment="1">
      <alignment horizontal="center"/>
    </xf>
    <xf numFmtId="0" fontId="24" fillId="4" borderId="0" xfId="0" applyFont="1" applyFill="1" applyBorder="1" applyAlignment="1">
      <alignment horizontal="center"/>
    </xf>
    <xf numFmtId="0" fontId="25" fillId="4" borderId="0" xfId="0" applyFont="1" applyFill="1" applyBorder="1" applyAlignment="1">
      <alignment horizontal="right" vertical="center"/>
    </xf>
    <xf numFmtId="3" fontId="25" fillId="4" borderId="0" xfId="0" applyNumberFormat="1" applyFont="1" applyFill="1" applyBorder="1" applyAlignment="1">
      <alignment horizontal="right" vertical="center"/>
    </xf>
    <xf numFmtId="0" fontId="22" fillId="4" borderId="0" xfId="0" applyFont="1" applyFill="1" applyBorder="1" applyAlignment="1">
      <alignment horizontal="center" vertical="center"/>
    </xf>
    <xf numFmtId="0" fontId="26" fillId="4" borderId="0" xfId="0" applyFont="1" applyFill="1" applyBorder="1"/>
    <xf numFmtId="0" fontId="27" fillId="0" borderId="0" xfId="0" applyFont="1"/>
    <xf numFmtId="0" fontId="2" fillId="4" borderId="0" xfId="0" applyFont="1" applyFill="1" applyBorder="1" applyAlignment="1">
      <alignment horizontal="center" wrapText="1"/>
    </xf>
    <xf numFmtId="0" fontId="24" fillId="4" borderId="0" xfId="0" applyFont="1" applyFill="1" applyBorder="1" applyAlignment="1">
      <alignment horizontal="center"/>
    </xf>
    <xf numFmtId="3" fontId="15" fillId="4" borderId="5" xfId="0" applyNumberFormat="1" applyFont="1" applyFill="1" applyBorder="1" applyAlignment="1">
      <alignment horizontal="center" vertical="center"/>
    </xf>
    <xf numFmtId="3" fontId="15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right" vertical="center"/>
    </xf>
    <xf numFmtId="0" fontId="9" fillId="4" borderId="3" xfId="0" applyFont="1" applyFill="1" applyBorder="1" applyAlignment="1">
      <alignment horizontal="center" textRotation="90" wrapText="1"/>
    </xf>
    <xf numFmtId="0" fontId="19" fillId="4" borderId="0" xfId="0" applyFont="1" applyFill="1" applyBorder="1" applyAlignment="1">
      <alignment horizontal="right" vertical="center"/>
    </xf>
    <xf numFmtId="0" fontId="19" fillId="4" borderId="5" xfId="0" applyFont="1" applyFill="1" applyBorder="1" applyAlignment="1">
      <alignment horizontal="right" vertical="center"/>
    </xf>
    <xf numFmtId="0" fontId="9" fillId="4" borderId="0" xfId="0" applyFont="1" applyFill="1" applyBorder="1" applyAlignment="1">
      <alignment horizontal="center" textRotation="90" wrapText="1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165" fontId="15" fillId="4" borderId="5" xfId="0" applyNumberFormat="1" applyFont="1" applyFill="1" applyBorder="1" applyAlignment="1">
      <alignment horizontal="center" vertical="center" wrapText="1"/>
    </xf>
    <xf numFmtId="165" fontId="15" fillId="4" borderId="2" xfId="0" applyNumberFormat="1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3" fontId="15" fillId="4" borderId="3" xfId="0" applyNumberFormat="1" applyFont="1" applyFill="1" applyBorder="1" applyAlignment="1">
      <alignment horizontal="center" vertical="center"/>
    </xf>
    <xf numFmtId="3" fontId="15" fillId="4" borderId="4" xfId="0" applyNumberFormat="1" applyFont="1" applyFill="1" applyBorder="1" applyAlignment="1">
      <alignment horizontal="center" vertical="center"/>
    </xf>
    <xf numFmtId="3" fontId="2" fillId="4" borderId="0" xfId="0" applyNumberFormat="1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165" fontId="15" fillId="4" borderId="0" xfId="0" applyNumberFormat="1" applyFont="1" applyFill="1" applyBorder="1" applyAlignment="1">
      <alignment horizontal="center" vertical="center"/>
    </xf>
    <xf numFmtId="165" fontId="15" fillId="4" borderId="4" xfId="0" applyNumberFormat="1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3" fontId="15" fillId="4" borderId="0" xfId="0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textRotation="90" wrapText="1"/>
    </xf>
    <xf numFmtId="3" fontId="2" fillId="4" borderId="3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/>
    </xf>
    <xf numFmtId="0" fontId="0" fillId="0" borderId="6" xfId="0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jpeg"/><Relationship Id="rId4" Type="http://schemas.openxmlformats.org/officeDocument/2006/relationships/image" Target="../media/image5.png"/><Relationship Id="rId9" Type="http://schemas.openxmlformats.org/officeDocument/2006/relationships/image" Target="../media/image10.jpe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1882140</xdr:colOff>
      <xdr:row>8</xdr:row>
      <xdr:rowOff>103687</xdr:rowOff>
    </xdr:from>
    <xdr:to>
      <xdr:col>2</xdr:col>
      <xdr:colOff>2209800</xdr:colOff>
      <xdr:row>10</xdr:row>
      <xdr:rowOff>51289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85B08E-5C1C-427D-B1E9-E024D190C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1740" y="1383847"/>
          <a:ext cx="327660" cy="3133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320040</xdr:colOff>
      <xdr:row>21</xdr:row>
      <xdr:rowOff>60960</xdr:rowOff>
    </xdr:from>
    <xdr:to>
      <xdr:col>10</xdr:col>
      <xdr:colOff>537117</xdr:colOff>
      <xdr:row>22</xdr:row>
      <xdr:rowOff>57119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FB0B48A-3DCA-4F6A-B1D7-72FD17D4B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6440" y="3901440"/>
          <a:ext cx="537117" cy="179039"/>
        </a:xfrm>
        <a:prstGeom prst="rect">
          <a:avLst/>
        </a:prstGeom>
      </xdr:spPr>
    </xdr:pic>
    <xdr:clientData/>
  </xdr:twoCellAnchor>
  <xdr:twoCellAnchor editAs="oneCell">
    <xdr:from>
      <xdr:col>4</xdr:col>
      <xdr:colOff>327660</xdr:colOff>
      <xdr:row>0</xdr:row>
      <xdr:rowOff>68580</xdr:rowOff>
    </xdr:from>
    <xdr:to>
      <xdr:col>5</xdr:col>
      <xdr:colOff>83820</xdr:colOff>
      <xdr:row>1</xdr:row>
      <xdr:rowOff>39052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A5BF4A-34F6-47BC-866B-B18F635BB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6060" y="68580"/>
          <a:ext cx="495300" cy="160972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76201</xdr:colOff>
      <xdr:row>19</xdr:row>
      <xdr:rowOff>167641</xdr:rowOff>
    </xdr:from>
    <xdr:to>
      <xdr:col>12</xdr:col>
      <xdr:colOff>426721</xdr:colOff>
      <xdr:row>20</xdr:row>
      <xdr:rowOff>15240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07F4A29-C848-4639-94D4-55952CE0F2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8994"/>
        <a:stretch/>
      </xdr:blipFill>
      <xdr:spPr>
        <a:xfrm>
          <a:off x="6781801" y="3642361"/>
          <a:ext cx="495300" cy="114299"/>
        </a:xfrm>
        <a:prstGeom prst="rect">
          <a:avLst/>
        </a:prstGeom>
      </xdr:spPr>
    </xdr:pic>
    <xdr:clientData/>
  </xdr:twoCellAnchor>
  <xdr:twoCellAnchor editAs="oneCell">
    <xdr:from>
      <xdr:col>11</xdr:col>
      <xdr:colOff>91441</xdr:colOff>
      <xdr:row>21</xdr:row>
      <xdr:rowOff>68581</xdr:rowOff>
    </xdr:from>
    <xdr:to>
      <xdr:col>12</xdr:col>
      <xdr:colOff>441961</xdr:colOff>
      <xdr:row>22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66532D2-3864-4C7B-84C7-8831F55FB2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28994"/>
        <a:stretch/>
      </xdr:blipFill>
      <xdr:spPr>
        <a:xfrm>
          <a:off x="6797041" y="3909061"/>
          <a:ext cx="495300" cy="114299"/>
        </a:xfrm>
        <a:prstGeom prst="rect">
          <a:avLst/>
        </a:prstGeom>
      </xdr:spPr>
    </xdr:pic>
    <xdr:clientData/>
  </xdr:twoCellAnchor>
  <xdr:twoCellAnchor editAs="oneCell">
    <xdr:from>
      <xdr:col>12</xdr:col>
      <xdr:colOff>458585</xdr:colOff>
      <xdr:row>19</xdr:row>
      <xdr:rowOff>144780</xdr:rowOff>
    </xdr:from>
    <xdr:to>
      <xdr:col>12</xdr:col>
      <xdr:colOff>853440</xdr:colOff>
      <xdr:row>20</xdr:row>
      <xdr:rowOff>22860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787B01-0F57-458B-BC2D-43A46D53E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3785" y="3619500"/>
          <a:ext cx="394855" cy="144780"/>
        </a:xfrm>
        <a:prstGeom prst="rect">
          <a:avLst/>
        </a:prstGeom>
      </xdr:spPr>
    </xdr:pic>
    <xdr:clientData/>
  </xdr:twoCellAnchor>
  <xdr:twoCellAnchor editAs="oneCell">
    <xdr:from>
      <xdr:col>7</xdr:col>
      <xdr:colOff>556260</xdr:colOff>
      <xdr:row>21</xdr:row>
      <xdr:rowOff>83820</xdr:rowOff>
    </xdr:from>
    <xdr:to>
      <xdr:col>8</xdr:col>
      <xdr:colOff>198120</xdr:colOff>
      <xdr:row>22</xdr:row>
      <xdr:rowOff>26483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F82EF714-59BD-45FE-B9A2-18AB506E8C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23460" y="3924300"/>
          <a:ext cx="510540" cy="125543"/>
        </a:xfrm>
        <a:prstGeom prst="rect">
          <a:avLst/>
        </a:prstGeom>
      </xdr:spPr>
    </xdr:pic>
    <xdr:clientData/>
  </xdr:twoCellAnchor>
  <xdr:twoCellAnchor>
    <xdr:from>
      <xdr:col>4</xdr:col>
      <xdr:colOff>15240</xdr:colOff>
      <xdr:row>3</xdr:row>
      <xdr:rowOff>106680</xdr:rowOff>
    </xdr:from>
    <xdr:to>
      <xdr:col>6</xdr:col>
      <xdr:colOff>53340</xdr:colOff>
      <xdr:row>13</xdr:row>
      <xdr:rowOff>38100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84525A79-B6FE-4515-93B2-8FA9D17BEC16}"/>
            </a:ext>
          </a:extLst>
        </xdr:cNvPr>
        <xdr:cNvSpPr/>
      </xdr:nvSpPr>
      <xdr:spPr>
        <a:xfrm>
          <a:off x="1760220" y="617220"/>
          <a:ext cx="1371600" cy="343662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137160</xdr:colOff>
      <xdr:row>3</xdr:row>
      <xdr:rowOff>106680</xdr:rowOff>
    </xdr:from>
    <xdr:to>
      <xdr:col>9</xdr:col>
      <xdr:colOff>15240</xdr:colOff>
      <xdr:row>13</xdr:row>
      <xdr:rowOff>38100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75494D9-F529-48EA-BE3F-861B0ADBE743}"/>
            </a:ext>
          </a:extLst>
        </xdr:cNvPr>
        <xdr:cNvSpPr/>
      </xdr:nvSpPr>
      <xdr:spPr>
        <a:xfrm>
          <a:off x="3215640" y="617220"/>
          <a:ext cx="2072640" cy="3436620"/>
        </a:xfrm>
        <a:prstGeom prst="rect">
          <a:avLst/>
        </a:pr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0</xdr:col>
      <xdr:colOff>66675</xdr:colOff>
      <xdr:row>3</xdr:row>
      <xdr:rowOff>285751</xdr:rowOff>
    </xdr:from>
    <xdr:to>
      <xdr:col>1</xdr:col>
      <xdr:colOff>47625</xdr:colOff>
      <xdr:row>3</xdr:row>
      <xdr:rowOff>563881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FF23D30-53BB-4BEB-90F5-1A0762B83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" y="796291"/>
          <a:ext cx="293370" cy="278130"/>
        </a:xfrm>
        <a:prstGeom prst="rect">
          <a:avLst/>
        </a:prstGeom>
      </xdr:spPr>
    </xdr:pic>
    <xdr:clientData/>
  </xdr:twoCellAnchor>
  <xdr:twoCellAnchor editAs="oneCell">
    <xdr:from>
      <xdr:col>13</xdr:col>
      <xdr:colOff>24493</xdr:colOff>
      <xdr:row>11</xdr:row>
      <xdr:rowOff>59055</xdr:rowOff>
    </xdr:from>
    <xdr:to>
      <xdr:col>14</xdr:col>
      <xdr:colOff>232138</xdr:colOff>
      <xdr:row>12</xdr:row>
      <xdr:rowOff>55245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1ACB24D-1703-4026-A870-278A4A7B6C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7460" t="25398" r="6350"/>
        <a:stretch/>
      </xdr:blipFill>
      <xdr:spPr>
        <a:xfrm>
          <a:off x="7583533" y="3297555"/>
          <a:ext cx="367665" cy="361950"/>
        </a:xfrm>
        <a:prstGeom prst="rect">
          <a:avLst/>
        </a:prstGeom>
      </xdr:spPr>
    </xdr:pic>
    <xdr:clientData/>
  </xdr:twoCellAnchor>
  <xdr:oneCellAnchor>
    <xdr:from>
      <xdr:col>10</xdr:col>
      <xdr:colOff>487408</xdr:colOff>
      <xdr:row>11</xdr:row>
      <xdr:rowOff>129539</xdr:rowOff>
    </xdr:from>
    <xdr:ext cx="1625060" cy="274543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A3F2B8B-E863-4D47-AA21-1FB5F2BBA5A5}"/>
            </a:ext>
          </a:extLst>
        </xdr:cNvPr>
        <xdr:cNvSpPr txBox="1"/>
      </xdr:nvSpPr>
      <xdr:spPr>
        <a:xfrm>
          <a:off x="5905228" y="3368039"/>
          <a:ext cx="1625060" cy="2745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Insulation</a:t>
          </a:r>
          <a:r>
            <a:rPr lang="en-GB" sz="1100" baseline="0"/>
            <a:t> recommended</a:t>
          </a:r>
          <a:endParaRPr lang="en-GB" sz="1100"/>
        </a:p>
      </xdr:txBody>
    </xdr:sp>
    <xdr:clientData/>
  </xdr:oneCellAnchor>
  <xdr:oneCellAnchor>
    <xdr:from>
      <xdr:col>14</xdr:col>
      <xdr:colOff>306433</xdr:colOff>
      <xdr:row>11</xdr:row>
      <xdr:rowOff>100965</xdr:rowOff>
    </xdr:from>
    <xdr:ext cx="1171283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BE592A1-6A31-47E2-8C4D-837D35427CEC}"/>
            </a:ext>
          </a:extLst>
        </xdr:cNvPr>
        <xdr:cNvSpPr txBox="1"/>
      </xdr:nvSpPr>
      <xdr:spPr>
        <a:xfrm>
          <a:off x="8025493" y="3339465"/>
          <a:ext cx="11712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surface</a:t>
          </a:r>
          <a:r>
            <a:rPr lang="en-GB" sz="1100" baseline="0"/>
            <a:t> unknown</a:t>
          </a:r>
          <a:endParaRPr lang="en-GB" sz="1100"/>
        </a:p>
      </xdr:txBody>
    </xdr:sp>
    <xdr:clientData/>
  </xdr:oneCellAnchor>
  <xdr:twoCellAnchor editAs="oneCell">
    <xdr:from>
      <xdr:col>13</xdr:col>
      <xdr:colOff>58783</xdr:colOff>
      <xdr:row>12</xdr:row>
      <xdr:rowOff>91441</xdr:rowOff>
    </xdr:from>
    <xdr:to>
      <xdr:col>14</xdr:col>
      <xdr:colOff>231534</xdr:colOff>
      <xdr:row>13</xdr:row>
      <xdr:rowOff>232410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09A0A37-4EAF-4E1C-8732-D85E85F56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17823" y="3718561"/>
          <a:ext cx="332771" cy="346709"/>
        </a:xfrm>
        <a:prstGeom prst="rect">
          <a:avLst/>
        </a:prstGeom>
      </xdr:spPr>
    </xdr:pic>
    <xdr:clientData/>
  </xdr:twoCellAnchor>
  <xdr:twoCellAnchor editAs="oneCell">
    <xdr:from>
      <xdr:col>16</xdr:col>
      <xdr:colOff>154305</xdr:colOff>
      <xdr:row>9</xdr:row>
      <xdr:rowOff>161408</xdr:rowOff>
    </xdr:from>
    <xdr:to>
      <xdr:col>16</xdr:col>
      <xdr:colOff>373380</xdr:colOff>
      <xdr:row>11</xdr:row>
      <xdr:rowOff>26669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E16FE4E-AA3B-442F-8B93-F6963F1472B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7460" t="25398" r="6350"/>
        <a:stretch/>
      </xdr:blipFill>
      <xdr:spPr>
        <a:xfrm>
          <a:off x="9046845" y="2790308"/>
          <a:ext cx="219075" cy="360561"/>
        </a:xfrm>
        <a:prstGeom prst="rect">
          <a:avLst/>
        </a:prstGeom>
      </xdr:spPr>
    </xdr:pic>
    <xdr:clientData/>
  </xdr:twoCellAnchor>
  <xdr:oneCellAnchor>
    <xdr:from>
      <xdr:col>14</xdr:col>
      <xdr:colOff>317863</xdr:colOff>
      <xdr:row>12</xdr:row>
      <xdr:rowOff>131445</xdr:rowOff>
    </xdr:from>
    <xdr:ext cx="2158732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6F1808B-AFD3-4510-8F70-6EADCC47987A}"/>
            </a:ext>
          </a:extLst>
        </xdr:cNvPr>
        <xdr:cNvSpPr txBox="1"/>
      </xdr:nvSpPr>
      <xdr:spPr>
        <a:xfrm>
          <a:off x="8036923" y="3758565"/>
          <a:ext cx="21587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increase</a:t>
          </a:r>
          <a:r>
            <a:rPr lang="en-GB" sz="1100" baseline="0"/>
            <a:t> performance or thickness</a:t>
          </a:r>
          <a:endParaRPr lang="en-GB" sz="1100"/>
        </a:p>
      </xdr:txBody>
    </xdr:sp>
    <xdr:clientData/>
  </xdr:oneCellAnchor>
  <xdr:twoCellAnchor editAs="oneCell">
    <xdr:from>
      <xdr:col>10</xdr:col>
      <xdr:colOff>5444</xdr:colOff>
      <xdr:row>11</xdr:row>
      <xdr:rowOff>62866</xdr:rowOff>
    </xdr:from>
    <xdr:to>
      <xdr:col>10</xdr:col>
      <xdr:colOff>382634</xdr:colOff>
      <xdr:row>12</xdr:row>
      <xdr:rowOff>81916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5B82A5DC-554B-4A0C-B817-8084AADBB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3264" y="3301366"/>
          <a:ext cx="377190" cy="384810"/>
        </a:xfrm>
        <a:prstGeom prst="rect">
          <a:avLst/>
        </a:prstGeom>
      </xdr:spPr>
    </xdr:pic>
    <xdr:clientData/>
  </xdr:twoCellAnchor>
  <xdr:twoCellAnchor editAs="oneCell">
    <xdr:from>
      <xdr:col>16</xdr:col>
      <xdr:colOff>154306</xdr:colOff>
      <xdr:row>5</xdr:row>
      <xdr:rowOff>93347</xdr:rowOff>
    </xdr:from>
    <xdr:to>
      <xdr:col>16</xdr:col>
      <xdr:colOff>409492</xdr:colOff>
      <xdr:row>7</xdr:row>
      <xdr:rowOff>15241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919E9E7-B9A7-49C4-B6C9-D915A0DB0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6846" y="1518287"/>
          <a:ext cx="255186" cy="409574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133351</xdr:colOff>
      <xdr:row>7</xdr:row>
      <xdr:rowOff>114301</xdr:rowOff>
    </xdr:from>
    <xdr:to>
      <xdr:col>16</xdr:col>
      <xdr:colOff>419100</xdr:colOff>
      <xdr:row>9</xdr:row>
      <xdr:rowOff>87629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C41A2F4-CFD6-4DE4-923F-379D447A5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5891" y="2133601"/>
          <a:ext cx="285749" cy="468628"/>
        </a:xfrm>
        <a:prstGeom prst="rect">
          <a:avLst/>
        </a:prstGeom>
      </xdr:spPr>
    </xdr:pic>
    <xdr:clientData/>
  </xdr:twoCellAnchor>
  <xdr:twoCellAnchor editAs="oneCell">
    <xdr:from>
      <xdr:col>10</xdr:col>
      <xdr:colOff>51164</xdr:colOff>
      <xdr:row>12</xdr:row>
      <xdr:rowOff>102870</xdr:rowOff>
    </xdr:from>
    <xdr:to>
      <xdr:col>10</xdr:col>
      <xdr:colOff>345754</xdr:colOff>
      <xdr:row>13</xdr:row>
      <xdr:rowOff>220980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3CECB39-B2E7-4DBA-9DBD-826E97CE4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468984" y="3729990"/>
          <a:ext cx="294590" cy="323850"/>
        </a:xfrm>
        <a:prstGeom prst="rect">
          <a:avLst/>
        </a:prstGeom>
      </xdr:spPr>
    </xdr:pic>
    <xdr:clientData/>
  </xdr:twoCellAnchor>
  <xdr:oneCellAnchor>
    <xdr:from>
      <xdr:col>10</xdr:col>
      <xdr:colOff>487408</xdr:colOff>
      <xdr:row>12</xdr:row>
      <xdr:rowOff>104775</xdr:rowOff>
    </xdr:from>
    <xdr:ext cx="819904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698DFC54-FDFC-49A9-BD93-EA8E9C16CA14}"/>
            </a:ext>
          </a:extLst>
        </xdr:cNvPr>
        <xdr:cNvSpPr txBox="1"/>
      </xdr:nvSpPr>
      <xdr:spPr>
        <a:xfrm>
          <a:off x="5905228" y="3731895"/>
          <a:ext cx="81990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System Ok </a:t>
          </a:r>
        </a:p>
      </xdr:txBody>
    </xdr:sp>
    <xdr:clientData/>
  </xdr:oneCellAnchor>
  <xdr:twoCellAnchor editAs="oneCell">
    <xdr:from>
      <xdr:col>19</xdr:col>
      <xdr:colOff>182881</xdr:colOff>
      <xdr:row>11</xdr:row>
      <xdr:rowOff>53340</xdr:rowOff>
    </xdr:from>
    <xdr:to>
      <xdr:col>20</xdr:col>
      <xdr:colOff>254539</xdr:colOff>
      <xdr:row>12</xdr:row>
      <xdr:rowOff>15240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0A72A11-E1BE-436E-9266-5B90FDD93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218421" y="3291840"/>
          <a:ext cx="422178" cy="327660"/>
        </a:xfrm>
        <a:prstGeom prst="rect">
          <a:avLst/>
        </a:prstGeom>
      </xdr:spPr>
    </xdr:pic>
    <xdr:clientData/>
  </xdr:twoCellAnchor>
  <xdr:oneCellAnchor>
    <xdr:from>
      <xdr:col>21</xdr:col>
      <xdr:colOff>0</xdr:colOff>
      <xdr:row>11</xdr:row>
      <xdr:rowOff>76200</xdr:rowOff>
    </xdr:from>
    <xdr:ext cx="942502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A9BB765E-6ABA-4861-9D7E-A1E0098FD8A3}"/>
            </a:ext>
          </a:extLst>
        </xdr:cNvPr>
        <xdr:cNvSpPr txBox="1"/>
      </xdr:nvSpPr>
      <xdr:spPr>
        <a:xfrm>
          <a:off x="10759440" y="3314700"/>
          <a:ext cx="9425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Maintenance</a:t>
          </a:r>
        </a:p>
      </xdr:txBody>
    </xdr:sp>
    <xdr:clientData/>
  </xdr:oneCellAnchor>
  <xdr:twoCellAnchor editAs="oneCell">
    <xdr:from>
      <xdr:col>10</xdr:col>
      <xdr:colOff>30480</xdr:colOff>
      <xdr:row>2</xdr:row>
      <xdr:rowOff>20435</xdr:rowOff>
    </xdr:from>
    <xdr:to>
      <xdr:col>10</xdr:col>
      <xdr:colOff>960119</xdr:colOff>
      <xdr:row>3</xdr:row>
      <xdr:rowOff>668654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F1191DA-9F63-4FE9-91F1-06A61C83A2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448300" y="332855"/>
          <a:ext cx="929639" cy="876819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</xdr:colOff>
      <xdr:row>2</xdr:row>
      <xdr:rowOff>8093</xdr:rowOff>
    </xdr:from>
    <xdr:to>
      <xdr:col>13</xdr:col>
      <xdr:colOff>0</xdr:colOff>
      <xdr:row>3</xdr:row>
      <xdr:rowOff>694722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7A5A34E-3F99-4120-B05C-6F79979FA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68440" y="320513"/>
          <a:ext cx="990600" cy="915229"/>
        </a:xfrm>
        <a:prstGeom prst="rect">
          <a:avLst/>
        </a:prstGeom>
      </xdr:spPr>
    </xdr:pic>
    <xdr:clientData/>
  </xdr:twoCellAnchor>
  <xdr:twoCellAnchor editAs="oneCell">
    <xdr:from>
      <xdr:col>14</xdr:col>
      <xdr:colOff>22860</xdr:colOff>
      <xdr:row>2</xdr:row>
      <xdr:rowOff>38100</xdr:rowOff>
    </xdr:from>
    <xdr:to>
      <xdr:col>14</xdr:col>
      <xdr:colOff>966274</xdr:colOff>
      <xdr:row>3</xdr:row>
      <xdr:rowOff>655320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74BD82D-58C5-49DF-A755-D9E542FF0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741920" y="350520"/>
          <a:ext cx="943414" cy="845820"/>
        </a:xfrm>
        <a:prstGeom prst="rect">
          <a:avLst/>
        </a:prstGeom>
      </xdr:spPr>
    </xdr:pic>
    <xdr:clientData/>
  </xdr:twoCellAnchor>
  <xdr:twoCellAnchor editAs="oneCell">
    <xdr:from>
      <xdr:col>14</xdr:col>
      <xdr:colOff>35924</xdr:colOff>
      <xdr:row>2</xdr:row>
      <xdr:rowOff>17145</xdr:rowOff>
    </xdr:from>
    <xdr:to>
      <xdr:col>14</xdr:col>
      <xdr:colOff>929640</xdr:colOff>
      <xdr:row>3</xdr:row>
      <xdr:rowOff>700316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4C9B2BCA-54F8-471A-9D48-F8709EC10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4984" y="329565"/>
          <a:ext cx="893716" cy="911771"/>
        </a:xfrm>
        <a:prstGeom prst="rect">
          <a:avLst/>
        </a:prstGeom>
      </xdr:spPr>
    </xdr:pic>
    <xdr:clientData/>
  </xdr:twoCellAnchor>
  <xdr:twoCellAnchor editAs="oneCell">
    <xdr:from>
      <xdr:col>25</xdr:col>
      <xdr:colOff>147898</xdr:colOff>
      <xdr:row>3</xdr:row>
      <xdr:rowOff>556261</xdr:rowOff>
    </xdr:from>
    <xdr:to>
      <xdr:col>29</xdr:col>
      <xdr:colOff>590076</xdr:colOff>
      <xdr:row>11</xdr:row>
      <xdr:rowOff>190501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22E08E0-EAA4-4610-A3CC-4D9DDC9E2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256078" y="1066801"/>
          <a:ext cx="2880578" cy="2019300"/>
        </a:xfrm>
        <a:prstGeom prst="rect">
          <a:avLst/>
        </a:prstGeom>
      </xdr:spPr>
    </xdr:pic>
    <xdr:clientData/>
  </xdr:twoCellAnchor>
  <xdr:twoCellAnchor>
    <xdr:from>
      <xdr:col>14</xdr:col>
      <xdr:colOff>973667</xdr:colOff>
      <xdr:row>1</xdr:row>
      <xdr:rowOff>8467</xdr:rowOff>
    </xdr:from>
    <xdr:to>
      <xdr:col>15</xdr:col>
      <xdr:colOff>25400</xdr:colOff>
      <xdr:row>16</xdr:row>
      <xdr:rowOff>67733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3EA2989A-9A0A-4517-962D-7BBA57DB2578}"/>
            </a:ext>
          </a:extLst>
        </xdr:cNvPr>
        <xdr:cNvCxnSpPr/>
      </xdr:nvCxnSpPr>
      <xdr:spPr>
        <a:xfrm>
          <a:off x="8692727" y="84667"/>
          <a:ext cx="49953" cy="46160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592667</xdr:colOff>
      <xdr:row>0</xdr:row>
      <xdr:rowOff>0</xdr:rowOff>
    </xdr:from>
    <xdr:to>
      <xdr:col>25</xdr:col>
      <xdr:colOff>33867</xdr:colOff>
      <xdr:row>15</xdr:row>
      <xdr:rowOff>152399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F9C0CDD9-5AAD-46CA-81AC-9F0D16021B68}"/>
            </a:ext>
          </a:extLst>
        </xdr:cNvPr>
        <xdr:cNvCxnSpPr/>
      </xdr:nvCxnSpPr>
      <xdr:spPr>
        <a:xfrm>
          <a:off x="12091247" y="0"/>
          <a:ext cx="50800" cy="46177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250370</xdr:colOff>
      <xdr:row>1</xdr:row>
      <xdr:rowOff>38100</xdr:rowOff>
    </xdr:from>
    <xdr:to>
      <xdr:col>12</xdr:col>
      <xdr:colOff>576943</xdr:colOff>
      <xdr:row>22</xdr:row>
      <xdr:rowOff>118623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B65EC2-0EA1-4137-880C-7A2554444E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075" r="9780"/>
        <a:stretch/>
      </xdr:blipFill>
      <xdr:spPr>
        <a:xfrm>
          <a:off x="1469570" y="223157"/>
          <a:ext cx="6422573" cy="4173552"/>
        </a:xfrm>
        <a:prstGeom prst="rect">
          <a:avLst/>
        </a:prstGeom>
      </xdr:spPr>
    </xdr:pic>
    <xdr:clientData/>
  </xdr:twoCellAnchor>
  <xdr:twoCellAnchor editAs="oneCell">
    <xdr:from>
      <xdr:col>35</xdr:col>
      <xdr:colOff>584200</xdr:colOff>
      <xdr:row>6</xdr:row>
      <xdr:rowOff>88900</xdr:rowOff>
    </xdr:from>
    <xdr:to>
      <xdr:col>42</xdr:col>
      <xdr:colOff>240809</xdr:colOff>
      <xdr:row>42</xdr:row>
      <xdr:rowOff>88100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79DE95-016A-4D76-920A-6432BADF2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53000" y="1406071"/>
          <a:ext cx="3923809" cy="6661258"/>
        </a:xfrm>
        <a:prstGeom prst="rect">
          <a:avLst/>
        </a:prstGeom>
      </xdr:spPr>
    </xdr:pic>
    <xdr:clientData/>
  </xdr:twoCellAnchor>
  <xdr:twoCellAnchor editAs="oneCell">
    <xdr:from>
      <xdr:col>39</xdr:col>
      <xdr:colOff>298555</xdr:colOff>
      <xdr:row>28</xdr:row>
      <xdr:rowOff>101601</xdr:rowOff>
    </xdr:from>
    <xdr:to>
      <xdr:col>40</xdr:col>
      <xdr:colOff>165101</xdr:colOff>
      <xdr:row>32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A8AD39-F9A7-4462-9EBD-708DB976E7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1301" b="37931"/>
        <a:stretch/>
      </xdr:blipFill>
      <xdr:spPr>
        <a:xfrm>
          <a:off x="19805755" y="5295901"/>
          <a:ext cx="476146" cy="685799"/>
        </a:xfrm>
        <a:prstGeom prst="rect">
          <a:avLst/>
        </a:prstGeom>
      </xdr:spPr>
    </xdr:pic>
    <xdr:clientData/>
  </xdr:twoCellAnchor>
  <xdr:twoCellAnchor editAs="oneCell">
    <xdr:from>
      <xdr:col>40</xdr:col>
      <xdr:colOff>444500</xdr:colOff>
      <xdr:row>28</xdr:row>
      <xdr:rowOff>50800</xdr:rowOff>
    </xdr:from>
    <xdr:to>
      <xdr:col>41</xdr:col>
      <xdr:colOff>293449</xdr:colOff>
      <xdr:row>32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35AD78-E661-4302-A3FD-1184BB97B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61300" y="5245100"/>
          <a:ext cx="458549" cy="762000"/>
        </a:xfrm>
        <a:prstGeom prst="rect">
          <a:avLst/>
        </a:prstGeom>
      </xdr:spPr>
    </xdr:pic>
    <xdr:clientData/>
  </xdr:twoCellAnchor>
  <xdr:twoCellAnchor editAs="oneCell">
    <xdr:from>
      <xdr:col>38</xdr:col>
      <xdr:colOff>203200</xdr:colOff>
      <xdr:row>32</xdr:row>
      <xdr:rowOff>88900</xdr:rowOff>
    </xdr:from>
    <xdr:to>
      <xdr:col>39</xdr:col>
      <xdr:colOff>25908</xdr:colOff>
      <xdr:row>37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27E444-3E52-4997-9A4C-BA436B6AD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100800" y="5994400"/>
          <a:ext cx="432308" cy="939800"/>
        </a:xfrm>
        <a:prstGeom prst="rect">
          <a:avLst/>
        </a:prstGeom>
      </xdr:spPr>
    </xdr:pic>
    <xdr:clientData/>
  </xdr:twoCellAnchor>
  <xdr:twoCellAnchor>
    <xdr:from>
      <xdr:col>39</xdr:col>
      <xdr:colOff>311150</xdr:colOff>
      <xdr:row>32</xdr:row>
      <xdr:rowOff>114300</xdr:rowOff>
    </xdr:from>
    <xdr:to>
      <xdr:col>40</xdr:col>
      <xdr:colOff>133350</xdr:colOff>
      <xdr:row>33</xdr:row>
      <xdr:rowOff>152400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23A1A9B-37F8-47DE-972C-F8C61DBF5704}"/>
            </a:ext>
          </a:extLst>
        </xdr:cNvPr>
        <xdr:cNvSpPr/>
      </xdr:nvSpPr>
      <xdr:spPr>
        <a:xfrm>
          <a:off x="19818350" y="6216650"/>
          <a:ext cx="431800" cy="22225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40</xdr:col>
      <xdr:colOff>431800</xdr:colOff>
      <xdr:row>32</xdr:row>
      <xdr:rowOff>133350</xdr:rowOff>
    </xdr:from>
    <xdr:to>
      <xdr:col>41</xdr:col>
      <xdr:colOff>279400</xdr:colOff>
      <xdr:row>33</xdr:row>
      <xdr:rowOff>88900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7A3DE31-FAB8-4FA9-B5F9-54AEE581C189}"/>
            </a:ext>
          </a:extLst>
        </xdr:cNvPr>
        <xdr:cNvSpPr/>
      </xdr:nvSpPr>
      <xdr:spPr>
        <a:xfrm>
          <a:off x="20548600" y="6235700"/>
          <a:ext cx="457200" cy="139700"/>
        </a:xfrm>
        <a:prstGeom prst="rect">
          <a:avLst/>
        </a:prstGeom>
        <a:ln>
          <a:noFill/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14</xdr:col>
      <xdr:colOff>206827</xdr:colOff>
      <xdr:row>1</xdr:row>
      <xdr:rowOff>65315</xdr:rowOff>
    </xdr:from>
    <xdr:to>
      <xdr:col>21</xdr:col>
      <xdr:colOff>424542</xdr:colOff>
      <xdr:row>37</xdr:row>
      <xdr:rowOff>65314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752284F-020B-41D5-9C6B-861827EF9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41227" y="250372"/>
          <a:ext cx="4484915" cy="68688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Bi-app%20OLELAv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ure"/>
      <sheetName val="Summary id"/>
      <sheetName val="TBi advise"/>
      <sheetName val="Summary v4"/>
      <sheetName val="Summary v3"/>
      <sheetName val="Summary v2"/>
      <sheetName val="Summary"/>
      <sheetName val="TBi"/>
      <sheetName val="Project "/>
      <sheetName val="Intro"/>
      <sheetName val="Selection"/>
      <sheetName val="Safety report"/>
      <sheetName val="Maintenance report"/>
      <sheetName val="basic report "/>
      <sheetName val="Surface"/>
      <sheetName val="Pipe"/>
      <sheetName val="Flange"/>
      <sheetName val="Valve"/>
      <sheetName val="Unknow surface"/>
      <sheetName val="I Surface"/>
      <sheetName val="I Pipe"/>
      <sheetName val="Insulated Unknown surface"/>
      <sheetName val="Damaged"/>
      <sheetName val="Energy"/>
      <sheetName val="Condensation"/>
      <sheetName val="Leakage"/>
      <sheetName val="Summary default values "/>
      <sheetName val="Default values "/>
      <sheetName val="Warning list "/>
      <sheetName val="todo"/>
      <sheetName val="Andre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0">
          <cell r="O20">
            <v>34538.005472903737</v>
          </cell>
        </row>
      </sheetData>
      <sheetData sheetId="15">
        <row r="16">
          <cell r="O16">
            <v>110.17383544766288</v>
          </cell>
        </row>
        <row r="20">
          <cell r="O20">
            <v>79.856804597570857</v>
          </cell>
        </row>
      </sheetData>
      <sheetData sheetId="16">
        <row r="16">
          <cell r="O16">
            <v>1213.6563888449764</v>
          </cell>
        </row>
        <row r="20">
          <cell r="O20">
            <v>1075.7400458218833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1AA4E-D138-4944-AC4D-D7C9B323E29F}">
  <dimension ref="A1:C24"/>
  <sheetViews>
    <sheetView tabSelected="1" workbookViewId="0">
      <selection activeCell="E14" sqref="E14"/>
    </sheetView>
  </sheetViews>
  <sheetFormatPr defaultRowHeight="14.4" x14ac:dyDescent="0.3"/>
  <cols>
    <col min="2" max="2" width="35.77734375" customWidth="1"/>
    <col min="3" max="3" width="121.44140625" customWidth="1"/>
    <col min="8" max="8" width="41.5546875" customWidth="1"/>
  </cols>
  <sheetData>
    <row r="1" spans="1:3" x14ac:dyDescent="0.3">
      <c r="A1" s="130"/>
      <c r="B1" s="131" t="s">
        <v>86</v>
      </c>
      <c r="C1" s="131" t="s">
        <v>64</v>
      </c>
    </row>
    <row r="2" spans="1:3" x14ac:dyDescent="0.3">
      <c r="A2" s="130">
        <v>1</v>
      </c>
      <c r="B2" s="130" t="s">
        <v>65</v>
      </c>
      <c r="C2" s="130" t="s">
        <v>0</v>
      </c>
    </row>
    <row r="3" spans="1:3" x14ac:dyDescent="0.3">
      <c r="A3" s="130">
        <v>2</v>
      </c>
      <c r="B3" s="130" t="s">
        <v>66</v>
      </c>
      <c r="C3" s="130" t="s">
        <v>1</v>
      </c>
    </row>
    <row r="4" spans="1:3" x14ac:dyDescent="0.3">
      <c r="A4" s="130">
        <v>3</v>
      </c>
      <c r="B4" s="130" t="s">
        <v>67</v>
      </c>
      <c r="C4" s="130" t="s">
        <v>2</v>
      </c>
    </row>
    <row r="5" spans="1:3" x14ac:dyDescent="0.3">
      <c r="A5" s="130">
        <v>4</v>
      </c>
      <c r="B5" s="130" t="s">
        <v>68</v>
      </c>
      <c r="C5" s="130" t="s">
        <v>13</v>
      </c>
    </row>
    <row r="6" spans="1:3" x14ac:dyDescent="0.3">
      <c r="A6" s="130">
        <v>5</v>
      </c>
      <c r="B6" s="130" t="s">
        <v>69</v>
      </c>
      <c r="C6" s="130" t="s">
        <v>6</v>
      </c>
    </row>
    <row r="7" spans="1:3" x14ac:dyDescent="0.3">
      <c r="A7" s="130">
        <v>6</v>
      </c>
      <c r="B7" s="130" t="s">
        <v>70</v>
      </c>
      <c r="C7" s="130" t="s">
        <v>7</v>
      </c>
    </row>
    <row r="8" spans="1:3" x14ac:dyDescent="0.3">
      <c r="A8" s="130">
        <v>7</v>
      </c>
      <c r="B8" s="130" t="s">
        <v>71</v>
      </c>
      <c r="C8" s="130" t="s">
        <v>10</v>
      </c>
    </row>
    <row r="9" spans="1:3" x14ac:dyDescent="0.3">
      <c r="A9" s="130">
        <v>8</v>
      </c>
      <c r="B9" s="130" t="s">
        <v>72</v>
      </c>
      <c r="C9" s="130" t="s">
        <v>11</v>
      </c>
    </row>
    <row r="10" spans="1:3" x14ac:dyDescent="0.3">
      <c r="A10" s="130">
        <v>9</v>
      </c>
      <c r="B10" s="130" t="s">
        <v>73</v>
      </c>
      <c r="C10" s="130" t="s">
        <v>3</v>
      </c>
    </row>
    <row r="11" spans="1:3" x14ac:dyDescent="0.3">
      <c r="A11" s="130">
        <v>10</v>
      </c>
      <c r="B11" s="130" t="s">
        <v>4</v>
      </c>
      <c r="C11" s="130" t="s">
        <v>4</v>
      </c>
    </row>
    <row r="12" spans="1:3" x14ac:dyDescent="0.3">
      <c r="A12" s="130">
        <v>11</v>
      </c>
      <c r="B12" s="130" t="s">
        <v>74</v>
      </c>
      <c r="C12" s="130" t="s">
        <v>15</v>
      </c>
    </row>
    <row r="13" spans="1:3" x14ac:dyDescent="0.3">
      <c r="A13" s="130">
        <v>12</v>
      </c>
      <c r="B13" s="130" t="s">
        <v>75</v>
      </c>
      <c r="C13" s="130" t="s">
        <v>5</v>
      </c>
    </row>
    <row r="14" spans="1:3" x14ac:dyDescent="0.3">
      <c r="A14" s="130">
        <v>13</v>
      </c>
      <c r="B14" s="130" t="s">
        <v>76</v>
      </c>
      <c r="C14" s="130" t="s">
        <v>8</v>
      </c>
    </row>
    <row r="15" spans="1:3" x14ac:dyDescent="0.3">
      <c r="A15" s="130">
        <v>14</v>
      </c>
      <c r="B15" s="130" t="s">
        <v>77</v>
      </c>
      <c r="C15" s="130" t="s">
        <v>9</v>
      </c>
    </row>
    <row r="16" spans="1:3" x14ac:dyDescent="0.3">
      <c r="A16" s="130">
        <v>15</v>
      </c>
      <c r="B16" s="130" t="s">
        <v>78</v>
      </c>
      <c r="C16" s="130" t="s">
        <v>12</v>
      </c>
    </row>
    <row r="17" spans="1:3" x14ac:dyDescent="0.3">
      <c r="A17" s="130">
        <v>16</v>
      </c>
      <c r="B17" s="130" t="s">
        <v>79</v>
      </c>
      <c r="C17" s="130" t="s">
        <v>19</v>
      </c>
    </row>
    <row r="18" spans="1:3" x14ac:dyDescent="0.3">
      <c r="A18" s="130">
        <v>17</v>
      </c>
      <c r="B18" s="130" t="s">
        <v>80</v>
      </c>
      <c r="C18" s="130" t="s">
        <v>14</v>
      </c>
    </row>
    <row r="19" spans="1:3" x14ac:dyDescent="0.3">
      <c r="A19" s="130">
        <v>18</v>
      </c>
      <c r="B19" s="130" t="s">
        <v>82</v>
      </c>
      <c r="C19" s="130" t="s">
        <v>20</v>
      </c>
    </row>
    <row r="20" spans="1:3" x14ac:dyDescent="0.3">
      <c r="A20" s="130">
        <v>19</v>
      </c>
      <c r="B20" s="130" t="s">
        <v>81</v>
      </c>
      <c r="C20" s="130" t="s">
        <v>21</v>
      </c>
    </row>
    <row r="21" spans="1:3" x14ac:dyDescent="0.3">
      <c r="A21" s="130">
        <v>20</v>
      </c>
      <c r="B21" s="130" t="s">
        <v>83</v>
      </c>
      <c r="C21" s="130" t="s">
        <v>22</v>
      </c>
    </row>
    <row r="22" spans="1:3" x14ac:dyDescent="0.3">
      <c r="A22" s="130">
        <v>21</v>
      </c>
      <c r="B22" s="130" t="s">
        <v>16</v>
      </c>
      <c r="C22" s="130" t="s">
        <v>16</v>
      </c>
    </row>
    <row r="23" spans="1:3" x14ac:dyDescent="0.3">
      <c r="A23" s="130">
        <v>22</v>
      </c>
      <c r="B23" s="130" t="s">
        <v>84</v>
      </c>
      <c r="C23" s="130" t="s">
        <v>17</v>
      </c>
    </row>
    <row r="24" spans="1:3" x14ac:dyDescent="0.3">
      <c r="A24" s="130">
        <v>23</v>
      </c>
      <c r="B24" s="130" t="s">
        <v>85</v>
      </c>
      <c r="C24" s="130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DD8F-5A48-4AE9-B638-9772983E3726}">
  <dimension ref="B1:Z21"/>
  <sheetViews>
    <sheetView workbookViewId="0">
      <selection activeCell="N17" sqref="N17"/>
    </sheetView>
  </sheetViews>
  <sheetFormatPr defaultRowHeight="14.4" x14ac:dyDescent="0.3"/>
  <cols>
    <col min="1" max="1" width="4.5546875" style="2" customWidth="1"/>
    <col min="2" max="2" width="4" style="2" customWidth="1"/>
    <col min="3" max="3" width="8.88671875" style="2"/>
    <col min="4" max="4" width="8" style="2" customWidth="1"/>
    <col min="5" max="5" width="10.77734375" style="2" customWidth="1"/>
    <col min="6" max="6" width="8.6640625" style="2" customWidth="1"/>
    <col min="7" max="7" width="11.5546875" style="2" customWidth="1"/>
    <col min="8" max="8" width="12.6640625" style="2" customWidth="1"/>
    <col min="9" max="9" width="7.77734375" style="2" customWidth="1"/>
    <col min="10" max="10" width="2.109375" style="2" customWidth="1"/>
    <col min="11" max="11" width="14.5546875" style="2" customWidth="1"/>
    <col min="12" max="12" width="2.109375" style="2" customWidth="1"/>
    <col min="13" max="13" width="14.5546875" style="2" customWidth="1"/>
    <col min="14" max="14" width="2.33203125" style="2" customWidth="1"/>
    <col min="15" max="15" width="14.5546875" style="2" customWidth="1"/>
    <col min="16" max="16" width="2.5546875" style="2" customWidth="1"/>
    <col min="17" max="17" width="10.21875" style="2" customWidth="1"/>
    <col min="18" max="18" width="2.21875" style="2" customWidth="1"/>
    <col min="19" max="19" width="4.21875" style="2" customWidth="1"/>
    <col min="20" max="20" width="5.109375" style="2" customWidth="1"/>
    <col min="21" max="22" width="5.44140625" style="2" customWidth="1"/>
    <col min="23" max="23" width="3.88671875" style="2" customWidth="1"/>
    <col min="24" max="24" width="1.44140625" style="2" customWidth="1"/>
    <col min="25" max="16384" width="8.88671875" style="2"/>
  </cols>
  <sheetData>
    <row r="1" spans="2:26" ht="15" thickBot="1" x14ac:dyDescent="0.3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26" ht="18.600000000000001" thickTop="1" x14ac:dyDescent="0.35">
      <c r="B2" s="3"/>
      <c r="C2" s="3"/>
      <c r="D2" s="3"/>
    </row>
    <row r="3" spans="2:26" ht="18" x14ac:dyDescent="0.35">
      <c r="B3" s="3"/>
      <c r="C3" s="3"/>
      <c r="D3" s="3"/>
      <c r="E3" s="117" t="s">
        <v>23</v>
      </c>
      <c r="F3" s="117"/>
      <c r="G3" s="117"/>
      <c r="H3" s="117"/>
      <c r="I3" s="117"/>
      <c r="J3" s="4"/>
      <c r="K3" s="118" t="s">
        <v>24</v>
      </c>
      <c r="L3" s="5"/>
      <c r="M3" s="119" t="s">
        <v>25</v>
      </c>
      <c r="O3" s="120" t="s">
        <v>26</v>
      </c>
      <c r="P3" s="6"/>
      <c r="Q3" s="7" t="s">
        <v>27</v>
      </c>
      <c r="S3" s="121" t="s">
        <v>28</v>
      </c>
      <c r="T3" s="121"/>
      <c r="U3" s="121"/>
      <c r="V3" s="121"/>
      <c r="W3" s="121"/>
    </row>
    <row r="4" spans="2:26" ht="55.2" customHeight="1" x14ac:dyDescent="0.3">
      <c r="B4" s="122" t="s">
        <v>29</v>
      </c>
      <c r="C4" s="122"/>
      <c r="D4" s="122"/>
      <c r="E4" s="124" t="s">
        <v>30</v>
      </c>
      <c r="F4" s="124"/>
      <c r="G4" s="126" t="s">
        <v>31</v>
      </c>
      <c r="H4" s="126"/>
      <c r="I4" s="126"/>
      <c r="K4" s="118"/>
      <c r="M4" s="119"/>
      <c r="O4" s="120"/>
      <c r="Q4" s="128" t="s">
        <v>32</v>
      </c>
      <c r="S4" s="92" t="s">
        <v>33</v>
      </c>
      <c r="T4" s="92" t="s">
        <v>34</v>
      </c>
      <c r="U4" s="92" t="s">
        <v>35</v>
      </c>
      <c r="V4" s="92" t="s">
        <v>36</v>
      </c>
      <c r="W4" s="92" t="s">
        <v>37</v>
      </c>
    </row>
    <row r="5" spans="2:26" s="10" customFormat="1" ht="16.2" thickBot="1" x14ac:dyDescent="0.35">
      <c r="B5" s="123"/>
      <c r="C5" s="123"/>
      <c r="D5" s="123"/>
      <c r="E5" s="125"/>
      <c r="F5" s="125"/>
      <c r="G5" s="127"/>
      <c r="H5" s="127"/>
      <c r="I5" s="127"/>
      <c r="J5" s="8"/>
      <c r="K5" s="8"/>
      <c r="L5" s="8"/>
      <c r="M5" s="8"/>
      <c r="N5" s="8"/>
      <c r="O5" s="8"/>
      <c r="P5" s="8"/>
      <c r="Q5" s="129"/>
      <c r="R5" s="9"/>
      <c r="S5" s="114"/>
      <c r="T5" s="114"/>
      <c r="U5" s="114" t="s">
        <v>38</v>
      </c>
      <c r="V5" s="114" t="s">
        <v>38</v>
      </c>
      <c r="W5" s="114"/>
      <c r="X5" s="9"/>
    </row>
    <row r="6" spans="2:26" s="10" customFormat="1" ht="23.4" customHeight="1" x14ac:dyDescent="0.3">
      <c r="B6" s="115" t="s">
        <v>39</v>
      </c>
      <c r="C6" s="116" t="s">
        <v>40</v>
      </c>
      <c r="D6" s="116"/>
      <c r="E6" s="11">
        <f>869.2</f>
        <v>869.2</v>
      </c>
      <c r="F6" s="12" t="s">
        <v>41</v>
      </c>
      <c r="G6" s="13">
        <v>690</v>
      </c>
      <c r="H6" s="14" t="str">
        <f>"--  827,1"</f>
        <v>--  827,1</v>
      </c>
      <c r="I6" s="14" t="s">
        <v>42</v>
      </c>
      <c r="J6" s="15"/>
      <c r="K6" s="16" t="s">
        <v>43</v>
      </c>
      <c r="L6" s="15"/>
      <c r="M6" s="17" t="s">
        <v>44</v>
      </c>
      <c r="N6" s="15"/>
      <c r="O6" s="18"/>
      <c r="P6" s="19"/>
      <c r="Q6" s="109"/>
      <c r="R6" s="20"/>
      <c r="S6" s="111" t="s">
        <v>45</v>
      </c>
      <c r="T6" s="103">
        <v>216</v>
      </c>
      <c r="U6" s="103"/>
      <c r="V6" s="21"/>
      <c r="W6" s="103"/>
      <c r="X6" s="20"/>
    </row>
    <row r="7" spans="2:26" s="10" customFormat="1" ht="15" thickBot="1" x14ac:dyDescent="0.35">
      <c r="B7" s="106"/>
      <c r="C7" s="108"/>
      <c r="D7" s="108"/>
      <c r="E7" s="22">
        <f>43443</f>
        <v>43443</v>
      </c>
      <c r="F7" s="23" t="s">
        <v>46</v>
      </c>
      <c r="G7" s="24">
        <f>[1]Surface!O20</f>
        <v>34538.005472903737</v>
      </c>
      <c r="H7" s="25" t="str">
        <f>"--  41.364"</f>
        <v>--  41.364</v>
      </c>
      <c r="I7" s="25" t="s">
        <v>46</v>
      </c>
      <c r="J7" s="26"/>
      <c r="K7" s="27" t="s">
        <v>47</v>
      </c>
      <c r="L7" s="26"/>
      <c r="M7" s="28" t="s">
        <v>47</v>
      </c>
      <c r="N7" s="26"/>
      <c r="O7" s="29" t="s">
        <v>47</v>
      </c>
      <c r="P7" s="30"/>
      <c r="Q7" s="110"/>
      <c r="R7" s="26"/>
      <c r="S7" s="112"/>
      <c r="T7" s="104"/>
      <c r="U7" s="104"/>
      <c r="V7" s="31"/>
      <c r="W7" s="104"/>
      <c r="X7" s="26"/>
    </row>
    <row r="8" spans="2:26" s="36" customFormat="1" ht="24" customHeight="1" thickTop="1" x14ac:dyDescent="0.3">
      <c r="B8" s="105" t="s">
        <v>48</v>
      </c>
      <c r="C8" s="107" t="s">
        <v>49</v>
      </c>
      <c r="D8" s="107"/>
      <c r="E8" s="11">
        <f>24.3</f>
        <v>24.3</v>
      </c>
      <c r="F8" s="12" t="s">
        <v>41</v>
      </c>
      <c r="G8" s="32">
        <v>21.5</v>
      </c>
      <c r="H8" s="14" t="str">
        <f>"--  23,2"</f>
        <v>--  23,2</v>
      </c>
      <c r="I8" s="33" t="s">
        <v>41</v>
      </c>
      <c r="J8" s="15"/>
      <c r="K8" s="16" t="s">
        <v>50</v>
      </c>
      <c r="L8" s="15"/>
      <c r="M8" s="17" t="s">
        <v>51</v>
      </c>
      <c r="N8" s="15"/>
      <c r="O8" s="34"/>
      <c r="P8" s="15"/>
      <c r="Q8" s="109"/>
      <c r="R8" s="20"/>
      <c r="S8" s="111" t="s">
        <v>52</v>
      </c>
      <c r="T8" s="103"/>
      <c r="U8" s="113">
        <v>20</v>
      </c>
      <c r="V8" s="35"/>
      <c r="W8" s="113">
        <v>6</v>
      </c>
      <c r="X8" s="20"/>
    </row>
    <row r="9" spans="2:26" s="36" customFormat="1" ht="15" thickBot="1" x14ac:dyDescent="0.35">
      <c r="B9" s="106"/>
      <c r="C9" s="108"/>
      <c r="D9" s="108"/>
      <c r="E9" s="22">
        <f>[1]Flange!O16</f>
        <v>1213.6563888449764</v>
      </c>
      <c r="F9" s="23" t="s">
        <v>46</v>
      </c>
      <c r="G9" s="37">
        <f>[1]Flange!O20</f>
        <v>1075.7400458218833</v>
      </c>
      <c r="H9" s="25" t="str">
        <f>"--  1.157"</f>
        <v>--  1.157</v>
      </c>
      <c r="I9" s="25" t="s">
        <v>46</v>
      </c>
      <c r="J9" s="26"/>
      <c r="K9" s="27" t="s">
        <v>47</v>
      </c>
      <c r="L9" s="26"/>
      <c r="M9" s="28" t="s">
        <v>47</v>
      </c>
      <c r="N9" s="26"/>
      <c r="O9" s="29" t="s">
        <v>47</v>
      </c>
      <c r="P9" s="26"/>
      <c r="Q9" s="110"/>
      <c r="R9" s="26"/>
      <c r="S9" s="112"/>
      <c r="T9" s="104"/>
      <c r="U9" s="104"/>
      <c r="V9" s="38"/>
      <c r="W9" s="104"/>
      <c r="X9" s="26"/>
    </row>
    <row r="10" spans="2:26" ht="24" customHeight="1" thickTop="1" x14ac:dyDescent="0.3">
      <c r="B10" s="93" t="s">
        <v>53</v>
      </c>
      <c r="C10" s="95" t="s">
        <v>54</v>
      </c>
      <c r="D10" s="95"/>
      <c r="E10" s="39">
        <f>2.2</f>
        <v>2.2000000000000002</v>
      </c>
      <c r="F10" s="40" t="s">
        <v>55</v>
      </c>
      <c r="G10" s="41">
        <f>1.6</f>
        <v>1.6</v>
      </c>
      <c r="H10" s="42" t="str">
        <f>"--  1,9"</f>
        <v>--  1,9</v>
      </c>
      <c r="I10" s="42" t="s">
        <v>56</v>
      </c>
      <c r="J10" s="43"/>
      <c r="K10" s="44" t="s">
        <v>57</v>
      </c>
      <c r="L10" s="43"/>
      <c r="M10" s="45"/>
      <c r="N10" s="43"/>
      <c r="O10" s="46"/>
      <c r="P10" s="43"/>
      <c r="Q10" s="97"/>
      <c r="R10" s="47"/>
      <c r="S10" s="99" t="s">
        <v>52</v>
      </c>
      <c r="T10" s="86"/>
      <c r="U10" s="101"/>
      <c r="V10" s="48"/>
      <c r="W10" s="86"/>
      <c r="X10" s="47"/>
    </row>
    <row r="11" spans="2:26" ht="15" thickBot="1" x14ac:dyDescent="0.35">
      <c r="B11" s="94"/>
      <c r="C11" s="96"/>
      <c r="D11" s="96"/>
      <c r="E11" s="49">
        <f>[1]Pipe!O16</f>
        <v>110.17383544766288</v>
      </c>
      <c r="F11" s="50" t="s">
        <v>58</v>
      </c>
      <c r="G11" s="51">
        <f>[1]Pipe!O20</f>
        <v>79.856804597570857</v>
      </c>
      <c r="H11" s="50" t="str">
        <f>"--  101"</f>
        <v>--  101</v>
      </c>
      <c r="I11" s="50" t="s">
        <v>58</v>
      </c>
      <c r="J11" s="52"/>
      <c r="K11" s="53" t="s">
        <v>59</v>
      </c>
      <c r="L11" s="52"/>
      <c r="M11" s="54" t="s">
        <v>47</v>
      </c>
      <c r="N11" s="52"/>
      <c r="O11" s="55" t="s">
        <v>47</v>
      </c>
      <c r="P11" s="52"/>
      <c r="Q11" s="98"/>
      <c r="R11" s="52"/>
      <c r="S11" s="100"/>
      <c r="T11" s="87"/>
      <c r="U11" s="102"/>
      <c r="V11" s="56"/>
      <c r="W11" s="87"/>
      <c r="X11" s="52"/>
    </row>
    <row r="12" spans="2:26" s="10" customFormat="1" ht="28.8" x14ac:dyDescent="0.3">
      <c r="B12" s="57"/>
      <c r="C12" s="88" t="s">
        <v>60</v>
      </c>
      <c r="D12" s="88"/>
      <c r="E12" s="58">
        <f>E8+E6</f>
        <v>893.5</v>
      </c>
      <c r="F12" s="59" t="s">
        <v>42</v>
      </c>
      <c r="G12" s="60">
        <v>711.5</v>
      </c>
      <c r="H12" s="61" t="str">
        <f>"--  850,3"</f>
        <v>--  850,3</v>
      </c>
      <c r="I12" s="33" t="s">
        <v>41</v>
      </c>
      <c r="J12" s="62"/>
      <c r="K12" s="62"/>
      <c r="L12" s="62"/>
      <c r="M12" s="62"/>
      <c r="N12" s="62"/>
      <c r="O12" s="62"/>
      <c r="P12" s="62"/>
      <c r="Q12" s="63"/>
      <c r="R12" s="64"/>
      <c r="S12" s="65"/>
      <c r="T12" s="65"/>
      <c r="U12" s="65"/>
      <c r="V12" s="89"/>
      <c r="W12" s="89"/>
      <c r="X12" s="89"/>
      <c r="Y12" s="10" t="s">
        <v>61</v>
      </c>
    </row>
    <row r="13" spans="2:26" s="10" customFormat="1" ht="16.2" thickBot="1" x14ac:dyDescent="0.35">
      <c r="B13" s="57"/>
      <c r="C13" s="88"/>
      <c r="D13" s="88"/>
      <c r="E13" s="22">
        <f>E9+E7</f>
        <v>44656.656388844975</v>
      </c>
      <c r="F13" s="23" t="s">
        <v>46</v>
      </c>
      <c r="G13" s="66">
        <f>G7+G9</f>
        <v>35613.74551872562</v>
      </c>
      <c r="H13" s="25" t="str">
        <f>"--  42.522"</f>
        <v>--  42.522</v>
      </c>
      <c r="I13" s="25" t="s">
        <v>46</v>
      </c>
      <c r="J13" s="62"/>
      <c r="K13" s="62"/>
      <c r="L13" s="62"/>
      <c r="M13" s="62"/>
      <c r="N13" s="62"/>
      <c r="O13" s="62"/>
      <c r="P13" s="62"/>
      <c r="Q13" s="63"/>
      <c r="R13" s="64"/>
      <c r="S13" s="65"/>
      <c r="T13" s="65"/>
      <c r="U13" s="65"/>
      <c r="V13" s="65"/>
      <c r="W13" s="65"/>
      <c r="X13" s="64"/>
    </row>
    <row r="14" spans="2:26" ht="21.6" thickTop="1" x14ac:dyDescent="0.3">
      <c r="C14" s="90"/>
      <c r="D14" s="90"/>
      <c r="E14" s="91"/>
      <c r="F14" s="67"/>
      <c r="G14" s="68"/>
      <c r="H14" s="69"/>
      <c r="I14" s="70"/>
      <c r="J14" s="71"/>
      <c r="K14" s="71"/>
      <c r="L14" s="71"/>
      <c r="M14" s="71"/>
      <c r="N14" s="71"/>
      <c r="O14" s="71"/>
      <c r="P14" s="71"/>
      <c r="Q14" s="71" t="s">
        <v>62</v>
      </c>
      <c r="R14" s="71"/>
      <c r="S14" s="92"/>
      <c r="T14" s="92"/>
      <c r="U14" s="92"/>
      <c r="V14" s="92"/>
      <c r="W14" s="71"/>
      <c r="X14" s="71"/>
      <c r="Z14" s="2" t="s">
        <v>63</v>
      </c>
    </row>
    <row r="15" spans="2:26" ht="21" x14ac:dyDescent="0.3">
      <c r="C15" s="67"/>
      <c r="D15" s="67"/>
      <c r="E15" s="67"/>
      <c r="F15" s="67"/>
      <c r="G15" s="67"/>
      <c r="H15" s="72"/>
      <c r="I15" s="72"/>
      <c r="J15" s="73"/>
      <c r="K15" s="73"/>
      <c r="L15" s="73"/>
      <c r="M15" s="73"/>
      <c r="N15" s="73"/>
      <c r="O15" s="73"/>
      <c r="P15" s="73"/>
      <c r="Q15" s="73"/>
      <c r="R15" s="73"/>
      <c r="S15" s="92"/>
      <c r="T15" s="92"/>
      <c r="U15" s="92"/>
      <c r="V15" s="92"/>
      <c r="W15" s="73"/>
      <c r="X15" s="73"/>
    </row>
    <row r="16" spans="2:26" ht="21" x14ac:dyDescent="0.3">
      <c r="C16" s="67"/>
      <c r="D16" s="67"/>
      <c r="E16" s="67"/>
      <c r="F16" s="67"/>
      <c r="G16" s="67"/>
      <c r="H16" s="67"/>
      <c r="I16" s="74"/>
      <c r="J16" s="71"/>
      <c r="K16" s="75"/>
      <c r="L16" s="76"/>
      <c r="M16" s="76"/>
      <c r="N16" s="71"/>
      <c r="O16" s="75"/>
      <c r="P16" s="76"/>
      <c r="Q16" s="76"/>
      <c r="R16" s="73"/>
      <c r="S16" s="73"/>
      <c r="T16" s="73"/>
      <c r="U16" s="73"/>
      <c r="V16" s="73"/>
      <c r="W16" s="73"/>
      <c r="X16" s="73"/>
    </row>
    <row r="17" spans="2:24" ht="15.6" x14ac:dyDescent="0.3">
      <c r="B17" s="84"/>
      <c r="C17" s="84"/>
      <c r="D17" s="84"/>
      <c r="E17" s="77"/>
      <c r="F17" s="77"/>
      <c r="G17" s="85"/>
      <c r="H17" s="85"/>
      <c r="I17" s="78"/>
    </row>
    <row r="18" spans="2:24" ht="21" x14ac:dyDescent="0.3">
      <c r="C18" s="79"/>
      <c r="D18" s="79"/>
      <c r="E18" s="79"/>
      <c r="F18" s="79"/>
      <c r="G18" s="80"/>
      <c r="H18" s="81"/>
      <c r="I18" s="81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</row>
    <row r="19" spans="2:24" ht="21" x14ac:dyDescent="0.35">
      <c r="B19" s="82"/>
      <c r="C19" s="79"/>
      <c r="D19" s="79"/>
      <c r="E19" s="79"/>
      <c r="F19" s="79"/>
      <c r="G19" s="80"/>
      <c r="H19" s="81"/>
      <c r="I19" s="81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</row>
    <row r="20" spans="2:24" ht="21" x14ac:dyDescent="0.3">
      <c r="C20" s="79"/>
      <c r="D20" s="79"/>
      <c r="E20" s="79"/>
      <c r="F20" s="79"/>
      <c r="G20" s="80"/>
      <c r="H20" s="81"/>
      <c r="I20" s="81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</row>
    <row r="21" spans="2:24" ht="21" x14ac:dyDescent="0.3">
      <c r="C21" s="79"/>
      <c r="D21" s="79"/>
      <c r="E21" s="79"/>
      <c r="F21" s="79"/>
      <c r="G21" s="80"/>
      <c r="H21" s="81"/>
      <c r="I21" s="81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</row>
  </sheetData>
  <mergeCells count="44">
    <mergeCell ref="E3:I3"/>
    <mergeCell ref="K3:K4"/>
    <mergeCell ref="M3:M4"/>
    <mergeCell ref="O3:O4"/>
    <mergeCell ref="S3:W3"/>
    <mergeCell ref="E4:F5"/>
    <mergeCell ref="G4:I5"/>
    <mergeCell ref="Q4:Q5"/>
    <mergeCell ref="S4:S5"/>
    <mergeCell ref="T4:T5"/>
    <mergeCell ref="U4:U5"/>
    <mergeCell ref="V4:V5"/>
    <mergeCell ref="W4:W5"/>
    <mergeCell ref="B6:B7"/>
    <mergeCell ref="C6:D7"/>
    <mergeCell ref="Q6:Q7"/>
    <mergeCell ref="S6:S7"/>
    <mergeCell ref="T6:T7"/>
    <mergeCell ref="U6:U7"/>
    <mergeCell ref="B4:D5"/>
    <mergeCell ref="W6:W7"/>
    <mergeCell ref="B8:B9"/>
    <mergeCell ref="C8:D9"/>
    <mergeCell ref="Q8:Q9"/>
    <mergeCell ref="S8:S9"/>
    <mergeCell ref="T8:T9"/>
    <mergeCell ref="U8:U9"/>
    <mergeCell ref="W8:W9"/>
    <mergeCell ref="B17:D17"/>
    <mergeCell ref="G17:H17"/>
    <mergeCell ref="W10:W11"/>
    <mergeCell ref="C12:D13"/>
    <mergeCell ref="V12:X12"/>
    <mergeCell ref="C14:E14"/>
    <mergeCell ref="S14:S15"/>
    <mergeCell ref="T14:T15"/>
    <mergeCell ref="U14:U15"/>
    <mergeCell ref="V14:V15"/>
    <mergeCell ref="B10:B11"/>
    <mergeCell ref="C10:D11"/>
    <mergeCell ref="Q10:Q11"/>
    <mergeCell ref="S10:S11"/>
    <mergeCell ref="T10:T11"/>
    <mergeCell ref="U10:U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2C884-7ADE-49B8-A6ED-D3D8CE4EF016}">
  <dimension ref="V3"/>
  <sheetViews>
    <sheetView zoomScale="70" zoomScaleNormal="70" workbookViewId="0">
      <selection activeCell="Z14" sqref="Z14"/>
    </sheetView>
  </sheetViews>
  <sheetFormatPr defaultRowHeight="14.4" x14ac:dyDescent="0.3"/>
  <cols>
    <col min="27" max="30" width="9.21875" customWidth="1"/>
  </cols>
  <sheetData>
    <row r="3" spans="22:22" ht="31.2" x14ac:dyDescent="0.6">
      <c r="V3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</vt:lpstr>
      <vt:lpstr>Workflow</vt:lpstr>
      <vt:lpstr>Output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lulobru</dc:creator>
  <cp:lastModifiedBy>lulobru</cp:lastModifiedBy>
  <dcterms:created xsi:type="dcterms:W3CDTF">2018-11-07T07:54:23Z</dcterms:created>
  <dcterms:modified xsi:type="dcterms:W3CDTF">2018-11-09T08:23:36Z</dcterms:modified>
</cp:coreProperties>
</file>