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F:\未完成的项目\体测系统(待完善)\"/>
    </mc:Choice>
  </mc:AlternateContent>
  <xr:revisionPtr revIDLastSave="0" documentId="13_ncr:1_{651D4156-F758-4F38-9AE0-A5B802BB3CCD}" xr6:coauthVersionLast="40" xr6:coauthVersionMax="40" xr10:uidLastSave="{00000000-0000-0000-0000-000000000000}"/>
  <bookViews>
    <workbookView xWindow="0" yWindow="0" windowWidth="19092" windowHeight="7872" tabRatio="805" xr2:uid="{00000000-000D-0000-FFFF-FFFF00000000}"/>
  </bookViews>
  <sheets>
    <sheet name="16计一" sheetId="1" r:id="rId1"/>
    <sheet name="16计二" sheetId="6" r:id="rId2"/>
    <sheet name="16网络" sheetId="2" r:id="rId3"/>
    <sheet name="16物联网" sheetId="5" r:id="rId4"/>
    <sheet name="16通信" sheetId="4" r:id="rId5"/>
    <sheet name="16电气" sheetId="3" r:id="rId6"/>
    <sheet name="16汽服" sheetId="7" r:id="rId7"/>
    <sheet name="17计一" sheetId="8" r:id="rId8"/>
    <sheet name="17计二" sheetId="9" r:id="rId9"/>
    <sheet name="17网络" sheetId="10" r:id="rId10"/>
    <sheet name="17物联网" sheetId="11" r:id="rId11"/>
    <sheet name="17汽服" sheetId="14" r:id="rId12"/>
    <sheet name="17通信" sheetId="12" r:id="rId13"/>
    <sheet name="17电气" sheetId="13" r:id="rId14"/>
  </sheets>
  <externalReferences>
    <externalReference r:id="rId15"/>
    <externalReference r:id="rId16"/>
    <externalReference r:id="rId17"/>
  </externalReferences>
  <definedNames>
    <definedName name="_xlnm._FilterDatabase" localSheetId="7" hidden="1">'17计一'!$C$2:$C$92</definedName>
  </definedNames>
  <calcPr calcId="181029"/>
</workbook>
</file>

<file path=xl/calcChain.xml><?xml version="1.0" encoding="utf-8"?>
<calcChain xmlns="http://schemas.openxmlformats.org/spreadsheetml/2006/main">
  <c r="O44" i="10" l="1"/>
  <c r="AH12" i="5"/>
  <c r="O43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5" i="10"/>
  <c r="AH34" i="5"/>
  <c r="AH44" i="5"/>
  <c r="AH13" i="5"/>
  <c r="AH5" i="5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39" i="8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53" i="9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5" i="5"/>
  <c r="AH36" i="5"/>
  <c r="AH37" i="5"/>
  <c r="AH38" i="5"/>
  <c r="AH39" i="5"/>
  <c r="AH40" i="5"/>
  <c r="AH41" i="5"/>
  <c r="AH42" i="5"/>
  <c r="AH43" i="5"/>
  <c r="AH45" i="5"/>
  <c r="AH15" i="5"/>
  <c r="AH63" i="2"/>
  <c r="AH21" i="3" l="1"/>
  <c r="AH13" i="3"/>
  <c r="AH24" i="3"/>
  <c r="AH26" i="3"/>
  <c r="N19" i="14" l="1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18" i="14"/>
  <c r="N6" i="14"/>
  <c r="N5" i="11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" i="9"/>
  <c r="O14" i="8"/>
  <c r="O4" i="10"/>
  <c r="N53" i="12"/>
  <c r="N56" i="12"/>
  <c r="N19" i="12"/>
  <c r="N18" i="12"/>
  <c r="N5" i="12"/>
  <c r="N6" i="12"/>
  <c r="N7" i="12"/>
  <c r="N8" i="12"/>
  <c r="N9" i="12"/>
  <c r="N10" i="12"/>
  <c r="N11" i="12"/>
  <c r="N12" i="12"/>
  <c r="N13" i="12"/>
  <c r="N14" i="12"/>
  <c r="N15" i="12"/>
  <c r="N4" i="12"/>
  <c r="N3" i="12"/>
  <c r="Q7" i="4"/>
  <c r="S59" i="2" l="1"/>
  <c r="AJ43" i="4"/>
  <c r="AJ40" i="4"/>
  <c r="AJ4" i="5"/>
  <c r="AJ5" i="5"/>
  <c r="AJ43" i="5"/>
  <c r="AJ41" i="5"/>
  <c r="N17" i="14" l="1"/>
  <c r="N16" i="14"/>
  <c r="N15" i="14"/>
  <c r="N14" i="14"/>
  <c r="N13" i="14"/>
  <c r="N12" i="14"/>
  <c r="N11" i="14"/>
  <c r="N10" i="14"/>
  <c r="N9" i="14"/>
  <c r="N8" i="14"/>
  <c r="N7" i="14"/>
  <c r="N5" i="14"/>
  <c r="N4" i="14"/>
  <c r="N3" i="14"/>
  <c r="N48" i="13"/>
  <c r="N47" i="13"/>
  <c r="N46" i="13"/>
  <c r="N45" i="13"/>
  <c r="N44" i="13"/>
  <c r="N43" i="13"/>
  <c r="N42" i="13"/>
  <c r="N41" i="13"/>
  <c r="N40" i="13"/>
  <c r="N39" i="13"/>
  <c r="N38" i="13"/>
  <c r="N37" i="13"/>
  <c r="N36" i="13"/>
  <c r="N35" i="13"/>
  <c r="N34" i="13"/>
  <c r="N33" i="13"/>
  <c r="N32" i="13"/>
  <c r="N31" i="13"/>
  <c r="N30" i="13"/>
  <c r="N29" i="13"/>
  <c r="N28" i="13"/>
  <c r="N27" i="13"/>
  <c r="N26" i="13"/>
  <c r="N25" i="13"/>
  <c r="N24" i="13"/>
  <c r="N23" i="13"/>
  <c r="N22" i="13"/>
  <c r="N21" i="13"/>
  <c r="N20" i="13"/>
  <c r="N19" i="13"/>
  <c r="N18" i="13"/>
  <c r="N17" i="13"/>
  <c r="N16" i="13"/>
  <c r="N15" i="13"/>
  <c r="N14" i="13"/>
  <c r="N13" i="13"/>
  <c r="N12" i="13"/>
  <c r="N11" i="13"/>
  <c r="N10" i="13"/>
  <c r="N9" i="13"/>
  <c r="N8" i="13"/>
  <c r="N7" i="13"/>
  <c r="N6" i="13"/>
  <c r="N5" i="13"/>
  <c r="N4" i="13"/>
  <c r="N3" i="13"/>
  <c r="N60" i="12"/>
  <c r="N59" i="12"/>
  <c r="N58" i="12"/>
  <c r="N57" i="12"/>
  <c r="N55" i="12"/>
  <c r="N54" i="12"/>
  <c r="N52" i="12"/>
  <c r="N51" i="12"/>
  <c r="N50" i="12"/>
  <c r="N49" i="12"/>
  <c r="N48" i="12"/>
  <c r="N47" i="12"/>
  <c r="N46" i="12"/>
  <c r="N45" i="12"/>
  <c r="N44" i="12"/>
  <c r="N43" i="12"/>
  <c r="N42" i="12"/>
  <c r="N41" i="12"/>
  <c r="N40" i="12"/>
  <c r="N39" i="12"/>
  <c r="N38" i="12"/>
  <c r="N37" i="12"/>
  <c r="N36" i="12"/>
  <c r="N35" i="12"/>
  <c r="N34" i="12"/>
  <c r="N33" i="12"/>
  <c r="N32" i="12"/>
  <c r="N31" i="12"/>
  <c r="N30" i="12"/>
  <c r="N29" i="12"/>
  <c r="N28" i="12"/>
  <c r="N27" i="12"/>
  <c r="N26" i="12"/>
  <c r="N25" i="12"/>
  <c r="N24" i="12"/>
  <c r="N23" i="12"/>
  <c r="N22" i="12"/>
  <c r="N21" i="12"/>
  <c r="N20" i="12"/>
  <c r="N17" i="12"/>
  <c r="N54" i="11"/>
  <c r="N53" i="11"/>
  <c r="N52" i="11"/>
  <c r="N51" i="11"/>
  <c r="N50" i="11"/>
  <c r="N49" i="11"/>
  <c r="N48" i="11"/>
  <c r="N47" i="11"/>
  <c r="N46" i="11"/>
  <c r="N45" i="11"/>
  <c r="N44" i="11"/>
  <c r="N43" i="11"/>
  <c r="N42" i="11"/>
  <c r="N41" i="11"/>
  <c r="N40" i="11"/>
  <c r="N39" i="11"/>
  <c r="N38" i="11"/>
  <c r="N37" i="11"/>
  <c r="N36" i="11"/>
  <c r="N35" i="11"/>
  <c r="N34" i="11"/>
  <c r="N33" i="11"/>
  <c r="N32" i="11"/>
  <c r="N31" i="11"/>
  <c r="N30" i="11"/>
  <c r="N29" i="11"/>
  <c r="N28" i="11"/>
  <c r="N27" i="11"/>
  <c r="N26" i="11"/>
  <c r="N25" i="11"/>
  <c r="N24" i="11"/>
  <c r="N23" i="11"/>
  <c r="N22" i="11"/>
  <c r="N21" i="11"/>
  <c r="N20" i="11"/>
  <c r="N19" i="11"/>
  <c r="N18" i="11"/>
  <c r="N17" i="11"/>
  <c r="N16" i="11"/>
  <c r="N15" i="11"/>
  <c r="N14" i="11"/>
  <c r="N13" i="11"/>
  <c r="N12" i="11"/>
  <c r="N11" i="11"/>
  <c r="N10" i="11"/>
  <c r="N9" i="11"/>
  <c r="N8" i="11"/>
  <c r="N7" i="11"/>
  <c r="N6" i="11"/>
  <c r="N4" i="11"/>
  <c r="N3" i="11"/>
  <c r="O3" i="10"/>
  <c r="O80" i="9"/>
  <c r="O4" i="9"/>
  <c r="O3" i="9"/>
  <c r="O38" i="8"/>
  <c r="O37" i="8"/>
  <c r="O36" i="8"/>
  <c r="O35" i="8"/>
  <c r="O34" i="8"/>
  <c r="O33" i="8"/>
  <c r="O32" i="8"/>
  <c r="O31" i="8"/>
  <c r="O30" i="8"/>
  <c r="O29" i="8"/>
  <c r="O28" i="8"/>
  <c r="O27" i="8"/>
  <c r="O26" i="8"/>
  <c r="O25" i="8"/>
  <c r="O24" i="8"/>
  <c r="O23" i="8"/>
  <c r="O22" i="8"/>
  <c r="O21" i="8"/>
  <c r="O20" i="8"/>
  <c r="O19" i="8"/>
  <c r="O18" i="8"/>
  <c r="O17" i="8"/>
  <c r="O16" i="8"/>
  <c r="O15" i="8"/>
  <c r="O13" i="8"/>
  <c r="O12" i="8"/>
  <c r="O11" i="8"/>
  <c r="O10" i="8"/>
  <c r="O9" i="8"/>
  <c r="O8" i="8"/>
  <c r="O7" i="8"/>
  <c r="O6" i="8"/>
  <c r="O5" i="8"/>
  <c r="O4" i="8"/>
  <c r="O3" i="8"/>
  <c r="X75" i="6"/>
  <c r="W75" i="6"/>
  <c r="U75" i="6"/>
  <c r="T75" i="6"/>
  <c r="S75" i="6"/>
  <c r="R75" i="6"/>
  <c r="Q75" i="6"/>
  <c r="X74" i="6"/>
  <c r="W74" i="6"/>
  <c r="U74" i="6"/>
  <c r="T74" i="6"/>
  <c r="S74" i="6"/>
  <c r="R74" i="6"/>
  <c r="Q74" i="6"/>
  <c r="X73" i="6"/>
  <c r="W73" i="6"/>
  <c r="U73" i="6"/>
  <c r="T73" i="6"/>
  <c r="S73" i="6"/>
  <c r="R73" i="6"/>
  <c r="AG73" i="6" s="1"/>
  <c r="Q73" i="6"/>
  <c r="X72" i="6"/>
  <c r="W72" i="6"/>
  <c r="U72" i="6"/>
  <c r="T72" i="6"/>
  <c r="S72" i="6"/>
  <c r="R72" i="6"/>
  <c r="Q72" i="6"/>
  <c r="X71" i="6"/>
  <c r="W71" i="6"/>
  <c r="U71" i="6"/>
  <c r="T71" i="6"/>
  <c r="S71" i="6"/>
  <c r="R71" i="6"/>
  <c r="Q71" i="6"/>
  <c r="X70" i="6"/>
  <c r="W70" i="6"/>
  <c r="U70" i="6"/>
  <c r="T70" i="6"/>
  <c r="S70" i="6"/>
  <c r="R70" i="6"/>
  <c r="Q70" i="6"/>
  <c r="X69" i="6"/>
  <c r="W69" i="6"/>
  <c r="U69" i="6"/>
  <c r="T69" i="6"/>
  <c r="S69" i="6"/>
  <c r="R69" i="6"/>
  <c r="AG69" i="6" s="1"/>
  <c r="Q69" i="6"/>
  <c r="X68" i="6"/>
  <c r="W68" i="6"/>
  <c r="U68" i="6"/>
  <c r="T68" i="6"/>
  <c r="S68" i="6"/>
  <c r="R68" i="6"/>
  <c r="Q68" i="6"/>
  <c r="X67" i="6"/>
  <c r="W67" i="6"/>
  <c r="U67" i="6"/>
  <c r="T67" i="6"/>
  <c r="S67" i="6"/>
  <c r="R67" i="6"/>
  <c r="Q67" i="6"/>
  <c r="X66" i="6"/>
  <c r="W66" i="6"/>
  <c r="U66" i="6"/>
  <c r="T66" i="6"/>
  <c r="S66" i="6"/>
  <c r="R66" i="6"/>
  <c r="Q66" i="6"/>
  <c r="X65" i="6"/>
  <c r="W65" i="6"/>
  <c r="U65" i="6"/>
  <c r="T65" i="6"/>
  <c r="S65" i="6"/>
  <c r="R65" i="6"/>
  <c r="AG65" i="6" s="1"/>
  <c r="Q65" i="6"/>
  <c r="X64" i="6"/>
  <c r="W64" i="6"/>
  <c r="U64" i="6"/>
  <c r="T64" i="6"/>
  <c r="S64" i="6"/>
  <c r="R64" i="6"/>
  <c r="Q64" i="6"/>
  <c r="X63" i="6"/>
  <c r="W63" i="6"/>
  <c r="U63" i="6"/>
  <c r="T63" i="6"/>
  <c r="S63" i="6"/>
  <c r="R63" i="6"/>
  <c r="Q63" i="6"/>
  <c r="X62" i="6"/>
  <c r="W62" i="6"/>
  <c r="U62" i="6"/>
  <c r="T62" i="6"/>
  <c r="S62" i="6"/>
  <c r="R62" i="6"/>
  <c r="Q62" i="6"/>
  <c r="X61" i="6"/>
  <c r="W61" i="6"/>
  <c r="U61" i="6"/>
  <c r="T61" i="6"/>
  <c r="S61" i="6"/>
  <c r="R61" i="6"/>
  <c r="AG61" i="6" s="1"/>
  <c r="Q61" i="6"/>
  <c r="X60" i="6"/>
  <c r="U60" i="6"/>
  <c r="T60" i="6"/>
  <c r="S60" i="6"/>
  <c r="R60" i="6"/>
  <c r="Q60" i="6"/>
  <c r="X59" i="6"/>
  <c r="W59" i="6"/>
  <c r="U59" i="6"/>
  <c r="T59" i="6"/>
  <c r="S59" i="6"/>
  <c r="R59" i="6"/>
  <c r="Q59" i="6"/>
  <c r="X58" i="6"/>
  <c r="W58" i="6"/>
  <c r="U58" i="6"/>
  <c r="T58" i="6"/>
  <c r="S58" i="6"/>
  <c r="R58" i="6"/>
  <c r="AG58" i="6" s="1"/>
  <c r="Q58" i="6"/>
  <c r="X57" i="6"/>
  <c r="W57" i="6"/>
  <c r="U57" i="6"/>
  <c r="T57" i="6"/>
  <c r="S57" i="6"/>
  <c r="R57" i="6"/>
  <c r="Q57" i="6"/>
  <c r="X56" i="6"/>
  <c r="W56" i="6"/>
  <c r="U56" i="6"/>
  <c r="T56" i="6"/>
  <c r="S56" i="6"/>
  <c r="R56" i="6"/>
  <c r="Q56" i="6"/>
  <c r="X55" i="6"/>
  <c r="W55" i="6"/>
  <c r="U55" i="6"/>
  <c r="T55" i="6"/>
  <c r="S55" i="6"/>
  <c r="R55" i="6"/>
  <c r="Q55" i="6"/>
  <c r="X54" i="6"/>
  <c r="W54" i="6"/>
  <c r="U54" i="6"/>
  <c r="T54" i="6"/>
  <c r="S54" i="6"/>
  <c r="R54" i="6"/>
  <c r="AG54" i="6" s="1"/>
  <c r="Q54" i="6"/>
  <c r="X53" i="6"/>
  <c r="W53" i="6"/>
  <c r="U53" i="6"/>
  <c r="T53" i="6"/>
  <c r="S53" i="6"/>
  <c r="R53" i="6"/>
  <c r="Q53" i="6"/>
  <c r="X52" i="6"/>
  <c r="W52" i="6"/>
  <c r="U52" i="6"/>
  <c r="T52" i="6"/>
  <c r="S52" i="6"/>
  <c r="R52" i="6"/>
  <c r="Q52" i="6"/>
  <c r="X51" i="6"/>
  <c r="W51" i="6"/>
  <c r="U51" i="6"/>
  <c r="T51" i="6"/>
  <c r="S51" i="6"/>
  <c r="R51" i="6"/>
  <c r="Q51" i="6"/>
  <c r="X50" i="6"/>
  <c r="W50" i="6"/>
  <c r="U50" i="6"/>
  <c r="T50" i="6"/>
  <c r="S50" i="6"/>
  <c r="R50" i="6"/>
  <c r="AG50" i="6" s="1"/>
  <c r="Q50" i="6"/>
  <c r="X49" i="6"/>
  <c r="W49" i="6"/>
  <c r="AG49" i="6" s="1"/>
  <c r="Q49" i="6"/>
  <c r="X48" i="6"/>
  <c r="W48" i="6"/>
  <c r="U48" i="6"/>
  <c r="T48" i="6"/>
  <c r="S48" i="6"/>
  <c r="R48" i="6"/>
  <c r="Q48" i="6"/>
  <c r="X47" i="6"/>
  <c r="W47" i="6"/>
  <c r="U47" i="6"/>
  <c r="T47" i="6"/>
  <c r="S47" i="6"/>
  <c r="R47" i="6"/>
  <c r="Q47" i="6"/>
  <c r="X46" i="6"/>
  <c r="W46" i="6"/>
  <c r="U46" i="6"/>
  <c r="T46" i="6"/>
  <c r="S46" i="6"/>
  <c r="R46" i="6"/>
  <c r="AG46" i="6" s="1"/>
  <c r="Q46" i="6"/>
  <c r="X45" i="6"/>
  <c r="W45" i="6"/>
  <c r="U45" i="6"/>
  <c r="T45" i="6"/>
  <c r="S45" i="6"/>
  <c r="R45" i="6"/>
  <c r="Q45" i="6"/>
  <c r="X44" i="6"/>
  <c r="W44" i="6"/>
  <c r="U44" i="6"/>
  <c r="T44" i="6"/>
  <c r="S44" i="6"/>
  <c r="R44" i="6"/>
  <c r="Q44" i="6"/>
  <c r="X43" i="6"/>
  <c r="W43" i="6"/>
  <c r="U43" i="6"/>
  <c r="T43" i="6"/>
  <c r="S43" i="6"/>
  <c r="R43" i="6"/>
  <c r="Q43" i="6"/>
  <c r="X42" i="6"/>
  <c r="W42" i="6"/>
  <c r="U42" i="6"/>
  <c r="T42" i="6"/>
  <c r="S42" i="6"/>
  <c r="R42" i="6"/>
  <c r="AG42" i="6" s="1"/>
  <c r="Q42" i="6"/>
  <c r="X41" i="6"/>
  <c r="W41" i="6"/>
  <c r="U41" i="6"/>
  <c r="T41" i="6"/>
  <c r="S41" i="6"/>
  <c r="R41" i="6"/>
  <c r="Q41" i="6"/>
  <c r="X40" i="6"/>
  <c r="W40" i="6"/>
  <c r="U40" i="6"/>
  <c r="T40" i="6"/>
  <c r="S40" i="6"/>
  <c r="R40" i="6"/>
  <c r="Q40" i="6"/>
  <c r="X39" i="6"/>
  <c r="W39" i="6"/>
  <c r="U39" i="6"/>
  <c r="T39" i="6"/>
  <c r="S39" i="6"/>
  <c r="R39" i="6"/>
  <c r="Q39" i="6"/>
  <c r="X38" i="6"/>
  <c r="W38" i="6"/>
  <c r="U38" i="6"/>
  <c r="T38" i="6"/>
  <c r="S38" i="6"/>
  <c r="R38" i="6"/>
  <c r="AG38" i="6" s="1"/>
  <c r="Q38" i="6"/>
  <c r="X37" i="6"/>
  <c r="W37" i="6"/>
  <c r="U37" i="6"/>
  <c r="T37" i="6"/>
  <c r="S37" i="6"/>
  <c r="R37" i="6"/>
  <c r="Q37" i="6"/>
  <c r="X36" i="6"/>
  <c r="W36" i="6"/>
  <c r="U36" i="6"/>
  <c r="T36" i="6"/>
  <c r="S36" i="6"/>
  <c r="R36" i="6"/>
  <c r="Q36" i="6"/>
  <c r="X35" i="6"/>
  <c r="W35" i="6"/>
  <c r="U35" i="6"/>
  <c r="T35" i="6"/>
  <c r="S35" i="6"/>
  <c r="R35" i="6"/>
  <c r="Q35" i="6"/>
  <c r="X34" i="6"/>
  <c r="W34" i="6"/>
  <c r="T34" i="6"/>
  <c r="S34" i="6"/>
  <c r="R34" i="6"/>
  <c r="Q34" i="6"/>
  <c r="X33" i="6"/>
  <c r="W33" i="6"/>
  <c r="U33" i="6"/>
  <c r="T33" i="6"/>
  <c r="S33" i="6"/>
  <c r="R33" i="6"/>
  <c r="Q33" i="6"/>
  <c r="X32" i="6"/>
  <c r="W32" i="6"/>
  <c r="U32" i="6"/>
  <c r="T32" i="6"/>
  <c r="S32" i="6"/>
  <c r="R32" i="6"/>
  <c r="Q32" i="6"/>
  <c r="X31" i="6"/>
  <c r="W31" i="6"/>
  <c r="U31" i="6"/>
  <c r="T31" i="6"/>
  <c r="S31" i="6"/>
  <c r="R31" i="6"/>
  <c r="AG31" i="6" s="1"/>
  <c r="Q31" i="6"/>
  <c r="X30" i="6"/>
  <c r="W30" i="6"/>
  <c r="U30" i="6"/>
  <c r="T30" i="6"/>
  <c r="S30" i="6"/>
  <c r="R30" i="6"/>
  <c r="Q30" i="6"/>
  <c r="X29" i="6"/>
  <c r="W29" i="6"/>
  <c r="U29" i="6"/>
  <c r="T29" i="6"/>
  <c r="S29" i="6"/>
  <c r="R29" i="6"/>
  <c r="Q29" i="6"/>
  <c r="R28" i="6"/>
  <c r="AG28" i="6" s="1"/>
  <c r="Q28" i="6"/>
  <c r="X27" i="6"/>
  <c r="W27" i="6"/>
  <c r="U27" i="6"/>
  <c r="T27" i="6"/>
  <c r="S27" i="6"/>
  <c r="R27" i="6"/>
  <c r="Q27" i="6"/>
  <c r="X26" i="6"/>
  <c r="W26" i="6"/>
  <c r="U26" i="6"/>
  <c r="T26" i="6"/>
  <c r="S26" i="6"/>
  <c r="R26" i="6"/>
  <c r="Q26" i="6"/>
  <c r="X25" i="6"/>
  <c r="W25" i="6"/>
  <c r="U25" i="6"/>
  <c r="T25" i="6"/>
  <c r="S25" i="6"/>
  <c r="R25" i="6"/>
  <c r="Q25" i="6"/>
  <c r="X24" i="6"/>
  <c r="W24" i="6"/>
  <c r="U24" i="6"/>
  <c r="T24" i="6"/>
  <c r="S24" i="6"/>
  <c r="R24" i="6"/>
  <c r="Q24" i="6"/>
  <c r="X23" i="6"/>
  <c r="W23" i="6"/>
  <c r="U23" i="6"/>
  <c r="T23" i="6"/>
  <c r="S23" i="6"/>
  <c r="R23" i="6"/>
  <c r="Q23" i="6"/>
  <c r="X22" i="6"/>
  <c r="W22" i="6"/>
  <c r="U22" i="6"/>
  <c r="T22" i="6"/>
  <c r="S22" i="6"/>
  <c r="R22" i="6"/>
  <c r="Q22" i="6"/>
  <c r="X21" i="6"/>
  <c r="W21" i="6"/>
  <c r="U21" i="6"/>
  <c r="T21" i="6"/>
  <c r="S21" i="6"/>
  <c r="R21" i="6"/>
  <c r="Q21" i="6"/>
  <c r="X20" i="6"/>
  <c r="W20" i="6"/>
  <c r="U20" i="6"/>
  <c r="T20" i="6"/>
  <c r="S20" i="6"/>
  <c r="R20" i="6"/>
  <c r="Q20" i="6"/>
  <c r="X19" i="6"/>
  <c r="W19" i="6"/>
  <c r="U19" i="6"/>
  <c r="T19" i="6"/>
  <c r="S19" i="6"/>
  <c r="R19" i="6"/>
  <c r="Q19" i="6"/>
  <c r="X18" i="6"/>
  <c r="W18" i="6"/>
  <c r="U18" i="6"/>
  <c r="T18" i="6"/>
  <c r="S18" i="6"/>
  <c r="R18" i="6"/>
  <c r="Q18" i="6"/>
  <c r="X17" i="6"/>
  <c r="W17" i="6"/>
  <c r="U17" i="6"/>
  <c r="T17" i="6"/>
  <c r="S17" i="6"/>
  <c r="R17" i="6"/>
  <c r="Q17" i="6"/>
  <c r="X16" i="6"/>
  <c r="W16" i="6"/>
  <c r="U16" i="6"/>
  <c r="T16" i="6"/>
  <c r="S16" i="6"/>
  <c r="R16" i="6"/>
  <c r="Q16" i="6"/>
  <c r="X15" i="6"/>
  <c r="W15" i="6"/>
  <c r="U15" i="6"/>
  <c r="T15" i="6"/>
  <c r="S15" i="6"/>
  <c r="R15" i="6"/>
  <c r="Q15" i="6"/>
  <c r="X14" i="6"/>
  <c r="W14" i="6"/>
  <c r="U14" i="6"/>
  <c r="T14" i="6"/>
  <c r="S14" i="6"/>
  <c r="R14" i="6"/>
  <c r="Q14" i="6"/>
  <c r="X13" i="6"/>
  <c r="W13" i="6"/>
  <c r="U13" i="6"/>
  <c r="T13" i="6"/>
  <c r="S13" i="6"/>
  <c r="R13" i="6"/>
  <c r="Q13" i="6"/>
  <c r="X12" i="6"/>
  <c r="W12" i="6"/>
  <c r="U12" i="6"/>
  <c r="T12" i="6"/>
  <c r="S12" i="6"/>
  <c r="R12" i="6"/>
  <c r="Q12" i="6"/>
  <c r="X11" i="6"/>
  <c r="W11" i="6"/>
  <c r="U11" i="6"/>
  <c r="T11" i="6"/>
  <c r="S11" i="6"/>
  <c r="R11" i="6"/>
  <c r="X10" i="6"/>
  <c r="W10" i="6"/>
  <c r="U10" i="6"/>
  <c r="T10" i="6"/>
  <c r="S10" i="6"/>
  <c r="R10" i="6"/>
  <c r="X9" i="6"/>
  <c r="W9" i="6"/>
  <c r="U9" i="6"/>
  <c r="T9" i="6"/>
  <c r="S9" i="6"/>
  <c r="R9" i="6"/>
  <c r="Q9" i="6"/>
  <c r="X8" i="6"/>
  <c r="W8" i="6"/>
  <c r="U8" i="6"/>
  <c r="T8" i="6"/>
  <c r="S8" i="6"/>
  <c r="R8" i="6"/>
  <c r="X7" i="6"/>
  <c r="W7" i="6"/>
  <c r="U7" i="6"/>
  <c r="T7" i="6"/>
  <c r="S7" i="6"/>
  <c r="R7" i="6"/>
  <c r="X6" i="6"/>
  <c r="W6" i="6"/>
  <c r="U6" i="6"/>
  <c r="T6" i="6"/>
  <c r="S6" i="6"/>
  <c r="R6" i="6"/>
  <c r="X5" i="6"/>
  <c r="W5" i="6"/>
  <c r="U5" i="6"/>
  <c r="T5" i="6"/>
  <c r="S5" i="6"/>
  <c r="R5" i="6"/>
  <c r="X4" i="6"/>
  <c r="W4" i="6"/>
  <c r="U4" i="6"/>
  <c r="T4" i="6"/>
  <c r="S4" i="6"/>
  <c r="R4" i="6"/>
  <c r="X3" i="6"/>
  <c r="W3" i="6"/>
  <c r="U3" i="6"/>
  <c r="T3" i="6"/>
  <c r="S3" i="6"/>
  <c r="R3" i="6"/>
  <c r="Q3" i="6"/>
  <c r="AJ45" i="5"/>
  <c r="AI45" i="5"/>
  <c r="R45" i="5"/>
  <c r="AJ44" i="5"/>
  <c r="AI44" i="5"/>
  <c r="R44" i="5"/>
  <c r="AI43" i="5"/>
  <c r="R43" i="5"/>
  <c r="AK43" i="5" s="1"/>
  <c r="AJ42" i="5"/>
  <c r="AI42" i="5"/>
  <c r="R42" i="5"/>
  <c r="AI41" i="5"/>
  <c r="R41" i="5"/>
  <c r="AK41" i="5" s="1"/>
  <c r="AJ40" i="5"/>
  <c r="AI40" i="5"/>
  <c r="R40" i="5"/>
  <c r="AJ39" i="5"/>
  <c r="AI39" i="5"/>
  <c r="R39" i="5"/>
  <c r="AJ38" i="5"/>
  <c r="AI38" i="5"/>
  <c r="R38" i="5"/>
  <c r="AJ37" i="5"/>
  <c r="AI37" i="5"/>
  <c r="R37" i="5"/>
  <c r="AJ36" i="5"/>
  <c r="AI36" i="5"/>
  <c r="R36" i="5"/>
  <c r="AJ35" i="5"/>
  <c r="AI35" i="5"/>
  <c r="R35" i="5"/>
  <c r="AJ34" i="5"/>
  <c r="AI34" i="5"/>
  <c r="R34" i="5"/>
  <c r="AJ33" i="5"/>
  <c r="AI33" i="5"/>
  <c r="R33" i="5"/>
  <c r="AJ32" i="5"/>
  <c r="AI32" i="5"/>
  <c r="R32" i="5"/>
  <c r="AJ31" i="5"/>
  <c r="AI31" i="5"/>
  <c r="R31" i="5"/>
  <c r="AJ30" i="5"/>
  <c r="AI30" i="5"/>
  <c r="R30" i="5"/>
  <c r="AJ29" i="5"/>
  <c r="AI29" i="5"/>
  <c r="R29" i="5"/>
  <c r="AJ28" i="5"/>
  <c r="AI28" i="5"/>
  <c r="R28" i="5"/>
  <c r="AJ27" i="5"/>
  <c r="AI27" i="5"/>
  <c r="R27" i="5"/>
  <c r="AJ26" i="5"/>
  <c r="AI26" i="5"/>
  <c r="R26" i="5"/>
  <c r="AJ25" i="5"/>
  <c r="AI25" i="5"/>
  <c r="R25" i="5"/>
  <c r="AJ24" i="5"/>
  <c r="AI24" i="5"/>
  <c r="R24" i="5"/>
  <c r="AJ23" i="5"/>
  <c r="AI23" i="5"/>
  <c r="R23" i="5"/>
  <c r="AJ22" i="5"/>
  <c r="AI22" i="5"/>
  <c r="R22" i="5"/>
  <c r="AJ21" i="5"/>
  <c r="R21" i="5"/>
  <c r="AJ20" i="5"/>
  <c r="AI20" i="5"/>
  <c r="R20" i="5"/>
  <c r="AK20" i="5" s="1"/>
  <c r="AJ19" i="5"/>
  <c r="AI19" i="5"/>
  <c r="R19" i="5"/>
  <c r="AJ18" i="5"/>
  <c r="AI18" i="5"/>
  <c r="R18" i="5"/>
  <c r="AJ17" i="5"/>
  <c r="AI17" i="5"/>
  <c r="R17" i="5"/>
  <c r="AJ16" i="5"/>
  <c r="AI16" i="5"/>
  <c r="R16" i="5"/>
  <c r="AJ15" i="5"/>
  <c r="AI15" i="5"/>
  <c r="R15" i="5"/>
  <c r="AJ14" i="5"/>
  <c r="AH14" i="5"/>
  <c r="AI14" i="5" s="1"/>
  <c r="R14" i="5"/>
  <c r="AJ13" i="5"/>
  <c r="AI13" i="5"/>
  <c r="R13" i="5"/>
  <c r="AJ12" i="5"/>
  <c r="AI12" i="5"/>
  <c r="R12" i="5"/>
  <c r="AJ11" i="5"/>
  <c r="AH11" i="5"/>
  <c r="AI11" i="5" s="1"/>
  <c r="R11" i="5"/>
  <c r="AJ10" i="5"/>
  <c r="AH10" i="5"/>
  <c r="AI10" i="5" s="1"/>
  <c r="R10" i="5"/>
  <c r="AJ9" i="5"/>
  <c r="AH9" i="5"/>
  <c r="AI9" i="5" s="1"/>
  <c r="R9" i="5"/>
  <c r="AJ8" i="5"/>
  <c r="AH8" i="5"/>
  <c r="AI8" i="5" s="1"/>
  <c r="R8" i="5"/>
  <c r="AJ7" i="5"/>
  <c r="AH7" i="5"/>
  <c r="AI7" i="5" s="1"/>
  <c r="R7" i="5"/>
  <c r="AJ6" i="5"/>
  <c r="R6" i="5"/>
  <c r="R5" i="5"/>
  <c r="R4" i="5"/>
  <c r="AK4" i="5" s="1"/>
  <c r="R3" i="5"/>
  <c r="AK3" i="5" s="1"/>
  <c r="AJ44" i="4"/>
  <c r="Q44" i="4"/>
  <c r="Q43" i="4"/>
  <c r="AK43" i="4" s="1"/>
  <c r="AJ42" i="4"/>
  <c r="Q42" i="4"/>
  <c r="AJ41" i="4"/>
  <c r="Q41" i="4"/>
  <c r="Q40" i="4"/>
  <c r="AK40" i="4" s="1"/>
  <c r="AJ39" i="4"/>
  <c r="Q39" i="4"/>
  <c r="AJ38" i="4"/>
  <c r="Q38" i="4"/>
  <c r="AK38" i="4" s="1"/>
  <c r="AJ37" i="4"/>
  <c r="Q37" i="4"/>
  <c r="AJ36" i="4"/>
  <c r="Q36" i="4"/>
  <c r="AJ35" i="4"/>
  <c r="Q35" i="4"/>
  <c r="AJ34" i="4"/>
  <c r="Q34" i="4"/>
  <c r="AK34" i="4" s="1"/>
  <c r="AJ33" i="4"/>
  <c r="Q33" i="4"/>
  <c r="AJ32" i="4"/>
  <c r="Q32" i="4"/>
  <c r="AJ31" i="4"/>
  <c r="Q31" i="4"/>
  <c r="AJ30" i="4"/>
  <c r="Q30" i="4"/>
  <c r="AJ29" i="4"/>
  <c r="Q29" i="4"/>
  <c r="AJ28" i="4"/>
  <c r="Q28" i="4"/>
  <c r="AJ27" i="4"/>
  <c r="Q27" i="4"/>
  <c r="AJ26" i="4"/>
  <c r="Q26" i="4"/>
  <c r="AK26" i="4" s="1"/>
  <c r="AK25" i="4"/>
  <c r="AJ25" i="4"/>
  <c r="Q25" i="4"/>
  <c r="AJ24" i="4"/>
  <c r="AK24" i="4" s="1"/>
  <c r="Q24" i="4"/>
  <c r="AJ23" i="4"/>
  <c r="Q23" i="4"/>
  <c r="AJ22" i="4"/>
  <c r="Q22" i="4"/>
  <c r="AJ21" i="4"/>
  <c r="Q21" i="4"/>
  <c r="AJ20" i="4"/>
  <c r="Q20" i="4"/>
  <c r="AJ19" i="4"/>
  <c r="Q19" i="4"/>
  <c r="AJ18" i="4"/>
  <c r="AK18" i="4" s="1"/>
  <c r="Q18" i="4"/>
  <c r="AJ17" i="4"/>
  <c r="AK17" i="4" s="1"/>
  <c r="Q17" i="4"/>
  <c r="AJ16" i="4"/>
  <c r="AK16" i="4" s="1"/>
  <c r="Q16" i="4"/>
  <c r="AJ15" i="4"/>
  <c r="Q15" i="4"/>
  <c r="AJ14" i="4"/>
  <c r="Q14" i="4"/>
  <c r="AJ13" i="4"/>
  <c r="Q13" i="4"/>
  <c r="AJ12" i="4"/>
  <c r="Q12" i="4"/>
  <c r="AJ11" i="4"/>
  <c r="Q11" i="4"/>
  <c r="AK10" i="4"/>
  <c r="AJ10" i="4"/>
  <c r="Q10" i="4"/>
  <c r="AJ9" i="4"/>
  <c r="Q9" i="4"/>
  <c r="AK9" i="4" s="1"/>
  <c r="AJ8" i="4"/>
  <c r="Q8" i="4"/>
  <c r="AJ7" i="4"/>
  <c r="AK7" i="4" s="1"/>
  <c r="AJ6" i="4"/>
  <c r="Q6" i="4"/>
  <c r="AJ5" i="4"/>
  <c r="Q5" i="4"/>
  <c r="AJ4" i="4"/>
  <c r="Q4" i="4"/>
  <c r="AJ3" i="4"/>
  <c r="Q3" i="4"/>
  <c r="AI3" i="3"/>
  <c r="AH3" i="3"/>
  <c r="AK3" i="3" s="1"/>
  <c r="R3" i="3"/>
  <c r="V34" i="3"/>
  <c r="U34" i="3"/>
  <c r="T34" i="3"/>
  <c r="S34" i="3"/>
  <c r="R34" i="3"/>
  <c r="V31" i="3"/>
  <c r="U31" i="3"/>
  <c r="T31" i="3"/>
  <c r="S31" i="3"/>
  <c r="R31" i="3"/>
  <c r="V35" i="3"/>
  <c r="U35" i="3"/>
  <c r="T35" i="3"/>
  <c r="S35" i="3"/>
  <c r="R35" i="3"/>
  <c r="V32" i="3"/>
  <c r="U32" i="3"/>
  <c r="T32" i="3"/>
  <c r="S32" i="3"/>
  <c r="R32" i="3"/>
  <c r="V33" i="3"/>
  <c r="U33" i="3"/>
  <c r="T33" i="3"/>
  <c r="S33" i="3"/>
  <c r="R33" i="3"/>
  <c r="V30" i="3"/>
  <c r="U30" i="3"/>
  <c r="T30" i="3"/>
  <c r="S30" i="3"/>
  <c r="R30" i="3"/>
  <c r="V28" i="3"/>
  <c r="U28" i="3"/>
  <c r="T28" i="3"/>
  <c r="S28" i="3"/>
  <c r="AH28" i="3" s="1"/>
  <c r="R28" i="3"/>
  <c r="V29" i="3"/>
  <c r="U29" i="3"/>
  <c r="T29" i="3"/>
  <c r="S29" i="3"/>
  <c r="R29" i="3"/>
  <c r="V27" i="3"/>
  <c r="U27" i="3"/>
  <c r="T27" i="3"/>
  <c r="S27" i="3"/>
  <c r="R27" i="3"/>
  <c r="V14" i="3"/>
  <c r="U14" i="3"/>
  <c r="T14" i="3"/>
  <c r="S14" i="3"/>
  <c r="R14" i="3"/>
  <c r="V9" i="3"/>
  <c r="U9" i="3"/>
  <c r="T9" i="3"/>
  <c r="S9" i="3"/>
  <c r="R9" i="3"/>
  <c r="V22" i="3"/>
  <c r="U22" i="3"/>
  <c r="T22" i="3"/>
  <c r="S22" i="3"/>
  <c r="R22" i="3"/>
  <c r="AI13" i="3"/>
  <c r="AK13" i="3"/>
  <c r="R13" i="3"/>
  <c r="AI24" i="3"/>
  <c r="AK24" i="3"/>
  <c r="R24" i="3"/>
  <c r="AI26" i="3"/>
  <c r="AK26" i="3"/>
  <c r="R26" i="3"/>
  <c r="AI21" i="3"/>
  <c r="AK21" i="3"/>
  <c r="R21" i="3"/>
  <c r="V7" i="3"/>
  <c r="U7" i="3"/>
  <c r="T7" i="3"/>
  <c r="S7" i="3"/>
  <c r="R7" i="3"/>
  <c r="V25" i="3"/>
  <c r="U25" i="3"/>
  <c r="T25" i="3"/>
  <c r="S25" i="3"/>
  <c r="R25" i="3"/>
  <c r="V23" i="3"/>
  <c r="U23" i="3"/>
  <c r="T23" i="3"/>
  <c r="S23" i="3"/>
  <c r="R23" i="3"/>
  <c r="V11" i="3"/>
  <c r="T11" i="3"/>
  <c r="S11" i="3"/>
  <c r="AH11" i="3" s="1"/>
  <c r="R11" i="3"/>
  <c r="V4" i="3"/>
  <c r="U4" i="3"/>
  <c r="T4" i="3"/>
  <c r="S4" i="3"/>
  <c r="R4" i="3"/>
  <c r="V19" i="3"/>
  <c r="U19" i="3"/>
  <c r="T19" i="3"/>
  <c r="S19" i="3"/>
  <c r="R19" i="3"/>
  <c r="Q19" i="3"/>
  <c r="V6" i="3"/>
  <c r="U6" i="3"/>
  <c r="T6" i="3"/>
  <c r="S6" i="3"/>
  <c r="AH6" i="3" s="1"/>
  <c r="R6" i="3"/>
  <c r="Q6" i="3"/>
  <c r="V8" i="3"/>
  <c r="U8" i="3"/>
  <c r="T8" i="3"/>
  <c r="S8" i="3"/>
  <c r="R8" i="3"/>
  <c r="Q8" i="3"/>
  <c r="V10" i="3"/>
  <c r="U10" i="3"/>
  <c r="T10" i="3"/>
  <c r="S10" i="3"/>
  <c r="R10" i="3"/>
  <c r="Q10" i="3"/>
  <c r="V16" i="3"/>
  <c r="U16" i="3"/>
  <c r="T16" i="3"/>
  <c r="S16" i="3"/>
  <c r="R16" i="3"/>
  <c r="Q16" i="3"/>
  <c r="V18" i="3"/>
  <c r="U18" i="3"/>
  <c r="T18" i="3"/>
  <c r="S18" i="3"/>
  <c r="AH18" i="3" s="1"/>
  <c r="R18" i="3"/>
  <c r="Q18" i="3"/>
  <c r="V12" i="3"/>
  <c r="U12" i="3"/>
  <c r="T12" i="3"/>
  <c r="S12" i="3"/>
  <c r="R12" i="3"/>
  <c r="Q12" i="3"/>
  <c r="V20" i="3"/>
  <c r="U20" i="3"/>
  <c r="T20" i="3"/>
  <c r="S20" i="3"/>
  <c r="R20" i="3"/>
  <c r="Q20" i="3"/>
  <c r="V17" i="3"/>
  <c r="U17" i="3"/>
  <c r="T17" i="3"/>
  <c r="S17" i="3"/>
  <c r="R17" i="3"/>
  <c r="Q17" i="3"/>
  <c r="V15" i="3"/>
  <c r="U15" i="3"/>
  <c r="T15" i="3"/>
  <c r="S15" i="3"/>
  <c r="AH15" i="3" s="1"/>
  <c r="R15" i="3"/>
  <c r="Q15" i="3"/>
  <c r="V5" i="3"/>
  <c r="U5" i="3"/>
  <c r="T5" i="3"/>
  <c r="S5" i="3"/>
  <c r="R5" i="3"/>
  <c r="Q5" i="3"/>
  <c r="AJ63" i="2"/>
  <c r="S63" i="2"/>
  <c r="AI63" i="2" s="1"/>
  <c r="AE62" i="2"/>
  <c r="AD62" i="2"/>
  <c r="AC62" i="2"/>
  <c r="AB62" i="2"/>
  <c r="AA62" i="2"/>
  <c r="Z62" i="2"/>
  <c r="W62" i="2"/>
  <c r="V62" i="2"/>
  <c r="U62" i="2"/>
  <c r="T62" i="2"/>
  <c r="AH62" i="2" s="1"/>
  <c r="S62" i="2"/>
  <c r="R62" i="2"/>
  <c r="AE61" i="2"/>
  <c r="AD61" i="2"/>
  <c r="AC61" i="2"/>
  <c r="AB61" i="2"/>
  <c r="AA61" i="2"/>
  <c r="Z61" i="2"/>
  <c r="W61" i="2"/>
  <c r="V61" i="2"/>
  <c r="U61" i="2"/>
  <c r="T61" i="2"/>
  <c r="AH61" i="2" s="1"/>
  <c r="S61" i="2"/>
  <c r="R61" i="2"/>
  <c r="AE60" i="2"/>
  <c r="AD60" i="2"/>
  <c r="AC60" i="2"/>
  <c r="AB60" i="2"/>
  <c r="AA60" i="2"/>
  <c r="Z60" i="2"/>
  <c r="W60" i="2"/>
  <c r="V60" i="2"/>
  <c r="U60" i="2"/>
  <c r="T60" i="2"/>
  <c r="AH60" i="2" s="1"/>
  <c r="S60" i="2"/>
  <c r="R60" i="2"/>
  <c r="AE59" i="2"/>
  <c r="AD59" i="2"/>
  <c r="AC59" i="2"/>
  <c r="AB59" i="2"/>
  <c r="AA59" i="2"/>
  <c r="Z59" i="2"/>
  <c r="W59" i="2"/>
  <c r="V59" i="2"/>
  <c r="U59" i="2"/>
  <c r="T59" i="2"/>
  <c r="AH59" i="2" s="1"/>
  <c r="R59" i="2"/>
  <c r="AE58" i="2"/>
  <c r="AD58" i="2"/>
  <c r="AC58" i="2"/>
  <c r="AB58" i="2"/>
  <c r="AA58" i="2"/>
  <c r="Z58" i="2"/>
  <c r="W58" i="2"/>
  <c r="V58" i="2"/>
  <c r="U58" i="2"/>
  <c r="T58" i="2"/>
  <c r="S58" i="2"/>
  <c r="R58" i="2"/>
  <c r="AE57" i="2"/>
  <c r="AD57" i="2"/>
  <c r="AC57" i="2"/>
  <c r="AB57" i="2"/>
  <c r="AA57" i="2"/>
  <c r="Z57" i="2"/>
  <c r="W57" i="2"/>
  <c r="V57" i="2"/>
  <c r="U57" i="2"/>
  <c r="T57" i="2"/>
  <c r="S57" i="2"/>
  <c r="R57" i="2"/>
  <c r="AE56" i="2"/>
  <c r="AD56" i="2"/>
  <c r="AC56" i="2"/>
  <c r="AB56" i="2"/>
  <c r="AA56" i="2"/>
  <c r="Z56" i="2"/>
  <c r="W56" i="2"/>
  <c r="V56" i="2"/>
  <c r="U56" i="2"/>
  <c r="T56" i="2"/>
  <c r="S56" i="2"/>
  <c r="R56" i="2"/>
  <c r="AE55" i="2"/>
  <c r="AD55" i="2"/>
  <c r="AC55" i="2"/>
  <c r="AB55" i="2"/>
  <c r="AA55" i="2"/>
  <c r="Z55" i="2"/>
  <c r="W55" i="2"/>
  <c r="V55" i="2"/>
  <c r="U55" i="2"/>
  <c r="T55" i="2"/>
  <c r="S55" i="2"/>
  <c r="R55" i="2"/>
  <c r="AE54" i="2"/>
  <c r="AD54" i="2"/>
  <c r="AC54" i="2"/>
  <c r="AB54" i="2"/>
  <c r="AA54" i="2"/>
  <c r="Z54" i="2"/>
  <c r="W54" i="2"/>
  <c r="V54" i="2"/>
  <c r="U54" i="2"/>
  <c r="T54" i="2"/>
  <c r="S54" i="2"/>
  <c r="R54" i="2"/>
  <c r="AE53" i="2"/>
  <c r="AD53" i="2"/>
  <c r="AC53" i="2"/>
  <c r="AB53" i="2"/>
  <c r="AA53" i="2"/>
  <c r="Z53" i="2"/>
  <c r="W53" i="2"/>
  <c r="V53" i="2"/>
  <c r="U53" i="2"/>
  <c r="T53" i="2"/>
  <c r="S53" i="2"/>
  <c r="R53" i="2"/>
  <c r="AE52" i="2"/>
  <c r="AD52" i="2"/>
  <c r="AC52" i="2"/>
  <c r="AB52" i="2"/>
  <c r="AA52" i="2"/>
  <c r="Z52" i="2"/>
  <c r="W52" i="2"/>
  <c r="V52" i="2"/>
  <c r="U52" i="2"/>
  <c r="T52" i="2"/>
  <c r="S52" i="2"/>
  <c r="R52" i="2"/>
  <c r="AE51" i="2"/>
  <c r="AD51" i="2"/>
  <c r="AC51" i="2"/>
  <c r="AB51" i="2"/>
  <c r="AA51" i="2"/>
  <c r="Z51" i="2"/>
  <c r="W51" i="2"/>
  <c r="V51" i="2"/>
  <c r="U51" i="2"/>
  <c r="T51" i="2"/>
  <c r="S51" i="2"/>
  <c r="R51" i="2"/>
  <c r="AE50" i="2"/>
  <c r="AD50" i="2"/>
  <c r="AC50" i="2"/>
  <c r="AB50" i="2"/>
  <c r="AA50" i="2"/>
  <c r="Z50" i="2"/>
  <c r="W50" i="2"/>
  <c r="V50" i="2"/>
  <c r="U50" i="2"/>
  <c r="T50" i="2"/>
  <c r="S50" i="2"/>
  <c r="R50" i="2"/>
  <c r="AE49" i="2"/>
  <c r="AD49" i="2"/>
  <c r="AC49" i="2"/>
  <c r="AB49" i="2"/>
  <c r="AA49" i="2"/>
  <c r="Z49" i="2"/>
  <c r="W49" i="2"/>
  <c r="V49" i="2"/>
  <c r="U49" i="2"/>
  <c r="T49" i="2"/>
  <c r="S49" i="2"/>
  <c r="R49" i="2"/>
  <c r="AE48" i="2"/>
  <c r="AD48" i="2"/>
  <c r="AC48" i="2"/>
  <c r="AB48" i="2"/>
  <c r="AA48" i="2"/>
  <c r="Z48" i="2"/>
  <c r="W48" i="2"/>
  <c r="V48" i="2"/>
  <c r="U48" i="2"/>
  <c r="T48" i="2"/>
  <c r="S48" i="2"/>
  <c r="R48" i="2"/>
  <c r="AE47" i="2"/>
  <c r="AD47" i="2"/>
  <c r="AC47" i="2"/>
  <c r="AB47" i="2"/>
  <c r="AA47" i="2"/>
  <c r="Z47" i="2"/>
  <c r="W47" i="2"/>
  <c r="V47" i="2"/>
  <c r="U47" i="2"/>
  <c r="T47" i="2"/>
  <c r="S47" i="2"/>
  <c r="R47" i="2"/>
  <c r="AE46" i="2"/>
  <c r="AD46" i="2"/>
  <c r="AC46" i="2"/>
  <c r="AB46" i="2"/>
  <c r="AA46" i="2"/>
  <c r="Z46" i="2"/>
  <c r="W46" i="2"/>
  <c r="V46" i="2"/>
  <c r="U46" i="2"/>
  <c r="T46" i="2"/>
  <c r="S46" i="2"/>
  <c r="R46" i="2"/>
  <c r="AE45" i="2"/>
  <c r="AD45" i="2"/>
  <c r="AC45" i="2"/>
  <c r="AB45" i="2"/>
  <c r="AA45" i="2"/>
  <c r="Z45" i="2"/>
  <c r="W45" i="2"/>
  <c r="V45" i="2"/>
  <c r="U45" i="2"/>
  <c r="T45" i="2"/>
  <c r="S45" i="2"/>
  <c r="R45" i="2"/>
  <c r="AE44" i="2"/>
  <c r="AD44" i="2"/>
  <c r="AC44" i="2"/>
  <c r="AB44" i="2"/>
  <c r="AA44" i="2"/>
  <c r="Z44" i="2"/>
  <c r="W44" i="2"/>
  <c r="V44" i="2"/>
  <c r="U44" i="2"/>
  <c r="T44" i="2"/>
  <c r="S44" i="2"/>
  <c r="R44" i="2"/>
  <c r="AE43" i="2"/>
  <c r="AD43" i="2"/>
  <c r="AC43" i="2"/>
  <c r="AB43" i="2"/>
  <c r="AA43" i="2"/>
  <c r="Z43" i="2"/>
  <c r="W43" i="2"/>
  <c r="V43" i="2"/>
  <c r="U43" i="2"/>
  <c r="T43" i="2"/>
  <c r="S43" i="2"/>
  <c r="R43" i="2"/>
  <c r="AE42" i="2"/>
  <c r="AD42" i="2"/>
  <c r="AC42" i="2"/>
  <c r="AB42" i="2"/>
  <c r="AA42" i="2"/>
  <c r="Z42" i="2"/>
  <c r="W42" i="2"/>
  <c r="V42" i="2"/>
  <c r="U42" i="2"/>
  <c r="T42" i="2"/>
  <c r="S42" i="2"/>
  <c r="R42" i="2"/>
  <c r="AE41" i="2"/>
  <c r="AD41" i="2"/>
  <c r="AC41" i="2"/>
  <c r="AB41" i="2"/>
  <c r="AA41" i="2"/>
  <c r="Z41" i="2"/>
  <c r="W41" i="2"/>
  <c r="V41" i="2"/>
  <c r="U41" i="2"/>
  <c r="T41" i="2"/>
  <c r="S41" i="2"/>
  <c r="R41" i="2"/>
  <c r="AE40" i="2"/>
  <c r="AD40" i="2"/>
  <c r="AC40" i="2"/>
  <c r="AB40" i="2"/>
  <c r="AA40" i="2"/>
  <c r="Z40" i="2"/>
  <c r="W40" i="2"/>
  <c r="V40" i="2"/>
  <c r="U40" i="2"/>
  <c r="T40" i="2"/>
  <c r="S40" i="2"/>
  <c r="R40" i="2"/>
  <c r="AE39" i="2"/>
  <c r="AD39" i="2"/>
  <c r="AC39" i="2"/>
  <c r="AB39" i="2"/>
  <c r="AA39" i="2"/>
  <c r="Z39" i="2"/>
  <c r="W39" i="2"/>
  <c r="V39" i="2"/>
  <c r="U39" i="2"/>
  <c r="T39" i="2"/>
  <c r="S39" i="2"/>
  <c r="R39" i="2"/>
  <c r="AE38" i="2"/>
  <c r="AD38" i="2"/>
  <c r="AC38" i="2"/>
  <c r="AB38" i="2"/>
  <c r="AA38" i="2"/>
  <c r="Z38" i="2"/>
  <c r="W38" i="2"/>
  <c r="V38" i="2"/>
  <c r="U38" i="2"/>
  <c r="T38" i="2"/>
  <c r="S38" i="2"/>
  <c r="R38" i="2"/>
  <c r="AE37" i="2"/>
  <c r="AD37" i="2"/>
  <c r="AC37" i="2"/>
  <c r="AB37" i="2"/>
  <c r="AA37" i="2"/>
  <c r="Z37" i="2"/>
  <c r="W37" i="2"/>
  <c r="V37" i="2"/>
  <c r="U37" i="2"/>
  <c r="T37" i="2"/>
  <c r="S37" i="2"/>
  <c r="R37" i="2"/>
  <c r="AE36" i="2"/>
  <c r="AD36" i="2"/>
  <c r="AC36" i="2"/>
  <c r="AB36" i="2"/>
  <c r="AA36" i="2"/>
  <c r="Z36" i="2"/>
  <c r="W36" i="2"/>
  <c r="V36" i="2"/>
  <c r="U36" i="2"/>
  <c r="T36" i="2"/>
  <c r="S36" i="2"/>
  <c r="R36" i="2"/>
  <c r="AE35" i="2"/>
  <c r="AD35" i="2"/>
  <c r="AC35" i="2"/>
  <c r="AB35" i="2"/>
  <c r="AA35" i="2"/>
  <c r="Z35" i="2"/>
  <c r="W35" i="2"/>
  <c r="V35" i="2"/>
  <c r="U35" i="2"/>
  <c r="T35" i="2"/>
  <c r="S35" i="2"/>
  <c r="R35" i="2"/>
  <c r="AE34" i="2"/>
  <c r="AD34" i="2"/>
  <c r="AC34" i="2"/>
  <c r="AB34" i="2"/>
  <c r="AA34" i="2"/>
  <c r="Z34" i="2"/>
  <c r="W34" i="2"/>
  <c r="V34" i="2"/>
  <c r="U34" i="2"/>
  <c r="T34" i="2"/>
  <c r="S34" i="2"/>
  <c r="R34" i="2"/>
  <c r="AE33" i="2"/>
  <c r="AD33" i="2"/>
  <c r="AC33" i="2"/>
  <c r="AB33" i="2"/>
  <c r="AA33" i="2"/>
  <c r="Z33" i="2"/>
  <c r="W33" i="2"/>
  <c r="V33" i="2"/>
  <c r="U33" i="2"/>
  <c r="T33" i="2"/>
  <c r="S33" i="2"/>
  <c r="R33" i="2"/>
  <c r="AE32" i="2"/>
  <c r="AD32" i="2"/>
  <c r="AC32" i="2"/>
  <c r="AB32" i="2"/>
  <c r="AA32" i="2"/>
  <c r="Z32" i="2"/>
  <c r="W32" i="2"/>
  <c r="V32" i="2"/>
  <c r="U32" i="2"/>
  <c r="T32" i="2"/>
  <c r="S32" i="2"/>
  <c r="R32" i="2"/>
  <c r="AE31" i="2"/>
  <c r="AD31" i="2"/>
  <c r="AC31" i="2"/>
  <c r="AB31" i="2"/>
  <c r="AA31" i="2"/>
  <c r="Z31" i="2"/>
  <c r="W31" i="2"/>
  <c r="V31" i="2"/>
  <c r="U31" i="2"/>
  <c r="T31" i="2"/>
  <c r="S31" i="2"/>
  <c r="R31" i="2"/>
  <c r="AE30" i="2"/>
  <c r="AD30" i="2"/>
  <c r="AC30" i="2"/>
  <c r="AB30" i="2"/>
  <c r="AA30" i="2"/>
  <c r="Z30" i="2"/>
  <c r="W30" i="2"/>
  <c r="V30" i="2"/>
  <c r="U30" i="2"/>
  <c r="T30" i="2"/>
  <c r="S30" i="2"/>
  <c r="R30" i="2"/>
  <c r="AE29" i="2"/>
  <c r="AD29" i="2"/>
  <c r="AC29" i="2"/>
  <c r="AB29" i="2"/>
  <c r="AA29" i="2"/>
  <c r="Z29" i="2"/>
  <c r="W29" i="2"/>
  <c r="V29" i="2"/>
  <c r="U29" i="2"/>
  <c r="T29" i="2"/>
  <c r="S29" i="2"/>
  <c r="R29" i="2"/>
  <c r="AE28" i="2"/>
  <c r="AD28" i="2"/>
  <c r="AC28" i="2"/>
  <c r="AB28" i="2"/>
  <c r="AA28" i="2"/>
  <c r="Z28" i="2"/>
  <c r="W28" i="2"/>
  <c r="V28" i="2"/>
  <c r="U28" i="2"/>
  <c r="T28" i="2"/>
  <c r="S28" i="2"/>
  <c r="R28" i="2"/>
  <c r="AE27" i="2"/>
  <c r="AD27" i="2"/>
  <c r="AC27" i="2"/>
  <c r="AB27" i="2"/>
  <c r="AA27" i="2"/>
  <c r="Z27" i="2"/>
  <c r="W27" i="2"/>
  <c r="V27" i="2"/>
  <c r="U27" i="2"/>
  <c r="T27" i="2"/>
  <c r="S27" i="2"/>
  <c r="R27" i="2"/>
  <c r="AE26" i="2"/>
  <c r="AD26" i="2"/>
  <c r="AC26" i="2"/>
  <c r="AB26" i="2"/>
  <c r="AA26" i="2"/>
  <c r="Z26" i="2"/>
  <c r="W26" i="2"/>
  <c r="V26" i="2"/>
  <c r="U26" i="2"/>
  <c r="T26" i="2"/>
  <c r="S26" i="2"/>
  <c r="R26" i="2"/>
  <c r="AE25" i="2"/>
  <c r="AD25" i="2"/>
  <c r="AC25" i="2"/>
  <c r="AB25" i="2"/>
  <c r="AA25" i="2"/>
  <c r="Z25" i="2"/>
  <c r="W25" i="2"/>
  <c r="V25" i="2"/>
  <c r="U25" i="2"/>
  <c r="T25" i="2"/>
  <c r="S25" i="2"/>
  <c r="R25" i="2"/>
  <c r="AE24" i="2"/>
  <c r="AD24" i="2"/>
  <c r="AC24" i="2"/>
  <c r="AB24" i="2"/>
  <c r="AA24" i="2"/>
  <c r="Z24" i="2"/>
  <c r="W24" i="2"/>
  <c r="V24" i="2"/>
  <c r="U24" i="2"/>
  <c r="T24" i="2"/>
  <c r="S24" i="2"/>
  <c r="R24" i="2"/>
  <c r="AE23" i="2"/>
  <c r="AD23" i="2"/>
  <c r="AC23" i="2"/>
  <c r="AB23" i="2"/>
  <c r="AA23" i="2"/>
  <c r="Z23" i="2"/>
  <c r="W23" i="2"/>
  <c r="V23" i="2"/>
  <c r="U23" i="2"/>
  <c r="T23" i="2"/>
  <c r="S23" i="2"/>
  <c r="R23" i="2"/>
  <c r="AE22" i="2"/>
  <c r="AD22" i="2"/>
  <c r="AC22" i="2"/>
  <c r="AB22" i="2"/>
  <c r="AA22" i="2"/>
  <c r="Z22" i="2"/>
  <c r="W22" i="2"/>
  <c r="V22" i="2"/>
  <c r="U22" i="2"/>
  <c r="T22" i="2"/>
  <c r="S22" i="2"/>
  <c r="R22" i="2"/>
  <c r="AE21" i="2"/>
  <c r="AD21" i="2"/>
  <c r="AC21" i="2"/>
  <c r="AB21" i="2"/>
  <c r="AA21" i="2"/>
  <c r="Z21" i="2"/>
  <c r="W21" i="2"/>
  <c r="V21" i="2"/>
  <c r="U21" i="2"/>
  <c r="T21" i="2"/>
  <c r="S21" i="2"/>
  <c r="R21" i="2"/>
  <c r="AE20" i="2"/>
  <c r="AD20" i="2"/>
  <c r="AC20" i="2"/>
  <c r="AB20" i="2"/>
  <c r="AA20" i="2"/>
  <c r="Z20" i="2"/>
  <c r="W20" i="2"/>
  <c r="V20" i="2"/>
  <c r="U20" i="2"/>
  <c r="T20" i="2"/>
  <c r="S20" i="2"/>
  <c r="R20" i="2"/>
  <c r="AE19" i="2"/>
  <c r="AD19" i="2"/>
  <c r="AC19" i="2"/>
  <c r="AB19" i="2"/>
  <c r="AA19" i="2"/>
  <c r="Z19" i="2"/>
  <c r="W19" i="2"/>
  <c r="V19" i="2"/>
  <c r="U19" i="2"/>
  <c r="T19" i="2"/>
  <c r="S19" i="2"/>
  <c r="R19" i="2"/>
  <c r="AE18" i="2"/>
  <c r="AD18" i="2"/>
  <c r="AC18" i="2"/>
  <c r="AB18" i="2"/>
  <c r="AA18" i="2"/>
  <c r="Z18" i="2"/>
  <c r="W18" i="2"/>
  <c r="V18" i="2"/>
  <c r="U18" i="2"/>
  <c r="T18" i="2"/>
  <c r="S18" i="2"/>
  <c r="R18" i="2"/>
  <c r="AE17" i="2"/>
  <c r="AD17" i="2"/>
  <c r="AC17" i="2"/>
  <c r="AB17" i="2"/>
  <c r="AA17" i="2"/>
  <c r="Z17" i="2"/>
  <c r="W17" i="2"/>
  <c r="V17" i="2"/>
  <c r="U17" i="2"/>
  <c r="T17" i="2"/>
  <c r="S17" i="2"/>
  <c r="R17" i="2"/>
  <c r="AE16" i="2"/>
  <c r="AD16" i="2"/>
  <c r="AC16" i="2"/>
  <c r="AB16" i="2"/>
  <c r="AA16" i="2"/>
  <c r="Z16" i="2"/>
  <c r="W16" i="2"/>
  <c r="V16" i="2"/>
  <c r="U16" i="2"/>
  <c r="T16" i="2"/>
  <c r="S16" i="2"/>
  <c r="R16" i="2"/>
  <c r="AE15" i="2"/>
  <c r="AD15" i="2"/>
  <c r="AC15" i="2"/>
  <c r="AB15" i="2"/>
  <c r="AA15" i="2"/>
  <c r="Z15" i="2"/>
  <c r="W15" i="2"/>
  <c r="V15" i="2"/>
  <c r="U15" i="2"/>
  <c r="T15" i="2"/>
  <c r="S15" i="2"/>
  <c r="R15" i="2"/>
  <c r="AE14" i="2"/>
  <c r="AD14" i="2"/>
  <c r="AC14" i="2"/>
  <c r="AB14" i="2"/>
  <c r="AA14" i="2"/>
  <c r="Z14" i="2"/>
  <c r="W14" i="2"/>
  <c r="V14" i="2"/>
  <c r="U14" i="2"/>
  <c r="T14" i="2"/>
  <c r="S14" i="2"/>
  <c r="R14" i="2"/>
  <c r="AE13" i="2"/>
  <c r="AD13" i="2"/>
  <c r="AC13" i="2"/>
  <c r="AB13" i="2"/>
  <c r="AA13" i="2"/>
  <c r="Z13" i="2"/>
  <c r="W13" i="2"/>
  <c r="V13" i="2"/>
  <c r="U13" i="2"/>
  <c r="T13" i="2"/>
  <c r="S13" i="2"/>
  <c r="R13" i="2"/>
  <c r="AE12" i="2"/>
  <c r="AD12" i="2"/>
  <c r="AC12" i="2"/>
  <c r="AB12" i="2"/>
  <c r="AA12" i="2"/>
  <c r="Z12" i="2"/>
  <c r="W12" i="2"/>
  <c r="V12" i="2"/>
  <c r="U12" i="2"/>
  <c r="T12" i="2"/>
  <c r="S12" i="2"/>
  <c r="R12" i="2"/>
  <c r="AE11" i="2"/>
  <c r="AD11" i="2"/>
  <c r="AC11" i="2"/>
  <c r="AB11" i="2"/>
  <c r="AA11" i="2"/>
  <c r="Z11" i="2"/>
  <c r="W11" i="2"/>
  <c r="V11" i="2"/>
  <c r="U11" i="2"/>
  <c r="T11" i="2"/>
  <c r="S11" i="2"/>
  <c r="R11" i="2"/>
  <c r="AE10" i="2"/>
  <c r="AD10" i="2"/>
  <c r="AC10" i="2"/>
  <c r="AB10" i="2"/>
  <c r="AA10" i="2"/>
  <c r="Z10" i="2"/>
  <c r="W10" i="2"/>
  <c r="V10" i="2"/>
  <c r="U10" i="2"/>
  <c r="T10" i="2"/>
  <c r="S10" i="2"/>
  <c r="R10" i="2"/>
  <c r="AE9" i="2"/>
  <c r="AD9" i="2"/>
  <c r="AC9" i="2"/>
  <c r="AB9" i="2"/>
  <c r="AA9" i="2"/>
  <c r="Z9" i="2"/>
  <c r="W9" i="2"/>
  <c r="V9" i="2"/>
  <c r="U9" i="2"/>
  <c r="T9" i="2"/>
  <c r="S9" i="2"/>
  <c r="R9" i="2"/>
  <c r="AE8" i="2"/>
  <c r="AD8" i="2"/>
  <c r="AC8" i="2"/>
  <c r="AB8" i="2"/>
  <c r="AA8" i="2"/>
  <c r="Z8" i="2"/>
  <c r="W8" i="2"/>
  <c r="V8" i="2"/>
  <c r="U8" i="2"/>
  <c r="T8" i="2"/>
  <c r="S8" i="2"/>
  <c r="R8" i="2"/>
  <c r="AE7" i="2"/>
  <c r="AD7" i="2"/>
  <c r="AC7" i="2"/>
  <c r="AB7" i="2"/>
  <c r="AA7" i="2"/>
  <c r="Z7" i="2"/>
  <c r="W7" i="2"/>
  <c r="V7" i="2"/>
  <c r="U7" i="2"/>
  <c r="T7" i="2"/>
  <c r="S7" i="2"/>
  <c r="R7" i="2"/>
  <c r="AE6" i="2"/>
  <c r="AD6" i="2"/>
  <c r="AC6" i="2"/>
  <c r="AB6" i="2"/>
  <c r="AA6" i="2"/>
  <c r="Z6" i="2"/>
  <c r="W6" i="2"/>
  <c r="V6" i="2"/>
  <c r="U6" i="2"/>
  <c r="T6" i="2"/>
  <c r="S6" i="2"/>
  <c r="R6" i="2"/>
  <c r="AE5" i="2"/>
  <c r="AD5" i="2"/>
  <c r="AC5" i="2"/>
  <c r="AB5" i="2"/>
  <c r="AA5" i="2"/>
  <c r="Z5" i="2"/>
  <c r="W5" i="2"/>
  <c r="V5" i="2"/>
  <c r="U5" i="2"/>
  <c r="T5" i="2"/>
  <c r="S5" i="2"/>
  <c r="R5" i="2"/>
  <c r="AE4" i="2"/>
  <c r="AD4" i="2"/>
  <c r="AC4" i="2"/>
  <c r="AB4" i="2"/>
  <c r="AA4" i="2"/>
  <c r="Z4" i="2"/>
  <c r="W4" i="2"/>
  <c r="V4" i="2"/>
  <c r="U4" i="2"/>
  <c r="T4" i="2"/>
  <c r="S4" i="2"/>
  <c r="R4" i="2"/>
  <c r="AE3" i="2"/>
  <c r="AD3" i="2"/>
  <c r="AC3" i="2"/>
  <c r="AB3" i="2"/>
  <c r="AA3" i="2"/>
  <c r="Z3" i="2"/>
  <c r="W3" i="2"/>
  <c r="V3" i="2"/>
  <c r="U3" i="2"/>
  <c r="T3" i="2"/>
  <c r="S3" i="2"/>
  <c r="R3" i="2"/>
  <c r="W69" i="1"/>
  <c r="V69" i="1"/>
  <c r="U69" i="1"/>
  <c r="T69" i="1"/>
  <c r="S69" i="1"/>
  <c r="R69" i="1"/>
  <c r="O69" i="1"/>
  <c r="W68" i="1"/>
  <c r="V68" i="1"/>
  <c r="U68" i="1"/>
  <c r="T68" i="1"/>
  <c r="S68" i="1"/>
  <c r="R68" i="1"/>
  <c r="O68" i="1"/>
  <c r="W67" i="1"/>
  <c r="V67" i="1"/>
  <c r="U67" i="1"/>
  <c r="T67" i="1"/>
  <c r="S67" i="1"/>
  <c r="R67" i="1"/>
  <c r="O67" i="1"/>
  <c r="W66" i="1"/>
  <c r="V66" i="1"/>
  <c r="U66" i="1"/>
  <c r="T66" i="1"/>
  <c r="S66" i="1"/>
  <c r="R66" i="1"/>
  <c r="O66" i="1"/>
  <c r="W65" i="1"/>
  <c r="V65" i="1"/>
  <c r="U65" i="1"/>
  <c r="T65" i="1"/>
  <c r="S65" i="1"/>
  <c r="R65" i="1"/>
  <c r="O65" i="1"/>
  <c r="N65" i="1"/>
  <c r="M65" i="1"/>
  <c r="L65" i="1"/>
  <c r="W64" i="1"/>
  <c r="V64" i="1"/>
  <c r="U64" i="1"/>
  <c r="T64" i="1"/>
  <c r="S64" i="1"/>
  <c r="R64" i="1"/>
  <c r="O64" i="1"/>
  <c r="N64" i="1"/>
  <c r="M64" i="1"/>
  <c r="L64" i="1"/>
  <c r="W63" i="1"/>
  <c r="V63" i="1"/>
  <c r="U63" i="1"/>
  <c r="T63" i="1"/>
  <c r="S63" i="1"/>
  <c r="R63" i="1"/>
  <c r="O63" i="1"/>
  <c r="N63" i="1"/>
  <c r="M63" i="1"/>
  <c r="L63" i="1"/>
  <c r="W62" i="1"/>
  <c r="V62" i="1"/>
  <c r="U62" i="1"/>
  <c r="T62" i="1"/>
  <c r="S62" i="1"/>
  <c r="R62" i="1"/>
  <c r="O62" i="1"/>
  <c r="N62" i="1"/>
  <c r="M62" i="1"/>
  <c r="L62" i="1"/>
  <c r="W61" i="1"/>
  <c r="V61" i="1"/>
  <c r="U61" i="1"/>
  <c r="T61" i="1"/>
  <c r="S61" i="1"/>
  <c r="R61" i="1"/>
  <c r="O61" i="1"/>
  <c r="N61" i="1"/>
  <c r="M61" i="1"/>
  <c r="L61" i="1"/>
  <c r="W60" i="1"/>
  <c r="V60" i="1"/>
  <c r="U60" i="1"/>
  <c r="T60" i="1"/>
  <c r="S60" i="1"/>
  <c r="R60" i="1"/>
  <c r="O60" i="1"/>
  <c r="N60" i="1"/>
  <c r="M60" i="1"/>
  <c r="L60" i="1"/>
  <c r="W59" i="1"/>
  <c r="V59" i="1"/>
  <c r="U59" i="1"/>
  <c r="T59" i="1"/>
  <c r="S59" i="1"/>
  <c r="R59" i="1"/>
  <c r="O59" i="1"/>
  <c r="N59" i="1"/>
  <c r="M59" i="1"/>
  <c r="L59" i="1"/>
  <c r="W58" i="1"/>
  <c r="V58" i="1"/>
  <c r="U58" i="1"/>
  <c r="T58" i="1"/>
  <c r="S58" i="1"/>
  <c r="R58" i="1"/>
  <c r="O58" i="1"/>
  <c r="N58" i="1"/>
  <c r="M58" i="1"/>
  <c r="L58" i="1"/>
  <c r="W57" i="1"/>
  <c r="V57" i="1"/>
  <c r="U57" i="1"/>
  <c r="T57" i="1"/>
  <c r="S57" i="1"/>
  <c r="R57" i="1"/>
  <c r="O57" i="1"/>
  <c r="N57" i="1"/>
  <c r="M57" i="1"/>
  <c r="L57" i="1"/>
  <c r="W56" i="1"/>
  <c r="V56" i="1"/>
  <c r="U56" i="1"/>
  <c r="T56" i="1"/>
  <c r="S56" i="1"/>
  <c r="R56" i="1"/>
  <c r="O56" i="1"/>
  <c r="N56" i="1"/>
  <c r="M56" i="1"/>
  <c r="L56" i="1"/>
  <c r="W55" i="1"/>
  <c r="V55" i="1"/>
  <c r="U55" i="1"/>
  <c r="T55" i="1"/>
  <c r="S55" i="1"/>
  <c r="R55" i="1"/>
  <c r="O55" i="1"/>
  <c r="N55" i="1"/>
  <c r="M55" i="1"/>
  <c r="L55" i="1"/>
  <c r="W54" i="1"/>
  <c r="V54" i="1"/>
  <c r="U54" i="1"/>
  <c r="T54" i="1"/>
  <c r="S54" i="1"/>
  <c r="R54" i="1"/>
  <c r="O54" i="1"/>
  <c r="N54" i="1"/>
  <c r="M54" i="1"/>
  <c r="L54" i="1"/>
  <c r="W53" i="1"/>
  <c r="V53" i="1"/>
  <c r="U53" i="1"/>
  <c r="T53" i="1"/>
  <c r="S53" i="1"/>
  <c r="R53" i="1"/>
  <c r="O53" i="1"/>
  <c r="N53" i="1"/>
  <c r="M53" i="1"/>
  <c r="L53" i="1"/>
  <c r="W52" i="1"/>
  <c r="V52" i="1"/>
  <c r="U52" i="1"/>
  <c r="T52" i="1"/>
  <c r="S52" i="1"/>
  <c r="R52" i="1"/>
  <c r="O52" i="1"/>
  <c r="N52" i="1"/>
  <c r="M52" i="1"/>
  <c r="L52" i="1"/>
  <c r="W51" i="1"/>
  <c r="V51" i="1"/>
  <c r="U51" i="1"/>
  <c r="T51" i="1"/>
  <c r="S51" i="1"/>
  <c r="R51" i="1"/>
  <c r="O51" i="1"/>
  <c r="N51" i="1"/>
  <c r="M51" i="1"/>
  <c r="L51" i="1"/>
  <c r="W50" i="1"/>
  <c r="V50" i="1"/>
  <c r="U50" i="1"/>
  <c r="T50" i="1"/>
  <c r="S50" i="1"/>
  <c r="R50" i="1"/>
  <c r="O50" i="1"/>
  <c r="N50" i="1"/>
  <c r="M50" i="1"/>
  <c r="L50" i="1"/>
  <c r="W49" i="1"/>
  <c r="V49" i="1"/>
  <c r="U49" i="1"/>
  <c r="T49" i="1"/>
  <c r="S49" i="1"/>
  <c r="R49" i="1"/>
  <c r="O49" i="1"/>
  <c r="N49" i="1"/>
  <c r="M49" i="1"/>
  <c r="L49" i="1"/>
  <c r="W48" i="1"/>
  <c r="V48" i="1"/>
  <c r="U48" i="1"/>
  <c r="T48" i="1"/>
  <c r="S48" i="1"/>
  <c r="R48" i="1"/>
  <c r="O48" i="1"/>
  <c r="N48" i="1"/>
  <c r="M48" i="1"/>
  <c r="L48" i="1"/>
  <c r="W47" i="1"/>
  <c r="V47" i="1"/>
  <c r="U47" i="1"/>
  <c r="T47" i="1"/>
  <c r="S47" i="1"/>
  <c r="R47" i="1"/>
  <c r="O47" i="1"/>
  <c r="N47" i="1"/>
  <c r="M47" i="1"/>
  <c r="L47" i="1"/>
  <c r="W46" i="1"/>
  <c r="V46" i="1"/>
  <c r="U46" i="1"/>
  <c r="T46" i="1"/>
  <c r="S46" i="1"/>
  <c r="R46" i="1"/>
  <c r="O46" i="1"/>
  <c r="N46" i="1"/>
  <c r="M46" i="1"/>
  <c r="L46" i="1"/>
  <c r="W45" i="1"/>
  <c r="V45" i="1"/>
  <c r="U45" i="1"/>
  <c r="T45" i="1"/>
  <c r="S45" i="1"/>
  <c r="R45" i="1"/>
  <c r="O45" i="1"/>
  <c r="N45" i="1"/>
  <c r="M45" i="1"/>
  <c r="L45" i="1"/>
  <c r="W44" i="1"/>
  <c r="V44" i="1"/>
  <c r="U44" i="1"/>
  <c r="T44" i="1"/>
  <c r="S44" i="1"/>
  <c r="R44" i="1"/>
  <c r="O44" i="1"/>
  <c r="N44" i="1"/>
  <c r="M44" i="1"/>
  <c r="L44" i="1"/>
  <c r="W43" i="1"/>
  <c r="V43" i="1"/>
  <c r="U43" i="1"/>
  <c r="T43" i="1"/>
  <c r="S43" i="1"/>
  <c r="R43" i="1"/>
  <c r="O43" i="1"/>
  <c r="N43" i="1"/>
  <c r="M43" i="1"/>
  <c r="L43" i="1"/>
  <c r="W42" i="1"/>
  <c r="V42" i="1"/>
  <c r="U42" i="1"/>
  <c r="T42" i="1"/>
  <c r="S42" i="1"/>
  <c r="R42" i="1"/>
  <c r="O42" i="1"/>
  <c r="N42" i="1"/>
  <c r="M42" i="1"/>
  <c r="L42" i="1"/>
  <c r="W41" i="1"/>
  <c r="V41" i="1"/>
  <c r="U41" i="1"/>
  <c r="T41" i="1"/>
  <c r="S41" i="1"/>
  <c r="R41" i="1"/>
  <c r="O41" i="1"/>
  <c r="N41" i="1"/>
  <c r="M41" i="1"/>
  <c r="L41" i="1"/>
  <c r="W40" i="1"/>
  <c r="V40" i="1"/>
  <c r="U40" i="1"/>
  <c r="T40" i="1"/>
  <c r="S40" i="1"/>
  <c r="R40" i="1"/>
  <c r="O40" i="1"/>
  <c r="N40" i="1"/>
  <c r="M40" i="1"/>
  <c r="L40" i="1"/>
  <c r="W39" i="1"/>
  <c r="V39" i="1"/>
  <c r="U39" i="1"/>
  <c r="T39" i="1"/>
  <c r="S39" i="1"/>
  <c r="R39" i="1"/>
  <c r="O39" i="1"/>
  <c r="N39" i="1"/>
  <c r="M39" i="1"/>
  <c r="L39" i="1"/>
  <c r="W38" i="1"/>
  <c r="V38" i="1"/>
  <c r="U38" i="1"/>
  <c r="T38" i="1"/>
  <c r="S38" i="1"/>
  <c r="R38" i="1"/>
  <c r="O38" i="1"/>
  <c r="N38" i="1"/>
  <c r="M38" i="1"/>
  <c r="L38" i="1"/>
  <c r="W37" i="1"/>
  <c r="V37" i="1"/>
  <c r="U37" i="1"/>
  <c r="T37" i="1"/>
  <c r="S37" i="1"/>
  <c r="R37" i="1"/>
  <c r="O37" i="1"/>
  <c r="N37" i="1"/>
  <c r="M37" i="1"/>
  <c r="L37" i="1"/>
  <c r="W36" i="1"/>
  <c r="V36" i="1"/>
  <c r="U36" i="1"/>
  <c r="T36" i="1"/>
  <c r="S36" i="1"/>
  <c r="R36" i="1"/>
  <c r="O36" i="1"/>
  <c r="N36" i="1"/>
  <c r="M36" i="1"/>
  <c r="L36" i="1"/>
  <c r="W35" i="1"/>
  <c r="V35" i="1"/>
  <c r="U35" i="1"/>
  <c r="T35" i="1"/>
  <c r="S35" i="1"/>
  <c r="R35" i="1"/>
  <c r="O35" i="1"/>
  <c r="N35" i="1"/>
  <c r="M35" i="1"/>
  <c r="L35" i="1"/>
  <c r="W34" i="1"/>
  <c r="V34" i="1"/>
  <c r="U34" i="1"/>
  <c r="T34" i="1"/>
  <c r="S34" i="1"/>
  <c r="R34" i="1"/>
  <c r="O34" i="1"/>
  <c r="N34" i="1"/>
  <c r="M34" i="1"/>
  <c r="L34" i="1"/>
  <c r="W33" i="1"/>
  <c r="V33" i="1"/>
  <c r="U33" i="1"/>
  <c r="T33" i="1"/>
  <c r="S33" i="1"/>
  <c r="R33" i="1"/>
  <c r="O33" i="1"/>
  <c r="N33" i="1"/>
  <c r="M33" i="1"/>
  <c r="L33" i="1"/>
  <c r="W32" i="1"/>
  <c r="V32" i="1"/>
  <c r="U32" i="1"/>
  <c r="T32" i="1"/>
  <c r="S32" i="1"/>
  <c r="R32" i="1"/>
  <c r="O32" i="1"/>
  <c r="N32" i="1"/>
  <c r="M32" i="1"/>
  <c r="L32" i="1"/>
  <c r="W31" i="1"/>
  <c r="V31" i="1"/>
  <c r="U31" i="1"/>
  <c r="T31" i="1"/>
  <c r="S31" i="1"/>
  <c r="R31" i="1"/>
  <c r="O31" i="1"/>
  <c r="N31" i="1"/>
  <c r="M31" i="1"/>
  <c r="L31" i="1"/>
  <c r="W30" i="1"/>
  <c r="V30" i="1"/>
  <c r="U30" i="1"/>
  <c r="T30" i="1"/>
  <c r="S30" i="1"/>
  <c r="R30" i="1"/>
  <c r="O30" i="1"/>
  <c r="N30" i="1"/>
  <c r="M30" i="1"/>
  <c r="L30" i="1"/>
  <c r="W29" i="1"/>
  <c r="V29" i="1"/>
  <c r="U29" i="1"/>
  <c r="T29" i="1"/>
  <c r="S29" i="1"/>
  <c r="R29" i="1"/>
  <c r="O29" i="1"/>
  <c r="N29" i="1"/>
  <c r="M29" i="1"/>
  <c r="L29" i="1"/>
  <c r="W28" i="1"/>
  <c r="V28" i="1"/>
  <c r="U28" i="1"/>
  <c r="T28" i="1"/>
  <c r="S28" i="1"/>
  <c r="R28" i="1"/>
  <c r="O28" i="1"/>
  <c r="N28" i="1"/>
  <c r="M28" i="1"/>
  <c r="L28" i="1"/>
  <c r="W27" i="1"/>
  <c r="V27" i="1"/>
  <c r="U27" i="1"/>
  <c r="T27" i="1"/>
  <c r="S27" i="1"/>
  <c r="R27" i="1"/>
  <c r="O27" i="1"/>
  <c r="N27" i="1"/>
  <c r="M27" i="1"/>
  <c r="L27" i="1"/>
  <c r="W26" i="1"/>
  <c r="V26" i="1"/>
  <c r="U26" i="1"/>
  <c r="T26" i="1"/>
  <c r="S26" i="1"/>
  <c r="R26" i="1"/>
  <c r="O26" i="1"/>
  <c r="N26" i="1"/>
  <c r="M26" i="1"/>
  <c r="L26" i="1"/>
  <c r="W25" i="1"/>
  <c r="V25" i="1"/>
  <c r="U25" i="1"/>
  <c r="T25" i="1"/>
  <c r="S25" i="1"/>
  <c r="R25" i="1"/>
  <c r="O25" i="1"/>
  <c r="N25" i="1"/>
  <c r="M25" i="1"/>
  <c r="L25" i="1"/>
  <c r="W24" i="1"/>
  <c r="V24" i="1"/>
  <c r="U24" i="1"/>
  <c r="T24" i="1"/>
  <c r="S24" i="1"/>
  <c r="R24" i="1"/>
  <c r="O24" i="1"/>
  <c r="N24" i="1"/>
  <c r="M24" i="1"/>
  <c r="L24" i="1"/>
  <c r="W23" i="1"/>
  <c r="V23" i="1"/>
  <c r="U23" i="1"/>
  <c r="T23" i="1"/>
  <c r="S23" i="1"/>
  <c r="R23" i="1"/>
  <c r="O23" i="1"/>
  <c r="N23" i="1"/>
  <c r="M23" i="1"/>
  <c r="L23" i="1"/>
  <c r="W22" i="1"/>
  <c r="V22" i="1"/>
  <c r="U22" i="1"/>
  <c r="T22" i="1"/>
  <c r="S22" i="1"/>
  <c r="R22" i="1"/>
  <c r="O22" i="1"/>
  <c r="N22" i="1"/>
  <c r="M22" i="1"/>
  <c r="L22" i="1"/>
  <c r="W21" i="1"/>
  <c r="V21" i="1"/>
  <c r="U21" i="1"/>
  <c r="T21" i="1"/>
  <c r="S21" i="1"/>
  <c r="R21" i="1"/>
  <c r="O21" i="1"/>
  <c r="N21" i="1"/>
  <c r="M21" i="1"/>
  <c r="L21" i="1"/>
  <c r="W20" i="1"/>
  <c r="V20" i="1"/>
  <c r="U20" i="1"/>
  <c r="T20" i="1"/>
  <c r="S20" i="1"/>
  <c r="R20" i="1"/>
  <c r="O20" i="1"/>
  <c r="N20" i="1"/>
  <c r="M20" i="1"/>
  <c r="L20" i="1"/>
  <c r="W19" i="1"/>
  <c r="V19" i="1"/>
  <c r="U19" i="1"/>
  <c r="T19" i="1"/>
  <c r="S19" i="1"/>
  <c r="R19" i="1"/>
  <c r="O19" i="1"/>
  <c r="N19" i="1"/>
  <c r="M19" i="1"/>
  <c r="L19" i="1"/>
  <c r="W18" i="1"/>
  <c r="V18" i="1"/>
  <c r="U18" i="1"/>
  <c r="T18" i="1"/>
  <c r="S18" i="1"/>
  <c r="R18" i="1"/>
  <c r="O18" i="1"/>
  <c r="N18" i="1"/>
  <c r="M18" i="1"/>
  <c r="L18" i="1"/>
  <c r="W17" i="1"/>
  <c r="V17" i="1"/>
  <c r="U17" i="1"/>
  <c r="T17" i="1"/>
  <c r="S17" i="1"/>
  <c r="R17" i="1"/>
  <c r="O17" i="1"/>
  <c r="N17" i="1"/>
  <c r="M17" i="1"/>
  <c r="L17" i="1"/>
  <c r="W16" i="1"/>
  <c r="V16" i="1"/>
  <c r="U16" i="1"/>
  <c r="T16" i="1"/>
  <c r="S16" i="1"/>
  <c r="R16" i="1"/>
  <c r="O16" i="1"/>
  <c r="N16" i="1"/>
  <c r="M16" i="1"/>
  <c r="L16" i="1"/>
  <c r="W15" i="1"/>
  <c r="V15" i="1"/>
  <c r="U15" i="1"/>
  <c r="T15" i="1"/>
  <c r="S15" i="1"/>
  <c r="R15" i="1"/>
  <c r="O15" i="1"/>
  <c r="N15" i="1"/>
  <c r="M15" i="1"/>
  <c r="L15" i="1"/>
  <c r="W14" i="1"/>
  <c r="V14" i="1"/>
  <c r="U14" i="1"/>
  <c r="T14" i="1"/>
  <c r="S14" i="1"/>
  <c r="R14" i="1"/>
  <c r="O14" i="1"/>
  <c r="N14" i="1"/>
  <c r="M14" i="1"/>
  <c r="L14" i="1"/>
  <c r="W13" i="1"/>
  <c r="V13" i="1"/>
  <c r="U13" i="1"/>
  <c r="T13" i="1"/>
  <c r="S13" i="1"/>
  <c r="R13" i="1"/>
  <c r="O13" i="1"/>
  <c r="N13" i="1"/>
  <c r="M13" i="1"/>
  <c r="L13" i="1"/>
  <c r="W12" i="1"/>
  <c r="V12" i="1"/>
  <c r="U12" i="1"/>
  <c r="T12" i="1"/>
  <c r="S12" i="1"/>
  <c r="R12" i="1"/>
  <c r="O12" i="1"/>
  <c r="N12" i="1"/>
  <c r="M12" i="1"/>
  <c r="L12" i="1"/>
  <c r="W11" i="1"/>
  <c r="V11" i="1"/>
  <c r="U11" i="1"/>
  <c r="T11" i="1"/>
  <c r="S11" i="1"/>
  <c r="R11" i="1"/>
  <c r="O11" i="1"/>
  <c r="N11" i="1"/>
  <c r="M11" i="1"/>
  <c r="L11" i="1"/>
  <c r="W10" i="1"/>
  <c r="V10" i="1"/>
  <c r="U10" i="1"/>
  <c r="T10" i="1"/>
  <c r="S10" i="1"/>
  <c r="R10" i="1"/>
  <c r="O10" i="1"/>
  <c r="N10" i="1"/>
  <c r="M10" i="1"/>
  <c r="L10" i="1"/>
  <c r="W9" i="1"/>
  <c r="V9" i="1"/>
  <c r="U9" i="1"/>
  <c r="T9" i="1"/>
  <c r="S9" i="1"/>
  <c r="R9" i="1"/>
  <c r="O9" i="1"/>
  <c r="N9" i="1"/>
  <c r="M9" i="1"/>
  <c r="L9" i="1"/>
  <c r="W8" i="1"/>
  <c r="V8" i="1"/>
  <c r="U8" i="1"/>
  <c r="T8" i="1"/>
  <c r="S8" i="1"/>
  <c r="R8" i="1"/>
  <c r="O8" i="1"/>
  <c r="N8" i="1"/>
  <c r="M8" i="1"/>
  <c r="L8" i="1"/>
  <c r="W7" i="1"/>
  <c r="V7" i="1"/>
  <c r="U7" i="1"/>
  <c r="T7" i="1"/>
  <c r="S7" i="1"/>
  <c r="R7" i="1"/>
  <c r="O7" i="1"/>
  <c r="N7" i="1"/>
  <c r="M7" i="1"/>
  <c r="L7" i="1"/>
  <c r="W6" i="1"/>
  <c r="V6" i="1"/>
  <c r="U6" i="1"/>
  <c r="T6" i="1"/>
  <c r="S6" i="1"/>
  <c r="R6" i="1"/>
  <c r="O6" i="1"/>
  <c r="N6" i="1"/>
  <c r="M6" i="1"/>
  <c r="L6" i="1"/>
  <c r="W5" i="1"/>
  <c r="V5" i="1"/>
  <c r="U5" i="1"/>
  <c r="T5" i="1"/>
  <c r="S5" i="1"/>
  <c r="R5" i="1"/>
  <c r="O5" i="1"/>
  <c r="N5" i="1"/>
  <c r="M5" i="1"/>
  <c r="L5" i="1"/>
  <c r="W4" i="1"/>
  <c r="V4" i="1"/>
  <c r="U4" i="1"/>
  <c r="T4" i="1"/>
  <c r="S4" i="1"/>
  <c r="R4" i="1"/>
  <c r="O4" i="1"/>
  <c r="N4" i="1"/>
  <c r="M4" i="1"/>
  <c r="L4" i="1"/>
  <c r="W3" i="1"/>
  <c r="V3" i="1"/>
  <c r="U3" i="1"/>
  <c r="T3" i="1"/>
  <c r="S3" i="1"/>
  <c r="R3" i="1"/>
  <c r="O3" i="1"/>
  <c r="N3" i="1"/>
  <c r="M3" i="1"/>
  <c r="L3" i="1"/>
  <c r="W2" i="1"/>
  <c r="V2" i="1"/>
  <c r="U2" i="1"/>
  <c r="T2" i="1"/>
  <c r="S2" i="1"/>
  <c r="R2" i="1"/>
  <c r="O2" i="1"/>
  <c r="N2" i="1"/>
  <c r="M2" i="1"/>
  <c r="L2" i="1"/>
  <c r="AJ3" i="3" l="1"/>
  <c r="AK37" i="4"/>
  <c r="AK39" i="4"/>
  <c r="AK25" i="5"/>
  <c r="AK33" i="5"/>
  <c r="AG26" i="6"/>
  <c r="AG29" i="6"/>
  <c r="AG33" i="6"/>
  <c r="AG36" i="6"/>
  <c r="AG40" i="6"/>
  <c r="AG44" i="6"/>
  <c r="AG48" i="6"/>
  <c r="AG52" i="6"/>
  <c r="AG56" i="6"/>
  <c r="AG60" i="6"/>
  <c r="AG63" i="6"/>
  <c r="AG67" i="6"/>
  <c r="AG71" i="6"/>
  <c r="AG75" i="6"/>
  <c r="AK22" i="4"/>
  <c r="AK42" i="4"/>
  <c r="AG25" i="6"/>
  <c r="AG32" i="6"/>
  <c r="AG35" i="6"/>
  <c r="AG39" i="6"/>
  <c r="AG43" i="6"/>
  <c r="AG47" i="6"/>
  <c r="AG51" i="6"/>
  <c r="AG55" i="6"/>
  <c r="AG59" i="6"/>
  <c r="AG62" i="6"/>
  <c r="AG66" i="6"/>
  <c r="AG70" i="6"/>
  <c r="AG74" i="6"/>
  <c r="AH22" i="2"/>
  <c r="AI22" i="2" s="1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25" i="3"/>
  <c r="AH14" i="3"/>
  <c r="AH31" i="3"/>
  <c r="AK11" i="4"/>
  <c r="AK41" i="4"/>
  <c r="AK22" i="5"/>
  <c r="AK38" i="5"/>
  <c r="AG27" i="6"/>
  <c r="AG30" i="6"/>
  <c r="AG34" i="6"/>
  <c r="AG37" i="6"/>
  <c r="AG41" i="6"/>
  <c r="AG45" i="6"/>
  <c r="AG53" i="6"/>
  <c r="AG57" i="6"/>
  <c r="AG64" i="6"/>
  <c r="AG68" i="6"/>
  <c r="AG72" i="6"/>
  <c r="AK4" i="4"/>
  <c r="AK12" i="4"/>
  <c r="AK23" i="4"/>
  <c r="AK5" i="4"/>
  <c r="AK13" i="4"/>
  <c r="AK21" i="4"/>
  <c r="AK32" i="4"/>
  <c r="AK29" i="4"/>
  <c r="AK33" i="4"/>
  <c r="AK40" i="5"/>
  <c r="AK9" i="5"/>
  <c r="AK35" i="5"/>
  <c r="AK10" i="5"/>
  <c r="AK42" i="5"/>
  <c r="AK45" i="5"/>
  <c r="AK32" i="5"/>
  <c r="AK37" i="5"/>
  <c r="AH22" i="3"/>
  <c r="AH32" i="3"/>
  <c r="AK32" i="3" s="1"/>
  <c r="AH5" i="3"/>
  <c r="AH12" i="3"/>
  <c r="AH8" i="3"/>
  <c r="AH33" i="3"/>
  <c r="AH4" i="3"/>
  <c r="AH29" i="3"/>
  <c r="AK29" i="3" s="1"/>
  <c r="AH20" i="3"/>
  <c r="AH10" i="3"/>
  <c r="AK10" i="3" s="1"/>
  <c r="AH23" i="3"/>
  <c r="AH9" i="3"/>
  <c r="AH35" i="3"/>
  <c r="AH30" i="3"/>
  <c r="AH17" i="3"/>
  <c r="AH16" i="3"/>
  <c r="AK16" i="3" s="1"/>
  <c r="AH19" i="3"/>
  <c r="AH7" i="3"/>
  <c r="AK7" i="3" s="1"/>
  <c r="AH27" i="3"/>
  <c r="AH34" i="3"/>
  <c r="AK34" i="3" s="1"/>
  <c r="AJ3" i="2"/>
  <c r="AJ13" i="2"/>
  <c r="AK13" i="2" s="1"/>
  <c r="AK11" i="5"/>
  <c r="AK24" i="5"/>
  <c r="AK44" i="5"/>
  <c r="AK17" i="5"/>
  <c r="AK18" i="5"/>
  <c r="AK16" i="5"/>
  <c r="AK12" i="5"/>
  <c r="AK27" i="5"/>
  <c r="AK30" i="5"/>
  <c r="AK26" i="5"/>
  <c r="AK8" i="5"/>
  <c r="AK29" i="5"/>
  <c r="AK6" i="5"/>
  <c r="AK14" i="5"/>
  <c r="AJ26" i="3"/>
  <c r="AJ24" i="3"/>
  <c r="AK4" i="3"/>
  <c r="AI7" i="3"/>
  <c r="AJ7" i="3" s="1"/>
  <c r="AK11" i="3"/>
  <c r="AK3" i="4"/>
  <c r="AK27" i="4"/>
  <c r="AK7" i="5"/>
  <c r="AK14" i="4"/>
  <c r="AK31" i="4"/>
  <c r="AK13" i="5"/>
  <c r="AK15" i="5"/>
  <c r="AJ62" i="2"/>
  <c r="AK62" i="2" s="1"/>
  <c r="AJ21" i="3"/>
  <c r="AI22" i="3"/>
  <c r="AJ22" i="3" s="1"/>
  <c r="AK23" i="5"/>
  <c r="AG9" i="6"/>
  <c r="AK8" i="4"/>
  <c r="AK15" i="4"/>
  <c r="AK35" i="4"/>
  <c r="AI71" i="6"/>
  <c r="AK19" i="4"/>
  <c r="AK36" i="4"/>
  <c r="AK19" i="5"/>
  <c r="AK63" i="2"/>
  <c r="AK6" i="4"/>
  <c r="AK20" i="4"/>
  <c r="AK30" i="4"/>
  <c r="AK28" i="5"/>
  <c r="AK34" i="5"/>
  <c r="AK36" i="5"/>
  <c r="AI8" i="3"/>
  <c r="AJ8" i="3" s="1"/>
  <c r="AK27" i="3"/>
  <c r="AI16" i="3"/>
  <c r="AJ16" i="3" s="1"/>
  <c r="AI34" i="3"/>
  <c r="AJ34" i="3" s="1"/>
  <c r="AI33" i="3"/>
  <c r="AI35" i="3"/>
  <c r="AJ35" i="3" s="1"/>
  <c r="AJ16" i="2"/>
  <c r="AK16" i="2" s="1"/>
  <c r="AJ20" i="2"/>
  <c r="AK20" i="2" s="1"/>
  <c r="AJ48" i="2"/>
  <c r="AJ56" i="2"/>
  <c r="AI27" i="2"/>
  <c r="AI23" i="3"/>
  <c r="AJ23" i="3" s="1"/>
  <c r="AI5" i="3"/>
  <c r="AK12" i="3"/>
  <c r="AI32" i="3"/>
  <c r="AJ32" i="3" s="1"/>
  <c r="AI27" i="3"/>
  <c r="AK8" i="3"/>
  <c r="AI11" i="3"/>
  <c r="AJ11" i="3" s="1"/>
  <c r="AI9" i="3"/>
  <c r="AJ9" i="3" s="1"/>
  <c r="AI29" i="3"/>
  <c r="AJ29" i="3" s="1"/>
  <c r="AK33" i="3"/>
  <c r="AI12" i="3"/>
  <c r="AJ12" i="3" s="1"/>
  <c r="AI4" i="3"/>
  <c r="AJ4" i="3" s="1"/>
  <c r="AJ15" i="2"/>
  <c r="AK15" i="2" s="1"/>
  <c r="AJ21" i="2"/>
  <c r="AK21" i="2" s="1"/>
  <c r="AJ53" i="2"/>
  <c r="AH11" i="2"/>
  <c r="AI11" i="2" s="1"/>
  <c r="AJ23" i="2"/>
  <c r="AJ10" i="2"/>
  <c r="AJ12" i="2"/>
  <c r="AK12" i="2" s="1"/>
  <c r="AJ24" i="2"/>
  <c r="AK24" i="2" s="1"/>
  <c r="AJ6" i="2"/>
  <c r="AK6" i="2" s="1"/>
  <c r="AH18" i="2"/>
  <c r="AJ61" i="2"/>
  <c r="AK61" i="2" s="1"/>
  <c r="AG11" i="6"/>
  <c r="AI11" i="6" s="1"/>
  <c r="AI74" i="6"/>
  <c r="AI36" i="6"/>
  <c r="AI28" i="6"/>
  <c r="AI52" i="6"/>
  <c r="AI67" i="6"/>
  <c r="AI75" i="6"/>
  <c r="AG10" i="6"/>
  <c r="AI10" i="6" s="1"/>
  <c r="AI59" i="6"/>
  <c r="AI58" i="6"/>
  <c r="AI57" i="6"/>
  <c r="AG23" i="6"/>
  <c r="AI23" i="6" s="1"/>
  <c r="AG7" i="6"/>
  <c r="AI7" i="6" s="1"/>
  <c r="AG13" i="6"/>
  <c r="AI13" i="6" s="1"/>
  <c r="AG15" i="6"/>
  <c r="AG21" i="6"/>
  <c r="AI21" i="6" s="1"/>
  <c r="AI34" i="6"/>
  <c r="AI42" i="6"/>
  <c r="AI51" i="6"/>
  <c r="AI60" i="6"/>
  <c r="AI70" i="6"/>
  <c r="AI72" i="6"/>
  <c r="AI66" i="6"/>
  <c r="AI33" i="6"/>
  <c r="AG17" i="6"/>
  <c r="AI17" i="6" s="1"/>
  <c r="AG19" i="6"/>
  <c r="AI19" i="6" s="1"/>
  <c r="AI38" i="6"/>
  <c r="AI40" i="6"/>
  <c r="AI41" i="6"/>
  <c r="AG16" i="6"/>
  <c r="AI25" i="6"/>
  <c r="AI27" i="6"/>
  <c r="AI44" i="6"/>
  <c r="AI61" i="6"/>
  <c r="AI63" i="6"/>
  <c r="AI65" i="6"/>
  <c r="AG20" i="6"/>
  <c r="AI20" i="6" s="1"/>
  <c r="AG5" i="6"/>
  <c r="AI5" i="6" s="1"/>
  <c r="AG4" i="6"/>
  <c r="AI4" i="6" s="1"/>
  <c r="AG8" i="6"/>
  <c r="AI8" i="6" s="1"/>
  <c r="AG18" i="6"/>
  <c r="AI18" i="6" s="1"/>
  <c r="AG24" i="6"/>
  <c r="AI31" i="6"/>
  <c r="AI35" i="6"/>
  <c r="AI39" i="6"/>
  <c r="AI54" i="6"/>
  <c r="AI69" i="6"/>
  <c r="AI73" i="6"/>
  <c r="AG6" i="6"/>
  <c r="AI6" i="6" s="1"/>
  <c r="AG14" i="6"/>
  <c r="AI14" i="6" s="1"/>
  <c r="AG22" i="6"/>
  <c r="AI22" i="6" s="1"/>
  <c r="AI26" i="6"/>
  <c r="AI43" i="6"/>
  <c r="AI47" i="6"/>
  <c r="AI62" i="6"/>
  <c r="AI64" i="6"/>
  <c r="AK3" i="2"/>
  <c r="AJ19" i="2"/>
  <c r="AK19" i="2" s="1"/>
  <c r="AJ52" i="2"/>
  <c r="AK52" i="2" s="1"/>
  <c r="AJ7" i="2"/>
  <c r="AK7" i="2" s="1"/>
  <c r="AJ11" i="2"/>
  <c r="AK11" i="2" s="1"/>
  <c r="AH16" i="2"/>
  <c r="AI16" i="2" s="1"/>
  <c r="AH21" i="2"/>
  <c r="AI21" i="2" s="1"/>
  <c r="AJ5" i="2"/>
  <c r="AK5" i="2" s="1"/>
  <c r="AJ18" i="2"/>
  <c r="AK18" i="2" s="1"/>
  <c r="AH6" i="2"/>
  <c r="AI6" i="2" s="1"/>
  <c r="AH13" i="2"/>
  <c r="AI13" i="2" s="1"/>
  <c r="AH20" i="2"/>
  <c r="AI25" i="2"/>
  <c r="AJ55" i="2"/>
  <c r="AH15" i="2"/>
  <c r="AI15" i="2" s="1"/>
  <c r="AK48" i="2"/>
  <c r="AJ51" i="2"/>
  <c r="AI57" i="2"/>
  <c r="AH4" i="2"/>
  <c r="AI4" i="2" s="1"/>
  <c r="AH17" i="2"/>
  <c r="AI17" i="2" s="1"/>
  <c r="AJ17" i="2"/>
  <c r="AK17" i="2" s="1"/>
  <c r="AJ22" i="2"/>
  <c r="AK22" i="2" s="1"/>
  <c r="AH8" i="2"/>
  <c r="AH12" i="2"/>
  <c r="AI12" i="2" s="1"/>
  <c r="AJ14" i="2"/>
  <c r="AK14" i="2" s="1"/>
  <c r="AI24" i="2"/>
  <c r="AK56" i="2"/>
  <c r="AJ57" i="2"/>
  <c r="AJ4" i="2"/>
  <c r="AK4" i="2" s="1"/>
  <c r="AH19" i="2"/>
  <c r="AI23" i="2"/>
  <c r="AH3" i="2"/>
  <c r="AI3" i="2" s="1"/>
  <c r="AH7" i="2"/>
  <c r="AI7" i="2" s="1"/>
  <c r="AH10" i="2"/>
  <c r="AH14" i="2"/>
  <c r="AI14" i="2" s="1"/>
  <c r="AI20" i="2"/>
  <c r="AK19" i="3"/>
  <c r="AI19" i="3"/>
  <c r="AJ19" i="3" s="1"/>
  <c r="AH9" i="2"/>
  <c r="AI9" i="2" s="1"/>
  <c r="AI19" i="2"/>
  <c r="AH5" i="2"/>
  <c r="AI5" i="2" s="1"/>
  <c r="AJ8" i="2"/>
  <c r="AK23" i="2"/>
  <c r="AJ27" i="2"/>
  <c r="AK27" i="2" s="1"/>
  <c r="AI54" i="2"/>
  <c r="AJ54" i="2"/>
  <c r="AK54" i="2" s="1"/>
  <c r="AI18" i="2"/>
  <c r="AK17" i="3"/>
  <c r="AI17" i="3"/>
  <c r="AJ17" i="3" s="1"/>
  <c r="AJ9" i="2"/>
  <c r="AK9" i="2" s="1"/>
  <c r="AJ28" i="2"/>
  <c r="AK28" i="2" s="1"/>
  <c r="AI28" i="2"/>
  <c r="AJ32" i="2"/>
  <c r="AK32" i="2" s="1"/>
  <c r="AI32" i="2"/>
  <c r="AJ36" i="2"/>
  <c r="AK36" i="2" s="1"/>
  <c r="AI36" i="2"/>
  <c r="AJ40" i="2"/>
  <c r="AK40" i="2" s="1"/>
  <c r="AI40" i="2"/>
  <c r="AJ44" i="2"/>
  <c r="AK44" i="2" s="1"/>
  <c r="AI44" i="2"/>
  <c r="AI18" i="3"/>
  <c r="AJ18" i="3" s="1"/>
  <c r="AK18" i="3"/>
  <c r="AI30" i="3"/>
  <c r="AJ30" i="3" s="1"/>
  <c r="AK30" i="3"/>
  <c r="AI24" i="6"/>
  <c r="AI29" i="6"/>
  <c r="AI48" i="6"/>
  <c r="AJ26" i="2"/>
  <c r="AK26" i="2" s="1"/>
  <c r="AJ31" i="2"/>
  <c r="AK31" i="2" s="1"/>
  <c r="AI31" i="2"/>
  <c r="AJ35" i="2"/>
  <c r="AK35" i="2" s="1"/>
  <c r="AI35" i="2"/>
  <c r="AJ39" i="2"/>
  <c r="AK39" i="2" s="1"/>
  <c r="AI39" i="2"/>
  <c r="AJ43" i="2"/>
  <c r="AK43" i="2" s="1"/>
  <c r="AI43" i="2"/>
  <c r="AJ47" i="2"/>
  <c r="AK47" i="2" s="1"/>
  <c r="AJ59" i="2"/>
  <c r="AJ25" i="2"/>
  <c r="AK25" i="2" s="1"/>
  <c r="AK53" i="2"/>
  <c r="AI56" i="2"/>
  <c r="AI10" i="3"/>
  <c r="AJ10" i="3" s="1"/>
  <c r="AJ27" i="3"/>
  <c r="AI28" i="3"/>
  <c r="AJ28" i="3" s="1"/>
  <c r="AK28" i="3"/>
  <c r="AJ33" i="3"/>
  <c r="AK5" i="5"/>
  <c r="AK31" i="5"/>
  <c r="AG3" i="6"/>
  <c r="AI3" i="6" s="1"/>
  <c r="AI9" i="6"/>
  <c r="AG12" i="6"/>
  <c r="AI12" i="6" s="1"/>
  <c r="AI37" i="6"/>
  <c r="AI56" i="6"/>
  <c r="AI26" i="2"/>
  <c r="AJ30" i="2"/>
  <c r="AK30" i="2" s="1"/>
  <c r="AI30" i="2"/>
  <c r="AJ34" i="2"/>
  <c r="AK34" i="2" s="1"/>
  <c r="AI34" i="2"/>
  <c r="AJ38" i="2"/>
  <c r="AK38" i="2" s="1"/>
  <c r="AI38" i="2"/>
  <c r="AJ42" i="2"/>
  <c r="AK42" i="2" s="1"/>
  <c r="AI42" i="2"/>
  <c r="AJ46" i="2"/>
  <c r="AK46" i="2" s="1"/>
  <c r="AJ50" i="2"/>
  <c r="AK50" i="2" s="1"/>
  <c r="AI53" i="2"/>
  <c r="AI15" i="3"/>
  <c r="AJ15" i="3" s="1"/>
  <c r="AK15" i="3"/>
  <c r="AI6" i="3"/>
  <c r="AJ6" i="3" s="1"/>
  <c r="AK6" i="3"/>
  <c r="AK39" i="5"/>
  <c r="AI46" i="6"/>
  <c r="AI55" i="6"/>
  <c r="AI52" i="2"/>
  <c r="AK55" i="2"/>
  <c r="AI58" i="2"/>
  <c r="AK44" i="4"/>
  <c r="AI32" i="6"/>
  <c r="AI45" i="6"/>
  <c r="AJ29" i="2"/>
  <c r="AK29" i="2" s="1"/>
  <c r="AI29" i="2"/>
  <c r="AJ33" i="2"/>
  <c r="AK33" i="2" s="1"/>
  <c r="AI33" i="2"/>
  <c r="AJ37" i="2"/>
  <c r="AK37" i="2" s="1"/>
  <c r="AI37" i="2"/>
  <c r="AJ41" i="2"/>
  <c r="AK41" i="2" s="1"/>
  <c r="AI41" i="2"/>
  <c r="AJ45" i="2"/>
  <c r="AK45" i="2" s="1"/>
  <c r="AJ49" i="2"/>
  <c r="AK49" i="2" s="1"/>
  <c r="AI55" i="2"/>
  <c r="AJ13" i="3"/>
  <c r="AK22" i="3"/>
  <c r="AI14" i="3"/>
  <c r="AJ14" i="3" s="1"/>
  <c r="AI31" i="3"/>
  <c r="AJ31" i="3" s="1"/>
  <c r="AK57" i="2"/>
  <c r="AJ58" i="2"/>
  <c r="AK58" i="2" s="1"/>
  <c r="AJ60" i="2"/>
  <c r="AK60" i="2" s="1"/>
  <c r="AI20" i="3"/>
  <c r="AJ20" i="3" s="1"/>
  <c r="AI25" i="3"/>
  <c r="AJ25" i="3" s="1"/>
  <c r="AK28" i="4"/>
  <c r="AI15" i="6"/>
  <c r="AI16" i="6"/>
  <c r="AI30" i="6"/>
  <c r="AI50" i="6"/>
  <c r="AI53" i="6"/>
  <c r="AI68" i="6"/>
  <c r="AI60" i="2"/>
  <c r="AI61" i="2"/>
  <c r="AI62" i="2"/>
  <c r="AI45" i="2"/>
  <c r="AI46" i="2"/>
  <c r="AI47" i="2"/>
  <c r="AI48" i="2"/>
  <c r="AI49" i="2"/>
  <c r="AI50" i="2"/>
  <c r="AK20" i="3"/>
  <c r="AK23" i="3"/>
  <c r="AK9" i="3"/>
  <c r="AK35" i="3"/>
  <c r="AK25" i="3"/>
  <c r="AK14" i="3"/>
  <c r="AK31" i="3"/>
</calcChain>
</file>

<file path=xl/sharedStrings.xml><?xml version="1.0" encoding="utf-8"?>
<sst xmlns="http://schemas.openxmlformats.org/spreadsheetml/2006/main" count="2102" uniqueCount="1157">
  <si>
    <t>2016级计算机科学与技术1班</t>
  </si>
  <si>
    <t>班级</t>
  </si>
  <si>
    <t>姓名</t>
  </si>
  <si>
    <t>学号</t>
  </si>
  <si>
    <t>行业讲座--虚拟现实</t>
  </si>
  <si>
    <t>行业讲座--从程序设计到…</t>
  </si>
  <si>
    <t>微信</t>
  </si>
  <si>
    <t>云计算</t>
  </si>
  <si>
    <t>技能培训--路由器</t>
  </si>
  <si>
    <t>技能培训--综合布线实验室</t>
  </si>
  <si>
    <t>技能培训--网络实验室</t>
  </si>
  <si>
    <t>社会实践</t>
  </si>
  <si>
    <t>网络科普</t>
  </si>
  <si>
    <t>专业竞赛</t>
  </si>
  <si>
    <t>志愿服务</t>
  </si>
  <si>
    <t>在线课堂</t>
  </si>
  <si>
    <t>科学研究</t>
  </si>
  <si>
    <t>2016-2017-2累计学分</t>
  </si>
  <si>
    <t>行业讲座--11月20日</t>
  </si>
  <si>
    <t>行业讲座--PS、会声会影基础操作</t>
  </si>
  <si>
    <t>行业讲座--人工智能</t>
  </si>
  <si>
    <t>行业讲座--思维导图</t>
  </si>
  <si>
    <t>技能培训--PS</t>
  </si>
  <si>
    <t>技能培训--会声会影</t>
  </si>
  <si>
    <t>专业竞赛--调试项目</t>
  </si>
  <si>
    <t>专业竞赛--C语言程序设计项目</t>
  </si>
  <si>
    <t>在线课堂--第二课堂</t>
  </si>
  <si>
    <t>2017-2018-1累计学分</t>
  </si>
  <si>
    <t>总计</t>
  </si>
  <si>
    <t>本学期
行业
讲座参
与次数</t>
  </si>
  <si>
    <t>行业讲座
参加次数
（最多五次）</t>
  </si>
  <si>
    <t>宋昱轩</t>
  </si>
  <si>
    <t>孙倩倩</t>
  </si>
  <si>
    <t>刘雅惠</t>
  </si>
  <si>
    <t>刘晔</t>
  </si>
  <si>
    <t>安玲美</t>
  </si>
  <si>
    <t>刘小钰</t>
  </si>
  <si>
    <t>张靖芸</t>
  </si>
  <si>
    <t>田齐</t>
  </si>
  <si>
    <t>王艺</t>
  </si>
  <si>
    <t>赵金辉</t>
  </si>
  <si>
    <t>牛星普</t>
  </si>
  <si>
    <t>郭俊章</t>
  </si>
  <si>
    <t>庞子庆</t>
  </si>
  <si>
    <t>赵志曼</t>
  </si>
  <si>
    <t>赵晓旭</t>
  </si>
  <si>
    <t>杨冰倩</t>
  </si>
  <si>
    <t>周钰淙</t>
  </si>
  <si>
    <t>田伊宁</t>
  </si>
  <si>
    <t>张孝麟</t>
  </si>
  <si>
    <t>刘义景</t>
  </si>
  <si>
    <t>白宇</t>
  </si>
  <si>
    <t>刘梦如</t>
  </si>
  <si>
    <t>解江珊</t>
  </si>
  <si>
    <t>牛真真</t>
  </si>
  <si>
    <t>霍京超</t>
  </si>
  <si>
    <t>霍宏伟</t>
  </si>
  <si>
    <t>鹿梅</t>
  </si>
  <si>
    <t>李晓一</t>
  </si>
  <si>
    <t>崔子阳</t>
  </si>
  <si>
    <t>赵涛</t>
  </si>
  <si>
    <t>薛佳兴</t>
  </si>
  <si>
    <t>赵远卓</t>
  </si>
  <si>
    <t>张洁</t>
  </si>
  <si>
    <t>刘槊</t>
  </si>
  <si>
    <t>董怡靖</t>
  </si>
  <si>
    <t>吕可心</t>
  </si>
  <si>
    <t>孙雪</t>
  </si>
  <si>
    <t>贾春兰</t>
  </si>
  <si>
    <t>贾园香</t>
  </si>
  <si>
    <t>刘璐瑶</t>
  </si>
  <si>
    <t>陈巧慧</t>
  </si>
  <si>
    <t>杨馨怡</t>
  </si>
  <si>
    <t>王文惠</t>
  </si>
  <si>
    <t>刘帅</t>
  </si>
  <si>
    <t>韩宇乾</t>
  </si>
  <si>
    <t>李艳超</t>
  </si>
  <si>
    <t>杨子帅</t>
  </si>
  <si>
    <t>吴宗震</t>
  </si>
  <si>
    <t>石一</t>
  </si>
  <si>
    <t>王伟</t>
  </si>
  <si>
    <t>宋昕洁</t>
  </si>
  <si>
    <t>刘敏</t>
  </si>
  <si>
    <t>尹正阳</t>
  </si>
  <si>
    <t>田二飞</t>
  </si>
  <si>
    <t>张温月</t>
  </si>
  <si>
    <t>米雪婷</t>
  </si>
  <si>
    <t>江慧欣</t>
  </si>
  <si>
    <t>王菲</t>
  </si>
  <si>
    <t>班月春</t>
  </si>
  <si>
    <t>吕秀清</t>
  </si>
  <si>
    <t>李明宇</t>
  </si>
  <si>
    <t>张亚芳</t>
  </si>
  <si>
    <t>王京京</t>
  </si>
  <si>
    <t>李月朋</t>
  </si>
  <si>
    <t>宋晓婷</t>
  </si>
  <si>
    <t>张晓杰</t>
  </si>
  <si>
    <t>康旭琴</t>
  </si>
  <si>
    <t>纪程诚</t>
  </si>
  <si>
    <t>孙晓霞</t>
  </si>
  <si>
    <t>2016512219</t>
  </si>
  <si>
    <t>周子添</t>
  </si>
  <si>
    <t>2016512252</t>
  </si>
  <si>
    <t>刘敬霞</t>
  </si>
  <si>
    <t>2016512279</t>
  </si>
  <si>
    <t>徐效文</t>
  </si>
  <si>
    <t>2016512295</t>
  </si>
  <si>
    <t>苗晓晓</t>
  </si>
  <si>
    <t>2016512361</t>
  </si>
  <si>
    <t>荆占鹏</t>
  </si>
  <si>
    <t>2016级网络工程</t>
  </si>
  <si>
    <t>行业讲座--微信</t>
  </si>
  <si>
    <t>行业讲座--云计算</t>
  </si>
  <si>
    <t>卞禹博</t>
  </si>
  <si>
    <t>2016512314</t>
  </si>
  <si>
    <t>陈麒</t>
  </si>
  <si>
    <t>2016512181</t>
  </si>
  <si>
    <t>陈文爽</t>
  </si>
  <si>
    <t>2016512202</t>
  </si>
  <si>
    <t>崔宏菲</t>
  </si>
  <si>
    <t>2016512388</t>
  </si>
  <si>
    <t>董玥</t>
  </si>
  <si>
    <t>杜倩倩</t>
  </si>
  <si>
    <t>2016512201</t>
  </si>
  <si>
    <t>段宁</t>
  </si>
  <si>
    <t>2016512274</t>
  </si>
  <si>
    <t>樊梦婷</t>
  </si>
  <si>
    <t>2016512191</t>
  </si>
  <si>
    <t>高爽</t>
  </si>
  <si>
    <t>2016512422</t>
  </si>
  <si>
    <t>高璇</t>
  </si>
  <si>
    <t>2016512198</t>
  </si>
  <si>
    <t>郭超</t>
  </si>
  <si>
    <t>2016512174</t>
  </si>
  <si>
    <t>郭子薇</t>
  </si>
  <si>
    <t>2016512208</t>
  </si>
  <si>
    <t>韩萌萌</t>
  </si>
  <si>
    <t>2016512140</t>
  </si>
  <si>
    <t>韩小雨</t>
  </si>
  <si>
    <t>2016512271</t>
  </si>
  <si>
    <t>郝昶栋</t>
  </si>
  <si>
    <t>2016512378</t>
  </si>
  <si>
    <t>郝孟媛</t>
  </si>
  <si>
    <t>2016512141</t>
  </si>
  <si>
    <t>郝紫叶</t>
  </si>
  <si>
    <t>2016512362</t>
  </si>
  <si>
    <t>胡羽彤</t>
  </si>
  <si>
    <t>2016512164</t>
  </si>
  <si>
    <t>冀雯泽</t>
  </si>
  <si>
    <t>2016512374</t>
  </si>
  <si>
    <t>李攀</t>
  </si>
  <si>
    <t>2016512187</t>
  </si>
  <si>
    <t>李思雨</t>
  </si>
  <si>
    <t>2016512390</t>
  </si>
  <si>
    <t>励君君</t>
  </si>
  <si>
    <t>2016512227</t>
  </si>
  <si>
    <t>梁庆雨</t>
  </si>
  <si>
    <t>2016512086</t>
  </si>
  <si>
    <t>林文琪</t>
  </si>
  <si>
    <t>2016512403</t>
  </si>
  <si>
    <t>刘含笑</t>
  </si>
  <si>
    <t>2016512150</t>
  </si>
  <si>
    <t>刘晓丽</t>
  </si>
  <si>
    <t>2016512345</t>
  </si>
  <si>
    <t>2017级网络工程</t>
  </si>
  <si>
    <t>刘欣</t>
  </si>
  <si>
    <t>2016512397</t>
  </si>
  <si>
    <t>刘增惠</t>
  </si>
  <si>
    <t>2016512292</t>
  </si>
  <si>
    <t>马嘉向</t>
  </si>
  <si>
    <t>2016512301</t>
  </si>
  <si>
    <t>马娇娇</t>
  </si>
  <si>
    <t>2016512230</t>
  </si>
  <si>
    <t>马南</t>
  </si>
  <si>
    <t>2016512364</t>
  </si>
  <si>
    <t>牛永桃</t>
  </si>
  <si>
    <t>戚超</t>
  </si>
  <si>
    <t>2016512261</t>
  </si>
  <si>
    <t>申思</t>
  </si>
  <si>
    <t>2016512418</t>
  </si>
  <si>
    <t>师乐彤</t>
  </si>
  <si>
    <t>2016512192</t>
  </si>
  <si>
    <t>田思雨</t>
  </si>
  <si>
    <t>2016512336</t>
  </si>
  <si>
    <t>王凯</t>
  </si>
  <si>
    <t>2016512117</t>
  </si>
  <si>
    <t>王康迪</t>
  </si>
  <si>
    <t>2016512229</t>
  </si>
  <si>
    <t>王丽敏</t>
  </si>
  <si>
    <t>2016512386</t>
  </si>
  <si>
    <t>王楠楠</t>
  </si>
  <si>
    <t>王欣茹</t>
  </si>
  <si>
    <t>2016512233</t>
  </si>
  <si>
    <t>王亚伟</t>
  </si>
  <si>
    <t>2016512206</t>
  </si>
  <si>
    <t>王泽冲</t>
  </si>
  <si>
    <t>2016512133</t>
  </si>
  <si>
    <t>吴静静</t>
  </si>
  <si>
    <t>席田子</t>
  </si>
  <si>
    <t>2016512322</t>
  </si>
  <si>
    <t>夏凤彬</t>
  </si>
  <si>
    <t>2016512417</t>
  </si>
  <si>
    <t>邢天瑜</t>
  </si>
  <si>
    <t>2016512367</t>
  </si>
  <si>
    <t>许美倩</t>
  </si>
  <si>
    <t>2016512385</t>
  </si>
  <si>
    <t>闫佳丽</t>
  </si>
  <si>
    <t>2016512197</t>
  </si>
  <si>
    <t>闫龙语</t>
  </si>
  <si>
    <t>2016512317</t>
  </si>
  <si>
    <t>尹佳惠</t>
  </si>
  <si>
    <t>2016512215</t>
  </si>
  <si>
    <t>张梦媛</t>
  </si>
  <si>
    <t>2016512431</t>
  </si>
  <si>
    <t>张楠</t>
  </si>
  <si>
    <t>2016512162</t>
  </si>
  <si>
    <t>张淑媛</t>
  </si>
  <si>
    <t>2016512327</t>
  </si>
  <si>
    <t>张硕</t>
  </si>
  <si>
    <t>2016512231</t>
  </si>
  <si>
    <t>赵晨</t>
  </si>
  <si>
    <t>2016512980</t>
  </si>
  <si>
    <t>赵春雪</t>
  </si>
  <si>
    <t>2016512221</t>
  </si>
  <si>
    <t>周宸羽</t>
  </si>
  <si>
    <t>邹琦雯</t>
  </si>
  <si>
    <t>2016512209</t>
  </si>
  <si>
    <t>左丽晶</t>
  </si>
  <si>
    <t>2016512212</t>
  </si>
  <si>
    <t>张靖</t>
  </si>
  <si>
    <t>2016512360</t>
  </si>
  <si>
    <t>2016级电气工程及其自动化</t>
  </si>
  <si>
    <t>总分</t>
  </si>
  <si>
    <t>常存良</t>
  </si>
  <si>
    <t>班昭</t>
  </si>
  <si>
    <t>王腾</t>
  </si>
  <si>
    <t>赵劲皓</t>
  </si>
  <si>
    <t>李猛</t>
  </si>
  <si>
    <t>翟晗波</t>
  </si>
  <si>
    <t>蔡梦迪</t>
  </si>
  <si>
    <t>李游</t>
  </si>
  <si>
    <t>梁猛</t>
  </si>
  <si>
    <t>樊晓健</t>
  </si>
  <si>
    <t>吴旭旭</t>
  </si>
  <si>
    <t>2017级电气工程及其自动化</t>
  </si>
  <si>
    <t>李少龙</t>
  </si>
  <si>
    <t>2018级电气工程及其自动化</t>
  </si>
  <si>
    <t>张泰岩</t>
  </si>
  <si>
    <t>2019级电气工程及其自动化</t>
  </si>
  <si>
    <t>张钰清</t>
  </si>
  <si>
    <t>2020级电气工程及其自动化</t>
  </si>
  <si>
    <t xml:space="preserve">李建壮 </t>
  </si>
  <si>
    <t>2021级电气工程及其自动化</t>
  </si>
  <si>
    <t>侯金宁</t>
  </si>
  <si>
    <t>2022级电气工程及其自动化</t>
  </si>
  <si>
    <t>张慧升</t>
  </si>
  <si>
    <t>2023级电气工程及其自动化</t>
  </si>
  <si>
    <t>郭永贺</t>
  </si>
  <si>
    <t>2024级电气工程及其自动化</t>
  </si>
  <si>
    <t>李京涛</t>
  </si>
  <si>
    <t>2025级电气工程及其自动化</t>
  </si>
  <si>
    <t>张帆</t>
  </si>
  <si>
    <t>2026级电气工程及其自动化</t>
  </si>
  <si>
    <t>焦志兴</t>
  </si>
  <si>
    <t>2027级电气工程及其自动化</t>
  </si>
  <si>
    <t>鲍成龙</t>
  </si>
  <si>
    <t>2028级电气工程及其自动化</t>
  </si>
  <si>
    <t>董冰洋</t>
  </si>
  <si>
    <t>2029级电气工程及其自动化</t>
  </si>
  <si>
    <t>王春雨</t>
  </si>
  <si>
    <t>2030级电气工程及其自动化</t>
  </si>
  <si>
    <t>黄浩铠</t>
  </si>
  <si>
    <t>2031级电气工程及其自动化</t>
  </si>
  <si>
    <t>范思诺</t>
  </si>
  <si>
    <t>2032级电气工程及其自动化</t>
  </si>
  <si>
    <t>霍亚薇</t>
  </si>
  <si>
    <t>2033级电气工程及其自动化</t>
  </si>
  <si>
    <t>宋晓</t>
  </si>
  <si>
    <t>2034级电气工程及其自动化</t>
  </si>
  <si>
    <t>李浩然</t>
  </si>
  <si>
    <t>2035级电气工程及其自动化</t>
  </si>
  <si>
    <t>李卓蕾</t>
  </si>
  <si>
    <t>2036级电气工程及其自动化</t>
  </si>
  <si>
    <t>刘月宁</t>
  </si>
  <si>
    <t>2037级电气工程及其自动化</t>
  </si>
  <si>
    <t>孟园园</t>
  </si>
  <si>
    <t>2038级电气工程及其自动化</t>
  </si>
  <si>
    <t>许亚东</t>
  </si>
  <si>
    <t>2016级通信工程一班</t>
  </si>
  <si>
    <t>本学期行业讲座参与次数</t>
  </si>
  <si>
    <t>行业讲座--PS基础操作</t>
  </si>
  <si>
    <t>社会实践--浪潮科技</t>
  </si>
  <si>
    <t>累计总分</t>
  </si>
  <si>
    <t>行业讲座
参与
总次数</t>
  </si>
  <si>
    <t>吴献瑞</t>
  </si>
  <si>
    <t>邰学伟</t>
  </si>
  <si>
    <t>刘建斌</t>
  </si>
  <si>
    <t>2017级通信工程一班</t>
  </si>
  <si>
    <t>李梓敬</t>
  </si>
  <si>
    <t>楚树志</t>
  </si>
  <si>
    <t>陈昆</t>
  </si>
  <si>
    <t>黄权军</t>
  </si>
  <si>
    <t>2018级通信工程一班</t>
  </si>
  <si>
    <t>狄天乐</t>
  </si>
  <si>
    <t>2019级通信工程一班</t>
  </si>
  <si>
    <t>赵家玄</t>
  </si>
  <si>
    <t>2020级通信工程一班</t>
  </si>
  <si>
    <t>高静</t>
  </si>
  <si>
    <t>2021级通信工程一班</t>
  </si>
  <si>
    <t>黄月新</t>
  </si>
  <si>
    <t>2022级通信工程一班</t>
  </si>
  <si>
    <t>程玉娇</t>
  </si>
  <si>
    <t>2023级通信工程一班</t>
  </si>
  <si>
    <t>宋喜佳</t>
  </si>
  <si>
    <t>2024级通信工程一班</t>
  </si>
  <si>
    <t>张亚晶</t>
  </si>
  <si>
    <t>2025级通信工程一班</t>
  </si>
  <si>
    <t>吝秋忠</t>
  </si>
  <si>
    <t>2026级通信工程一班</t>
  </si>
  <si>
    <t>朱立威</t>
  </si>
  <si>
    <t>2027级通信工程一班</t>
  </si>
  <si>
    <t>温帅</t>
  </si>
  <si>
    <t>2028级通信工程一班</t>
  </si>
  <si>
    <t>王静远</t>
  </si>
  <si>
    <t>2029级通信工程一班</t>
  </si>
  <si>
    <t>张兆琪</t>
  </si>
  <si>
    <t>2030级通信工程一班</t>
  </si>
  <si>
    <t>王冲</t>
  </si>
  <si>
    <t>2031级通信工程一班</t>
  </si>
  <si>
    <t>张奇</t>
  </si>
  <si>
    <t>2032级通信工程一班</t>
  </si>
  <si>
    <t>郭贵钰</t>
  </si>
  <si>
    <t>2033级通信工程一班</t>
  </si>
  <si>
    <t>张林义</t>
  </si>
  <si>
    <t>2034级通信工程一班</t>
  </si>
  <si>
    <t>冯园园</t>
  </si>
  <si>
    <t>2035级通信工程一班</t>
  </si>
  <si>
    <t>吴思越</t>
  </si>
  <si>
    <t>2036级通信工程一班</t>
  </si>
  <si>
    <t>石晓宇</t>
  </si>
  <si>
    <t>2037级通信工程一班</t>
  </si>
  <si>
    <t>张泽众</t>
  </si>
  <si>
    <t>2038级通信工程一班</t>
  </si>
  <si>
    <t>马宇硕</t>
  </si>
  <si>
    <t>2039级通信工程一班</t>
  </si>
  <si>
    <t>宋建鑫</t>
  </si>
  <si>
    <t>2040级通信工程一班</t>
  </si>
  <si>
    <t>杨雨晴</t>
  </si>
  <si>
    <t>2041级通信工程一班</t>
  </si>
  <si>
    <t>于佳靖</t>
  </si>
  <si>
    <t>2042级通信工程一班</t>
  </si>
  <si>
    <t>张华瑶</t>
  </si>
  <si>
    <t>2043级通信工程一班</t>
  </si>
  <si>
    <t>张秋盈</t>
  </si>
  <si>
    <t>2044级通信工程一班</t>
  </si>
  <si>
    <t>金迎新</t>
  </si>
  <si>
    <t>2045级通信工程一班</t>
  </si>
  <si>
    <t>张茜</t>
  </si>
  <si>
    <t>2046级通信工程一班</t>
  </si>
  <si>
    <t>姚静雅</t>
  </si>
  <si>
    <t>2047级通信工程一班</t>
  </si>
  <si>
    <t>时怿康</t>
  </si>
  <si>
    <t>2048级通信工程一班</t>
  </si>
  <si>
    <t>王雪</t>
  </si>
  <si>
    <t>2049级通信工程一班</t>
  </si>
  <si>
    <t>郭鑫鑫</t>
  </si>
  <si>
    <t>2050级通信工程一班</t>
  </si>
  <si>
    <t>王晓阳</t>
  </si>
  <si>
    <t>2051级通信工程一班</t>
  </si>
  <si>
    <t>王心宁</t>
  </si>
  <si>
    <t>2052级通信工程一班</t>
  </si>
  <si>
    <t>付超英</t>
  </si>
  <si>
    <t>2016级物联网工程</t>
  </si>
  <si>
    <t>本学期行业讲座次数</t>
  </si>
  <si>
    <t>行业讲座
总次数</t>
  </si>
  <si>
    <t>刘贤钧</t>
  </si>
  <si>
    <t>于腾</t>
  </si>
  <si>
    <t>田敬革</t>
  </si>
  <si>
    <t>南昱昊</t>
  </si>
  <si>
    <t>周子健</t>
  </si>
  <si>
    <t>李园园</t>
  </si>
  <si>
    <t>贺飞</t>
  </si>
  <si>
    <t>赵明阳</t>
  </si>
  <si>
    <t>闫亚波</t>
  </si>
  <si>
    <t>穆圆圆</t>
  </si>
  <si>
    <t>秦彩平</t>
  </si>
  <si>
    <t>田欣欣</t>
  </si>
  <si>
    <t>董欣</t>
  </si>
  <si>
    <t>王萌</t>
  </si>
  <si>
    <t>郭佳佳</t>
  </si>
  <si>
    <t>闫桐桐</t>
  </si>
  <si>
    <t>唐宇</t>
  </si>
  <si>
    <t>胡双</t>
  </si>
  <si>
    <t>李静茹</t>
  </si>
  <si>
    <t>于寒雪</t>
  </si>
  <si>
    <t>李镓倩</t>
  </si>
  <si>
    <t>王佳杰</t>
  </si>
  <si>
    <t>张梦瑶</t>
  </si>
  <si>
    <t>康乐</t>
  </si>
  <si>
    <t>陈蕾</t>
  </si>
  <si>
    <t>2017级物联网工程</t>
  </si>
  <si>
    <t>张凯欣</t>
  </si>
  <si>
    <t>2018级物联网工程</t>
  </si>
  <si>
    <t>曹倩倩</t>
  </si>
  <si>
    <t>2019级物联网工程</t>
  </si>
  <si>
    <t>赵琳琳</t>
  </si>
  <si>
    <t>2020级物联网工程</t>
  </si>
  <si>
    <t>石玉行</t>
  </si>
  <si>
    <t>2021级物联网工程</t>
  </si>
  <si>
    <t>许红瑞</t>
  </si>
  <si>
    <t>2022级物联网工程</t>
  </si>
  <si>
    <t>孙鑫豪</t>
  </si>
  <si>
    <t>2023级物联网工程</t>
  </si>
  <si>
    <t>刘梦丹</t>
  </si>
  <si>
    <t>2024级物联网工程</t>
  </si>
  <si>
    <t>王占丽</t>
  </si>
  <si>
    <t>2025级物联网工程</t>
  </si>
  <si>
    <t>王宇航</t>
  </si>
  <si>
    <t>李子豪</t>
  </si>
  <si>
    <t>2026级物联网工程</t>
  </si>
  <si>
    <t>曹向坤</t>
  </si>
  <si>
    <t>2027级物联网工程</t>
  </si>
  <si>
    <t>董建超</t>
  </si>
  <si>
    <t>2028级物联网工程</t>
  </si>
  <si>
    <t>张家富</t>
  </si>
  <si>
    <t>2029级物联网工程</t>
  </si>
  <si>
    <t>崔唯明</t>
  </si>
  <si>
    <t>2030级物联网工程</t>
  </si>
  <si>
    <t>耿杰凤</t>
  </si>
  <si>
    <t>2031级物联网工程</t>
  </si>
  <si>
    <t>张雨</t>
  </si>
  <si>
    <t>2032级物联网工程</t>
  </si>
  <si>
    <t>芦毅</t>
  </si>
  <si>
    <t>2033级物联网工程</t>
  </si>
  <si>
    <t>贵治国</t>
  </si>
  <si>
    <t>2016级计算机科学与技术2班</t>
  </si>
  <si>
    <t>行业讲座—微信</t>
  </si>
  <si>
    <t>2016-2017累计学分</t>
  </si>
  <si>
    <t>2017-2018-2累计学分</t>
  </si>
  <si>
    <t>两学期讲
座参加次数</t>
  </si>
  <si>
    <t>石东雪</t>
  </si>
  <si>
    <t>田然</t>
  </si>
  <si>
    <t>赵晨旭</t>
  </si>
  <si>
    <t>李佳钰</t>
  </si>
  <si>
    <t>魏田甜</t>
  </si>
  <si>
    <t>智圣谋</t>
  </si>
  <si>
    <t>孙志鹏</t>
  </si>
  <si>
    <t>胡雅倩</t>
  </si>
  <si>
    <t>李嘉欣</t>
  </si>
  <si>
    <t>夏宇涵</t>
  </si>
  <si>
    <t>叶佳阳</t>
  </si>
  <si>
    <t>田月媛</t>
  </si>
  <si>
    <t>杨璐</t>
  </si>
  <si>
    <t>刘晴</t>
  </si>
  <si>
    <t>武云希</t>
  </si>
  <si>
    <t>蒋雪姣</t>
  </si>
  <si>
    <t>牛静</t>
  </si>
  <si>
    <t>赵静静</t>
  </si>
  <si>
    <t>高玉平</t>
  </si>
  <si>
    <t>闫宏宇</t>
  </si>
  <si>
    <t>刘彩钰</t>
  </si>
  <si>
    <t>戴峥</t>
  </si>
  <si>
    <t>潘亮</t>
  </si>
  <si>
    <t>李帅</t>
  </si>
  <si>
    <t>黄宏进</t>
  </si>
  <si>
    <t>支锦龙</t>
  </si>
  <si>
    <t>黄小珍</t>
  </si>
  <si>
    <t>谢梦宇</t>
  </si>
  <si>
    <t>王梦乐</t>
  </si>
  <si>
    <t>董嘉琦</t>
  </si>
  <si>
    <t>高泽培</t>
  </si>
  <si>
    <t>吴桐</t>
  </si>
  <si>
    <t>席温娇</t>
  </si>
  <si>
    <t>田蓉</t>
  </si>
  <si>
    <t>李森汪</t>
  </si>
  <si>
    <t>孙雅甜</t>
  </si>
  <si>
    <t>谷玉婷</t>
  </si>
  <si>
    <t>许玉清</t>
  </si>
  <si>
    <t>吕珊</t>
  </si>
  <si>
    <t>王苑瞩</t>
  </si>
  <si>
    <t>李家微</t>
  </si>
  <si>
    <t>王顺顺</t>
  </si>
  <si>
    <t>李颖</t>
  </si>
  <si>
    <t>王梦艳</t>
  </si>
  <si>
    <t>孙晓楠</t>
  </si>
  <si>
    <t>李嘉豪</t>
  </si>
  <si>
    <t>李犇</t>
  </si>
  <si>
    <t>程坤彭</t>
  </si>
  <si>
    <t>刘慧</t>
  </si>
  <si>
    <t>姚文佳</t>
  </si>
  <si>
    <t>段梦晓</t>
  </si>
  <si>
    <t>陈硕</t>
  </si>
  <si>
    <t>王媛媛</t>
  </si>
  <si>
    <t>于雅慧</t>
  </si>
  <si>
    <t>张娟</t>
  </si>
  <si>
    <t>魏珂</t>
  </si>
  <si>
    <t>郝天宇</t>
  </si>
  <si>
    <t>王子阳</t>
  </si>
  <si>
    <t>刘超凡</t>
  </si>
  <si>
    <t>吴昊</t>
  </si>
  <si>
    <t>李康宁</t>
  </si>
  <si>
    <t>朴胜男</t>
  </si>
  <si>
    <t>孙宇</t>
  </si>
  <si>
    <t>孟雪晴</t>
  </si>
  <si>
    <t>谭臻</t>
  </si>
  <si>
    <t>姚晨霞</t>
  </si>
  <si>
    <t>祁倩</t>
  </si>
  <si>
    <t>李美琳</t>
  </si>
  <si>
    <t>王玮玮</t>
  </si>
  <si>
    <t>韩涛</t>
  </si>
  <si>
    <t>许陈陈</t>
  </si>
  <si>
    <t>王婷</t>
  </si>
  <si>
    <t>周慧敏</t>
  </si>
  <si>
    <t>2016级汽车服务工程</t>
  </si>
  <si>
    <t>靳博文</t>
  </si>
  <si>
    <t>李航宇</t>
  </si>
  <si>
    <t>汽车服务工程1班</t>
  </si>
  <si>
    <t>刘志鑫</t>
  </si>
  <si>
    <t>王润森</t>
  </si>
  <si>
    <t>郝锐</t>
  </si>
  <si>
    <t>李佳兴</t>
  </si>
  <si>
    <t>袁盛魁</t>
  </si>
  <si>
    <t>王泽凯</t>
  </si>
  <si>
    <t>霍晓鑫</t>
  </si>
  <si>
    <t>宋海丽</t>
  </si>
  <si>
    <t>李淑芳</t>
  </si>
  <si>
    <t>宋舒畅</t>
  </si>
  <si>
    <t>张晓颖</t>
  </si>
  <si>
    <t>代萌萌</t>
  </si>
  <si>
    <t>王秀娟</t>
  </si>
  <si>
    <t>行业讲座--IT行业的认知</t>
  </si>
  <si>
    <t>行业讲座--X-mind导图</t>
  </si>
  <si>
    <t>行业讲座--科技与发展</t>
  </si>
  <si>
    <t>行业讲座--PS与绘声绘影</t>
  </si>
  <si>
    <t>社会实践--浪潮服务器参观</t>
  </si>
  <si>
    <t>计算机技能大赛</t>
  </si>
  <si>
    <t>信工微课堂--PS</t>
  </si>
  <si>
    <t>信工微课堂--绘声绘影</t>
  </si>
  <si>
    <t>2016-2017-1累计学分</t>
  </si>
  <si>
    <t>计算机科学与技术一班</t>
  </si>
  <si>
    <t>王楠</t>
  </si>
  <si>
    <t>2017510485</t>
  </si>
  <si>
    <t>尹惠娟</t>
  </si>
  <si>
    <t>2017510459</t>
  </si>
  <si>
    <t>张蕾</t>
  </si>
  <si>
    <t>2017510484</t>
  </si>
  <si>
    <t>陈彤彤</t>
  </si>
  <si>
    <t>2017510472</t>
  </si>
  <si>
    <t>李肖宁</t>
  </si>
  <si>
    <t>2017510482</t>
  </si>
  <si>
    <t>王黎晓</t>
  </si>
  <si>
    <t>2017510494</t>
  </si>
  <si>
    <t>梁蕊</t>
  </si>
  <si>
    <t>2017510511</t>
  </si>
  <si>
    <t>王新月</t>
  </si>
  <si>
    <t>2017510505</t>
  </si>
  <si>
    <t>刘微</t>
  </si>
  <si>
    <t>2017510460</t>
  </si>
  <si>
    <t>马鹤源</t>
  </si>
  <si>
    <t>2017510468</t>
  </si>
  <si>
    <t>王文娟</t>
  </si>
  <si>
    <r>
      <t>20175104</t>
    </r>
    <r>
      <rPr>
        <sz val="11"/>
        <color rgb="FF000000"/>
        <rFont val="宋体"/>
        <family val="3"/>
        <charset val="134"/>
      </rPr>
      <t>78</t>
    </r>
    <phoneticPr fontId="19" type="noConversion"/>
  </si>
  <si>
    <t>杨国正</t>
  </si>
  <si>
    <t>2017510451</t>
  </si>
  <si>
    <t>范康</t>
  </si>
  <si>
    <t>2017510457</t>
  </si>
  <si>
    <t>常子安</t>
  </si>
  <si>
    <t>2017510448</t>
  </si>
  <si>
    <t>陈遵文</t>
  </si>
  <si>
    <t>2017510450</t>
  </si>
  <si>
    <t>丁向云</t>
  </si>
  <si>
    <t>2017510447</t>
  </si>
  <si>
    <t>谢金莉</t>
  </si>
  <si>
    <t>2017510561</t>
  </si>
  <si>
    <t>张曼</t>
  </si>
  <si>
    <t>2017510564</t>
  </si>
  <si>
    <t>张欣</t>
  </si>
  <si>
    <t>2017510567</t>
  </si>
  <si>
    <t>易江梅</t>
  </si>
  <si>
    <t>2017510570</t>
  </si>
  <si>
    <t>王田雨</t>
  </si>
  <si>
    <t>2017510582</t>
  </si>
  <si>
    <t>任双双</t>
  </si>
  <si>
    <t>2017510555</t>
  </si>
  <si>
    <t>赵梦楠</t>
  </si>
  <si>
    <t>2017510529</t>
  </si>
  <si>
    <t>王梦岐</t>
  </si>
  <si>
    <t>2017510531</t>
  </si>
  <si>
    <t>马梦瑜</t>
  </si>
  <si>
    <t>2017510538</t>
  </si>
  <si>
    <t>万蕾</t>
  </si>
  <si>
    <t>2017510575</t>
  </si>
  <si>
    <t>陈千千</t>
  </si>
  <si>
    <t>2017510574</t>
  </si>
  <si>
    <t>杨美荣</t>
  </si>
  <si>
    <t>2017510537</t>
  </si>
  <si>
    <t>王冯</t>
  </si>
  <si>
    <t>2017510557</t>
  </si>
  <si>
    <t>苏梦肖</t>
  </si>
  <si>
    <t>2017510543</t>
  </si>
  <si>
    <t>杨惠</t>
  </si>
  <si>
    <t>2017512971</t>
  </si>
  <si>
    <t>高远</t>
  </si>
  <si>
    <t>2017510521</t>
  </si>
  <si>
    <t>张尧</t>
  </si>
  <si>
    <t>2017510519</t>
  </si>
  <si>
    <t>石天然</t>
  </si>
  <si>
    <t>2017510523</t>
  </si>
  <si>
    <t>杨硕</t>
  </si>
  <si>
    <t>2017510515</t>
  </si>
  <si>
    <t>石蓉蓉</t>
  </si>
  <si>
    <t>2017512974</t>
  </si>
  <si>
    <t>庞志琴</t>
  </si>
  <si>
    <t>2017512973</t>
  </si>
  <si>
    <t>崇淑祎</t>
  </si>
  <si>
    <t>李孟晓</t>
  </si>
  <si>
    <t>2017510700</t>
  </si>
  <si>
    <t>刘琳</t>
  </si>
  <si>
    <t>2017510686</t>
  </si>
  <si>
    <t>刘丽雪</t>
  </si>
  <si>
    <t>2017510693</t>
  </si>
  <si>
    <t>高蕾</t>
  </si>
  <si>
    <t>2017510704</t>
  </si>
  <si>
    <t>谢晨晨</t>
  </si>
  <si>
    <t>2017512907</t>
  </si>
  <si>
    <t>崔博宇</t>
  </si>
  <si>
    <t>2017510672</t>
  </si>
  <si>
    <t>刘爽</t>
  </si>
  <si>
    <t>2017510714</t>
  </si>
  <si>
    <t>王锐</t>
  </si>
  <si>
    <t>2017510702</t>
  </si>
  <si>
    <t>张雅茹</t>
  </si>
  <si>
    <t>2017510705</t>
  </si>
  <si>
    <t>申爱伟</t>
  </si>
  <si>
    <t>2017510713</t>
  </si>
  <si>
    <t>邵晨峰</t>
  </si>
  <si>
    <t>2017510665</t>
  </si>
  <si>
    <t>刘扬</t>
  </si>
  <si>
    <t>2017510662</t>
  </si>
  <si>
    <t>王洪跃</t>
  </si>
  <si>
    <t>2017510654</t>
  </si>
  <si>
    <t>高伟</t>
  </si>
  <si>
    <t>2017510658</t>
  </si>
  <si>
    <t>杨洪昌</t>
  </si>
  <si>
    <t>2017510657</t>
  </si>
  <si>
    <t>康泽</t>
  </si>
  <si>
    <t>2017510600</t>
  </si>
  <si>
    <t>刘晓甜</t>
  </si>
  <si>
    <t>2017510650</t>
  </si>
  <si>
    <t>曲悠扬</t>
  </si>
  <si>
    <t>2017510598</t>
  </si>
  <si>
    <t>顾小娇</t>
  </si>
  <si>
    <t>2017510614</t>
  </si>
  <si>
    <t>杨丽</t>
  </si>
  <si>
    <t>2017510643</t>
  </si>
  <si>
    <t>王咏梅</t>
  </si>
  <si>
    <t>2017510619</t>
  </si>
  <si>
    <t>韩玉</t>
  </si>
  <si>
    <t>2017510644</t>
  </si>
  <si>
    <t>王妍炜</t>
  </si>
  <si>
    <t>2017510626</t>
  </si>
  <si>
    <t>王飞燕</t>
  </si>
  <si>
    <t>2017510632</t>
  </si>
  <si>
    <t>孙林</t>
  </si>
  <si>
    <t>2017510633</t>
  </si>
  <si>
    <t>李佳航</t>
  </si>
  <si>
    <t>2017510649</t>
  </si>
  <si>
    <t>邹海飞</t>
  </si>
  <si>
    <t>2017510642</t>
  </si>
  <si>
    <t>宋美美</t>
  </si>
  <si>
    <t>2017510604</t>
  </si>
  <si>
    <t>曹玲茹</t>
  </si>
  <si>
    <t>李悦莹</t>
  </si>
  <si>
    <t>2017510634</t>
  </si>
  <si>
    <t>王晨阳</t>
  </si>
  <si>
    <t>2017510609</t>
  </si>
  <si>
    <t>2017510639</t>
  </si>
  <si>
    <t>管萌</t>
  </si>
  <si>
    <t>2017510646</t>
  </si>
  <si>
    <t>张雨珊</t>
  </si>
  <si>
    <t>2017510631</t>
  </si>
  <si>
    <t>魏佳楠</t>
  </si>
  <si>
    <t>2017510630</t>
  </si>
  <si>
    <t>蔡文卿</t>
  </si>
  <si>
    <t>2017510645</t>
  </si>
  <si>
    <t>李泽鹏</t>
  </si>
  <si>
    <t>2017510591</t>
  </si>
  <si>
    <t>李旺</t>
  </si>
  <si>
    <t>2017510588</t>
  </si>
  <si>
    <t>王泰广</t>
  </si>
  <si>
    <t>2017510585</t>
  </si>
  <si>
    <t>刘鑫</t>
  </si>
  <si>
    <t>王书歧</t>
  </si>
  <si>
    <t>刘凯琴</t>
  </si>
  <si>
    <t>张娜</t>
  </si>
  <si>
    <t xml:space="preserve">薛雅頔 </t>
  </si>
  <si>
    <t>张芯硕</t>
  </si>
  <si>
    <t>夏昌宾</t>
  </si>
  <si>
    <t>刘聪珊</t>
  </si>
  <si>
    <t>马春宇</t>
  </si>
  <si>
    <t>钱晓淳</t>
  </si>
  <si>
    <t>蔡铄</t>
  </si>
  <si>
    <t>孙琪娜</t>
  </si>
  <si>
    <t>杨若飞</t>
  </si>
  <si>
    <t>未确定</t>
  </si>
  <si>
    <t>转专业</t>
  </si>
  <si>
    <t>计算机科学与技术二班</t>
  </si>
  <si>
    <t>闫慧</t>
  </si>
  <si>
    <t>李倩楠</t>
  </si>
  <si>
    <t>彭丽瑄</t>
  </si>
  <si>
    <t>刘圆圆</t>
  </si>
  <si>
    <t>韩悦</t>
  </si>
  <si>
    <t>薄雨茜</t>
  </si>
  <si>
    <t>王嘉麒</t>
  </si>
  <si>
    <t>胡玉婷</t>
  </si>
  <si>
    <t>李芳琪</t>
  </si>
  <si>
    <t>梁家琛</t>
  </si>
  <si>
    <t>曹楠楠</t>
  </si>
  <si>
    <t>郭元鹏</t>
  </si>
  <si>
    <t>朱荣坤</t>
  </si>
  <si>
    <t>赵宇恒</t>
  </si>
  <si>
    <t>马帅</t>
  </si>
  <si>
    <t>赵大宝</t>
  </si>
  <si>
    <t>于丁一</t>
  </si>
  <si>
    <t>高烨童</t>
  </si>
  <si>
    <t>龚智慧</t>
  </si>
  <si>
    <t>耿谙淼</t>
  </si>
  <si>
    <t>杜茜茜</t>
  </si>
  <si>
    <t>陈金泽</t>
  </si>
  <si>
    <t>李晓晴</t>
  </si>
  <si>
    <t>刘晓茹</t>
  </si>
  <si>
    <t>邢洁</t>
  </si>
  <si>
    <t>张雨晴</t>
  </si>
  <si>
    <t>陈啸</t>
  </si>
  <si>
    <t>邓贺婷</t>
  </si>
  <si>
    <t>吴凡</t>
  </si>
  <si>
    <t>张童</t>
  </si>
  <si>
    <t>许紫微</t>
  </si>
  <si>
    <t>周润</t>
  </si>
  <si>
    <t>黄尚茹</t>
  </si>
  <si>
    <t>许海波</t>
  </si>
  <si>
    <t>朱淑雷</t>
  </si>
  <si>
    <t>刘昌桐</t>
  </si>
  <si>
    <t>姚玉新</t>
  </si>
  <si>
    <t>余慧文</t>
  </si>
  <si>
    <t>刘蕊蕊</t>
  </si>
  <si>
    <t>孙占蕊</t>
  </si>
  <si>
    <t>王晨晨</t>
  </si>
  <si>
    <t>杜可心</t>
  </si>
  <si>
    <t>朱翠玉</t>
  </si>
  <si>
    <t>杨阳</t>
  </si>
  <si>
    <t>侯华俏</t>
  </si>
  <si>
    <t>孙梦会</t>
  </si>
  <si>
    <t>杜晨曦</t>
  </si>
  <si>
    <t>杨瑞</t>
  </si>
  <si>
    <t>任晨</t>
  </si>
  <si>
    <t>李泽厚</t>
  </si>
  <si>
    <t>由远方</t>
  </si>
  <si>
    <t>朱鹏辉</t>
  </si>
  <si>
    <t>陈辰</t>
  </si>
  <si>
    <t>任佳慧</t>
  </si>
  <si>
    <t>王蕾</t>
  </si>
  <si>
    <t>刘嫣</t>
  </si>
  <si>
    <t>张芹芹</t>
  </si>
  <si>
    <t>刘可心</t>
  </si>
  <si>
    <t>袁若琳</t>
  </si>
  <si>
    <t>祝颖</t>
  </si>
  <si>
    <t>齐佳怡</t>
  </si>
  <si>
    <t>王亚杰</t>
  </si>
  <si>
    <t>刘鑫钰</t>
  </si>
  <si>
    <t>肖凯</t>
  </si>
  <si>
    <t>杨丽霞</t>
  </si>
  <si>
    <t>刘笑言</t>
  </si>
  <si>
    <t>秦玮莉</t>
  </si>
  <si>
    <t>顾晨贺</t>
  </si>
  <si>
    <t>段晓楠</t>
  </si>
  <si>
    <t>张继颖</t>
  </si>
  <si>
    <t>李晓双</t>
  </si>
  <si>
    <t>郭哲娜</t>
  </si>
  <si>
    <t>崔一航</t>
  </si>
  <si>
    <t>袁晓杰</t>
  </si>
  <si>
    <t>肖沐鑫</t>
  </si>
  <si>
    <t>代成龙</t>
  </si>
  <si>
    <t>刘鸿雁</t>
  </si>
  <si>
    <t>金紫琪</t>
  </si>
  <si>
    <t>2017510474</t>
  </si>
  <si>
    <t>网络工程</t>
  </si>
  <si>
    <t>刘妙雅</t>
  </si>
  <si>
    <t>解清旺</t>
  </si>
  <si>
    <t>张智彤</t>
  </si>
  <si>
    <t>刘晨光</t>
  </si>
  <si>
    <t>王英霞</t>
  </si>
  <si>
    <t>胡飒飒</t>
  </si>
  <si>
    <t>郝薇</t>
  </si>
  <si>
    <t>苑子娟</t>
  </si>
  <si>
    <t>张彤</t>
  </si>
  <si>
    <t>封振良</t>
  </si>
  <si>
    <t>焦梦慧</t>
    <phoneticPr fontId="19" type="noConversion"/>
  </si>
  <si>
    <t>刘佳琳</t>
  </si>
  <si>
    <t>陈思</t>
  </si>
  <si>
    <t>连志英</t>
  </si>
  <si>
    <t>王泽菁</t>
  </si>
  <si>
    <t>李晓洁</t>
  </si>
  <si>
    <t>彭淑慧</t>
  </si>
  <si>
    <t>李姗</t>
  </si>
  <si>
    <t>杨敏</t>
  </si>
  <si>
    <t>史锡朋</t>
  </si>
  <si>
    <t>孙文婷</t>
  </si>
  <si>
    <t>张天娇</t>
  </si>
  <si>
    <t>刘红艳</t>
  </si>
  <si>
    <t>张思聪</t>
  </si>
  <si>
    <t>龚振威</t>
  </si>
  <si>
    <t>关敏</t>
  </si>
  <si>
    <t>乔依</t>
  </si>
  <si>
    <t>李雪</t>
  </si>
  <si>
    <t>张慧尹</t>
  </si>
  <si>
    <t>张晨珂</t>
  </si>
  <si>
    <t>张琳娜</t>
  </si>
  <si>
    <t>张凯悦</t>
  </si>
  <si>
    <t>赵梅</t>
  </si>
  <si>
    <t>孙智新</t>
  </si>
  <si>
    <t>冯晓轩</t>
  </si>
  <si>
    <t>王含</t>
    <phoneticPr fontId="19" type="noConversion"/>
  </si>
  <si>
    <t>牛瑶</t>
  </si>
  <si>
    <t>2017510479</t>
  </si>
  <si>
    <t>冯雪</t>
  </si>
  <si>
    <t>蔡依梦</t>
  </si>
  <si>
    <t>马义杰</t>
    <phoneticPr fontId="19" type="noConversion"/>
  </si>
  <si>
    <t>物联网工程</t>
  </si>
  <si>
    <t>行业讲座--X-Mind导图</t>
  </si>
  <si>
    <t>行业讲座--Ps与绘声绘影</t>
  </si>
  <si>
    <t>姚俊秀</t>
  </si>
  <si>
    <t>2017510458</t>
  </si>
  <si>
    <t>季小倩</t>
  </si>
  <si>
    <t>2017510481</t>
  </si>
  <si>
    <t>刘梦嫣</t>
  </si>
  <si>
    <t>2017510495</t>
  </si>
  <si>
    <t>檀彦</t>
  </si>
  <si>
    <t>2017510513</t>
  </si>
  <si>
    <t>尚宇</t>
  </si>
  <si>
    <t>2017510514</t>
  </si>
  <si>
    <t>田鸿飞</t>
  </si>
  <si>
    <t>2017510516</t>
  </si>
  <si>
    <t>段贺臣</t>
  </si>
  <si>
    <t>2017510517</t>
  </si>
  <si>
    <t>张跃辉</t>
  </si>
  <si>
    <t>2017510518</t>
  </si>
  <si>
    <t>林易德</t>
  </si>
  <si>
    <t>2017510520</t>
  </si>
  <si>
    <t>程中华</t>
  </si>
  <si>
    <t>2017510526</t>
  </si>
  <si>
    <t>郭旭</t>
  </si>
  <si>
    <t>2017510528</t>
  </si>
  <si>
    <t>吴红玮</t>
  </si>
  <si>
    <t>2017510530</t>
  </si>
  <si>
    <t>徐豪</t>
  </si>
  <si>
    <t>2017510536</t>
  </si>
  <si>
    <t>王文琪</t>
  </si>
  <si>
    <t>2017510550</t>
  </si>
  <si>
    <t>郝亚丽</t>
  </si>
  <si>
    <t>2017510556</t>
  </si>
  <si>
    <t>张亚倩</t>
  </si>
  <si>
    <t>2017510562</t>
  </si>
  <si>
    <t>白星星</t>
  </si>
  <si>
    <t>2017510571</t>
  </si>
  <si>
    <t>孔萌</t>
  </si>
  <si>
    <t>2017510572</t>
  </si>
  <si>
    <t>郭梦月</t>
  </si>
  <si>
    <t>2017510578</t>
  </si>
  <si>
    <t>郭蒙柱</t>
  </si>
  <si>
    <t>2017510579</t>
  </si>
  <si>
    <t>周佳宁</t>
  </si>
  <si>
    <t>2017510580</t>
  </si>
  <si>
    <t>周孟洁</t>
  </si>
  <si>
    <t>2017510583</t>
  </si>
  <si>
    <t>曹鹏</t>
  </si>
  <si>
    <t>2017510587</t>
  </si>
  <si>
    <t>孟世昌</t>
  </si>
  <si>
    <t>2017510589</t>
  </si>
  <si>
    <t>王鑫</t>
  </si>
  <si>
    <t>2017510590</t>
  </si>
  <si>
    <t>柳航</t>
  </si>
  <si>
    <t>2017510592</t>
  </si>
  <si>
    <t>王子乾</t>
  </si>
  <si>
    <t>2017510594</t>
  </si>
  <si>
    <t>刘天龙</t>
  </si>
  <si>
    <t>2017510597</t>
  </si>
  <si>
    <t>杨珊珊</t>
  </si>
  <si>
    <t>2017510599</t>
  </si>
  <si>
    <t>马立敏</t>
  </si>
  <si>
    <t>2017510606</t>
  </si>
  <si>
    <t>淮思琪</t>
  </si>
  <si>
    <t>2017510611</t>
  </si>
  <si>
    <t>谭莹</t>
  </si>
  <si>
    <t>2017510612</t>
  </si>
  <si>
    <t>肖瑞莹</t>
  </si>
  <si>
    <t>2017510623</t>
  </si>
  <si>
    <t>闫雪姣</t>
  </si>
  <si>
    <t>2017510637</t>
  </si>
  <si>
    <t>曹梦悦</t>
  </si>
  <si>
    <t>2017510641</t>
  </si>
  <si>
    <t>李静</t>
  </si>
  <si>
    <t>2017510669</t>
  </si>
  <si>
    <t>郝建瀛</t>
  </si>
  <si>
    <t>2017510679</t>
  </si>
  <si>
    <t>何如诗</t>
  </si>
  <si>
    <t>2017510680</t>
  </si>
  <si>
    <t>庞启予</t>
  </si>
  <si>
    <t>2017510682</t>
  </si>
  <si>
    <t>刘禹含</t>
  </si>
  <si>
    <t>2017510683</t>
  </si>
  <si>
    <t>丁赫男</t>
  </si>
  <si>
    <t>2017510684</t>
  </si>
  <si>
    <t>2017510689</t>
  </si>
  <si>
    <t>赵欢鑫</t>
  </si>
  <si>
    <t>2017510692</t>
  </si>
  <si>
    <t>李凤</t>
  </si>
  <si>
    <t>2017510696</t>
  </si>
  <si>
    <t>靳尚纯</t>
  </si>
  <si>
    <t>2017510701</t>
  </si>
  <si>
    <t>翟雪珂</t>
  </si>
  <si>
    <t>2017510706</t>
  </si>
  <si>
    <t>2017510708</t>
  </si>
  <si>
    <t>孙明聪</t>
  </si>
  <si>
    <t>2017510715</t>
  </si>
  <si>
    <t>常佳蕊</t>
  </si>
  <si>
    <t>2017510718</t>
  </si>
  <si>
    <t>宋怡璇</t>
  </si>
  <si>
    <t>2017510720</t>
  </si>
  <si>
    <t>卢玉茜</t>
  </si>
  <si>
    <t>2017512786</t>
  </si>
  <si>
    <t>韩梦杰</t>
  </si>
  <si>
    <t>2017512906</t>
  </si>
  <si>
    <t>2017级通信工程</t>
  </si>
  <si>
    <t>郭爽</t>
  </si>
  <si>
    <t>2017510764</t>
  </si>
  <si>
    <t xml:space="preserve"> </t>
  </si>
  <si>
    <t>闫建军</t>
  </si>
  <si>
    <t>2017510765</t>
  </si>
  <si>
    <t>涂建锋</t>
  </si>
  <si>
    <t>2017510766</t>
  </si>
  <si>
    <t xml:space="preserve"> 0.2</t>
  </si>
  <si>
    <t>田茂村</t>
  </si>
  <si>
    <t>2017510767</t>
  </si>
  <si>
    <t>董浩</t>
  </si>
  <si>
    <t>2017510768</t>
  </si>
  <si>
    <t>武世宽</t>
  </si>
  <si>
    <t>2017510769</t>
  </si>
  <si>
    <t>殷一伟</t>
  </si>
  <si>
    <t>2017510770</t>
  </si>
  <si>
    <t>王兰策</t>
  </si>
  <si>
    <t>2017510771</t>
  </si>
  <si>
    <t>梁岩</t>
  </si>
  <si>
    <t>2017510772</t>
  </si>
  <si>
    <t>赵天骁</t>
  </si>
  <si>
    <t>2017510773</t>
  </si>
  <si>
    <t>许亚妹</t>
  </si>
  <si>
    <t>2017510774</t>
  </si>
  <si>
    <t>0.2</t>
  </si>
  <si>
    <t>郭凯迪</t>
  </si>
  <si>
    <t>2017510775</t>
  </si>
  <si>
    <t>崔冬青</t>
  </si>
  <si>
    <t>2017510777</t>
  </si>
  <si>
    <t>张雪</t>
  </si>
  <si>
    <t>2017510778</t>
  </si>
  <si>
    <t>0.2</t>
    <phoneticPr fontId="19" type="noConversion"/>
  </si>
  <si>
    <t>邱宇杰</t>
  </si>
  <si>
    <t>2017510779</t>
  </si>
  <si>
    <t>2017510780</t>
  </si>
  <si>
    <t>袁晓萌</t>
  </si>
  <si>
    <t>2017510781</t>
  </si>
  <si>
    <t>马艺萌</t>
  </si>
  <si>
    <t>2017510782</t>
  </si>
  <si>
    <t>郭京京</t>
  </si>
  <si>
    <t>2017510783</t>
  </si>
  <si>
    <t>罗微</t>
  </si>
  <si>
    <t>2017510784</t>
  </si>
  <si>
    <t>张华</t>
  </si>
  <si>
    <t>2017510785</t>
  </si>
  <si>
    <t>李雨昕</t>
  </si>
  <si>
    <t>2017510786</t>
  </si>
  <si>
    <t>张兰</t>
  </si>
  <si>
    <t>2017510787</t>
  </si>
  <si>
    <t>张琳悦</t>
  </si>
  <si>
    <t>2017510788</t>
  </si>
  <si>
    <t>王乐鑫</t>
  </si>
  <si>
    <t>2017510789</t>
  </si>
  <si>
    <t>李思前</t>
  </si>
  <si>
    <t>2017510790</t>
  </si>
  <si>
    <t>宋琳琳</t>
  </si>
  <si>
    <t>2017510791</t>
  </si>
  <si>
    <t>李智慧</t>
  </si>
  <si>
    <t>2017510792</t>
  </si>
  <si>
    <t>杨淑辉</t>
  </si>
  <si>
    <t>2017510793</t>
  </si>
  <si>
    <t>孙惠泽</t>
  </si>
  <si>
    <t>2017510794</t>
  </si>
  <si>
    <t>赵倩</t>
  </si>
  <si>
    <t>2017510795</t>
  </si>
  <si>
    <t>杨晴文</t>
  </si>
  <si>
    <t>2017510796</t>
  </si>
  <si>
    <t>孙琦</t>
  </si>
  <si>
    <t>2017510797</t>
  </si>
  <si>
    <t>王倩倩</t>
  </si>
  <si>
    <t>2017510798</t>
  </si>
  <si>
    <t>高铭悦</t>
  </si>
  <si>
    <t>2017510799</t>
  </si>
  <si>
    <t>许世磊</t>
  </si>
  <si>
    <t>2017510800</t>
  </si>
  <si>
    <t>曹天娇</t>
  </si>
  <si>
    <t>2017510801</t>
  </si>
  <si>
    <t>刘子微</t>
  </si>
  <si>
    <t>2017510802</t>
  </si>
  <si>
    <t>刘琳烨</t>
  </si>
  <si>
    <t>2017510803</t>
  </si>
  <si>
    <t>陈梦娇</t>
  </si>
  <si>
    <t>2017510804</t>
  </si>
  <si>
    <t>卢玲玲</t>
  </si>
  <si>
    <t>2017510805</t>
  </si>
  <si>
    <t>甫非凡</t>
  </si>
  <si>
    <t>2017510806</t>
  </si>
  <si>
    <t>韩泽峰</t>
  </si>
  <si>
    <t>2017510807</t>
  </si>
  <si>
    <t>张舒蕾</t>
  </si>
  <si>
    <t>2017510808</t>
  </si>
  <si>
    <t>王晓坤</t>
  </si>
  <si>
    <t>2017510809</t>
  </si>
  <si>
    <t>刘素素</t>
  </si>
  <si>
    <t>2017510810</t>
  </si>
  <si>
    <t>刘聪</t>
  </si>
  <si>
    <t>2017510811</t>
  </si>
  <si>
    <t>王晓钰</t>
  </si>
  <si>
    <t>2017510812</t>
  </si>
  <si>
    <t>张博林</t>
  </si>
  <si>
    <t>2017510813</t>
  </si>
  <si>
    <t>李彦坪</t>
  </si>
  <si>
    <t>2017510814</t>
  </si>
  <si>
    <t>罗紫君</t>
  </si>
  <si>
    <t>2017510815</t>
  </si>
  <si>
    <t>赵晴</t>
  </si>
  <si>
    <t>2017510816</t>
  </si>
  <si>
    <t>李彦睿</t>
  </si>
  <si>
    <t>2017510817</t>
  </si>
  <si>
    <t>李甜</t>
  </si>
  <si>
    <t>2017510818</t>
  </si>
  <si>
    <t>仇春亭</t>
  </si>
  <si>
    <t>2017510819</t>
  </si>
  <si>
    <t>李爱琳</t>
  </si>
  <si>
    <t>2017512909</t>
  </si>
  <si>
    <t>甄华</t>
  </si>
  <si>
    <t>2017512910</t>
  </si>
  <si>
    <t>蒋润宇</t>
  </si>
  <si>
    <t>2017512911</t>
  </si>
  <si>
    <t>电气工程及其自动化</t>
  </si>
  <si>
    <t>张艳磊</t>
  </si>
  <si>
    <t>司孟赫</t>
  </si>
  <si>
    <t>孙鉴霖</t>
  </si>
  <si>
    <t>张志龙</t>
  </si>
  <si>
    <t>杜傲</t>
  </si>
  <si>
    <t>郭天丰</t>
  </si>
  <si>
    <t>刘宇欢</t>
  </si>
  <si>
    <t>李星纬</t>
  </si>
  <si>
    <t>胡金彪</t>
  </si>
  <si>
    <t>杨洋</t>
  </si>
  <si>
    <t>史祥宇</t>
  </si>
  <si>
    <t>孙海峰</t>
  </si>
  <si>
    <t>张利帆</t>
  </si>
  <si>
    <t>郎敬业</t>
  </si>
  <si>
    <t>张梦寒</t>
  </si>
  <si>
    <t>宋华新</t>
  </si>
  <si>
    <t>张博涵</t>
  </si>
  <si>
    <t>何谦</t>
  </si>
  <si>
    <t>张鑫</t>
  </si>
  <si>
    <t>韩福龙</t>
  </si>
  <si>
    <t>赵培松</t>
  </si>
  <si>
    <t>黄贝贝</t>
  </si>
  <si>
    <t>安旭昊</t>
  </si>
  <si>
    <t>郭博文</t>
  </si>
  <si>
    <t>陈锋</t>
  </si>
  <si>
    <t>王忠殊</t>
  </si>
  <si>
    <t>姜赵元</t>
  </si>
  <si>
    <t>侯帅虎</t>
  </si>
  <si>
    <t>梁策</t>
  </si>
  <si>
    <t>张佳威</t>
  </si>
  <si>
    <t>张旭</t>
  </si>
  <si>
    <t>逄晟昊</t>
  </si>
  <si>
    <t>赵和美</t>
  </si>
  <si>
    <t>杨欣怡</t>
  </si>
  <si>
    <t>袁瑜辰</t>
  </si>
  <si>
    <t>郭晓阳</t>
  </si>
  <si>
    <t>秦博薇</t>
  </si>
  <si>
    <t>杨思思</t>
  </si>
  <si>
    <t>邸薇</t>
  </si>
  <si>
    <t>金雨晴</t>
  </si>
  <si>
    <t>李亚男</t>
  </si>
  <si>
    <t>宋志颖</t>
  </si>
  <si>
    <t>牛梦佳</t>
  </si>
  <si>
    <t>陈花</t>
  </si>
  <si>
    <t>刘颖</t>
  </si>
  <si>
    <t>汽车服务工程</t>
  </si>
  <si>
    <t>路广胜</t>
  </si>
  <si>
    <t>安颖</t>
  </si>
  <si>
    <t>李伟将</t>
  </si>
  <si>
    <t>吕凯欣</t>
  </si>
  <si>
    <t>吴英文</t>
  </si>
  <si>
    <t>张磊</t>
  </si>
  <si>
    <t>田泽政</t>
  </si>
  <si>
    <t>赵艳</t>
  </si>
  <si>
    <t>崔雅鑫</t>
  </si>
  <si>
    <t>张雅雪</t>
  </si>
  <si>
    <t>李红佳</t>
  </si>
  <si>
    <t>郭娇娇</t>
  </si>
  <si>
    <t>陈烁名</t>
  </si>
  <si>
    <t>安志婷</t>
  </si>
  <si>
    <t>彭丽华</t>
  </si>
  <si>
    <t>谢君</t>
  </si>
  <si>
    <t>李文灿</t>
  </si>
  <si>
    <t>王紫倩</t>
  </si>
  <si>
    <t>李娜</t>
  </si>
  <si>
    <t>李琪</t>
  </si>
  <si>
    <t>王笑笑</t>
  </si>
  <si>
    <t>赵亚帆</t>
  </si>
  <si>
    <t>刘聪秀</t>
  </si>
  <si>
    <t>孙若彤</t>
  </si>
  <si>
    <t>许秀波</t>
  </si>
  <si>
    <t>马悦铭</t>
  </si>
  <si>
    <t>徐彤</t>
  </si>
  <si>
    <t>邢慧燕</t>
  </si>
  <si>
    <t>周娅宁</t>
  </si>
  <si>
    <t>王小清</t>
  </si>
  <si>
    <t>王颖</t>
  </si>
  <si>
    <t>刘婷</t>
  </si>
  <si>
    <t>罗璇</t>
  </si>
  <si>
    <t>司丽君</t>
  </si>
  <si>
    <t>赵天雅</t>
  </si>
  <si>
    <t>王文敬</t>
  </si>
  <si>
    <t>史亚茹</t>
  </si>
  <si>
    <t>孟珍</t>
  </si>
  <si>
    <t>行业讲座--11月20日</t>
    <phoneticPr fontId="18" type="noConversion"/>
  </si>
  <si>
    <t>网络科普之网络安全</t>
  </si>
  <si>
    <t>网络科普之网络安全</t>
    <phoneticPr fontId="18" type="noConversion"/>
  </si>
  <si>
    <t>在线课堂</t>
    <phoneticPr fontId="18" type="noConversion"/>
  </si>
  <si>
    <t>专业技能培训——PCB板的制作</t>
    <phoneticPr fontId="18" type="noConversion"/>
  </si>
  <si>
    <t>物联网工程</t>
    <phoneticPr fontId="18" type="noConversion"/>
  </si>
  <si>
    <t>17电气</t>
    <phoneticPr fontId="18" type="noConversion"/>
  </si>
  <si>
    <t>汽服</t>
    <phoneticPr fontId="18" type="noConversion"/>
  </si>
  <si>
    <t>2017级通信工程</t>
    <phoneticPr fontId="18" type="noConversion"/>
  </si>
  <si>
    <t>网络工程</t>
    <phoneticPr fontId="18" type="noConversion"/>
  </si>
  <si>
    <t>计二</t>
    <phoneticPr fontId="18" type="noConversion"/>
  </si>
  <si>
    <t>计一</t>
    <phoneticPr fontId="18" type="noConversion"/>
  </si>
  <si>
    <t>2016级通信工程一班</t>
    <phoneticPr fontId="18" type="noConversion"/>
  </si>
  <si>
    <t>2016级物联网工程</t>
    <phoneticPr fontId="18" type="noConversion"/>
  </si>
  <si>
    <t>在线学习</t>
    <phoneticPr fontId="18" type="noConversion"/>
  </si>
  <si>
    <t>在线课堂</t>
    <phoneticPr fontId="18" type="noConversion"/>
  </si>
  <si>
    <t>在线课堂</t>
    <phoneticPr fontId="18" type="noConversion"/>
  </si>
  <si>
    <t>翟昱华</t>
    <phoneticPr fontId="18" type="noConversion"/>
  </si>
  <si>
    <t>张澳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</si>
</sst>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;[Red]0"/>
    <numFmt numFmtId="178" formatCode="0.0_ "/>
  </numFmts>
  <fonts count="29">
    <font>
      <sz val="11"/>
      <color theme="1"/>
      <name val="宋体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name val="宋体"/>
      <family val="3"/>
      <charset val="134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  <scheme val="major"/>
    </font>
    <font>
      <sz val="12"/>
      <color rgb="FF000000"/>
      <name val="汉仪旗黑-60S"/>
      <charset val="134"/>
    </font>
    <font>
      <sz val="12"/>
      <name val="汉仪旗黑-60S"/>
      <charset val="134"/>
    </font>
    <font>
      <sz val="12"/>
      <color rgb="FF36363D"/>
      <name val="汉仪旗黑-60S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20"/>
      <color rgb="FF000000"/>
      <name val="宋体"/>
      <family val="3"/>
      <charset val="134"/>
    </font>
    <font>
      <sz val="20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6"/>
      <color rgb="FF000000"/>
      <name val="宋体"/>
      <family val="3"/>
      <charset val="134"/>
    </font>
    <font>
      <sz val="18"/>
      <color rgb="FF000000"/>
      <name val="宋体"/>
      <family val="3"/>
      <charset val="134"/>
    </font>
    <font>
      <sz val="26"/>
      <color rgb="FF000000"/>
      <name val="宋体"/>
      <family val="3"/>
      <charset val="134"/>
    </font>
    <font>
      <b/>
      <sz val="16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21596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8" fillId="0" borderId="0">
      <alignment vertical="center"/>
    </xf>
    <xf numFmtId="0" fontId="3" fillId="0" borderId="0" applyBorder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140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 vertical="center"/>
    </xf>
    <xf numFmtId="0" fontId="0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0" borderId="0" xfId="0" applyFont="1" applyFill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 vertical="center"/>
    </xf>
    <xf numFmtId="0" fontId="8" fillId="0" borderId="1" xfId="5" applyFont="1" applyBorder="1" applyAlignment="1">
      <alignment horizontal="center" vertical="center"/>
    </xf>
    <xf numFmtId="0" fontId="8" fillId="0" borderId="1" xfId="5" applyFont="1" applyBorder="1" applyAlignment="1">
      <alignment horizontal="left" vertical="center"/>
    </xf>
    <xf numFmtId="0" fontId="0" fillId="0" borderId="2" xfId="0" applyFill="1" applyBorder="1" applyAlignment="1">
      <alignment vertical="center"/>
    </xf>
    <xf numFmtId="0" fontId="9" fillId="0" borderId="1" xfId="5" applyFont="1" applyBorder="1" applyAlignment="1">
      <alignment horizontal="center"/>
    </xf>
    <xf numFmtId="0" fontId="9" fillId="0" borderId="1" xfId="5" applyFont="1" applyBorder="1" applyAlignment="1">
      <alignment horizontal="left"/>
    </xf>
    <xf numFmtId="0" fontId="8" fillId="0" borderId="1" xfId="5" applyFont="1" applyBorder="1" applyAlignment="1">
      <alignment horizontal="center"/>
    </xf>
    <xf numFmtId="0" fontId="8" fillId="0" borderId="1" xfId="5" applyFont="1" applyBorder="1" applyAlignment="1">
      <alignment horizontal="left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left" vertical="center"/>
    </xf>
    <xf numFmtId="0" fontId="10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left" vertical="top"/>
    </xf>
    <xf numFmtId="0" fontId="13" fillId="0" borderId="1" xfId="1" applyFont="1" applyBorder="1" applyAlignment="1">
      <alignment horizontal="left" vertical="top"/>
    </xf>
    <xf numFmtId="0" fontId="13" fillId="0" borderId="1" xfId="1" applyNumberFormat="1" applyFont="1" applyBorder="1" applyAlignment="1">
      <alignment horizontal="left" vertical="top"/>
    </xf>
    <xf numFmtId="49" fontId="3" fillId="0" borderId="1" xfId="1" applyNumberFormat="1" applyFont="1" applyFill="1" applyBorder="1" applyAlignment="1">
      <alignment horizontal="left" vertical="top"/>
    </xf>
    <xf numFmtId="0" fontId="3" fillId="0" borderId="1" xfId="1" applyNumberFormat="1" applyFont="1" applyFill="1" applyBorder="1" applyAlignment="1">
      <alignment horizontal="left" vertical="top"/>
    </xf>
    <xf numFmtId="0" fontId="3" fillId="0" borderId="1" xfId="2" applyNumberFormat="1" applyFont="1" applyBorder="1" applyAlignment="1">
      <alignment horizontal="left" vertical="top"/>
    </xf>
    <xf numFmtId="0" fontId="14" fillId="0" borderId="1" xfId="2" applyFont="1" applyBorder="1" applyAlignment="1">
      <alignment horizontal="left" vertical="top"/>
    </xf>
    <xf numFmtId="0" fontId="14" fillId="0" borderId="1" xfId="2" applyNumberFormat="1" applyFont="1" applyBorder="1" applyAlignment="1">
      <alignment horizontal="left" vertical="top"/>
    </xf>
    <xf numFmtId="0" fontId="14" fillId="0" borderId="1" xfId="1" applyFont="1" applyBorder="1" applyAlignment="1">
      <alignment horizontal="left" vertical="top"/>
    </xf>
    <xf numFmtId="0" fontId="0" fillId="0" borderId="1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 wrapText="1"/>
    </xf>
    <xf numFmtId="0" fontId="15" fillId="0" borderId="1" xfId="4" applyNumberFormat="1" applyFont="1" applyFill="1" applyBorder="1" applyAlignment="1">
      <alignment horizontal="center" vertical="center"/>
    </xf>
    <xf numFmtId="0" fontId="16" fillId="0" borderId="1" xfId="4" applyNumberFormat="1" applyFont="1" applyFill="1" applyBorder="1" applyAlignment="1">
      <alignment horizontal="center" vertical="center"/>
    </xf>
    <xf numFmtId="0" fontId="17" fillId="0" borderId="1" xfId="4" applyNumberFormat="1" applyFont="1" applyFill="1" applyBorder="1" applyAlignment="1">
      <alignment horizontal="center" vertical="center"/>
    </xf>
    <xf numFmtId="0" fontId="15" fillId="0" borderId="1" xfId="4" applyNumberFormat="1" applyFont="1" applyFill="1" applyBorder="1" applyAlignment="1">
      <alignment horizontal="center" vertical="top"/>
    </xf>
    <xf numFmtId="0" fontId="0" fillId="0" borderId="4" xfId="0" applyFont="1" applyFill="1" applyBorder="1" applyAlignment="1">
      <alignment vertical="center"/>
    </xf>
    <xf numFmtId="49" fontId="0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0" fontId="3" fillId="0" borderId="1" xfId="3" applyBorder="1" applyAlignment="1">
      <alignment horizontal="center" vertical="center"/>
    </xf>
    <xf numFmtId="0" fontId="0" fillId="0" borderId="4" xfId="0" applyFont="1" applyFill="1" applyBorder="1" applyAlignment="1">
      <alignment vertical="center" wrapText="1"/>
    </xf>
    <xf numFmtId="176" fontId="0" fillId="0" borderId="1" xfId="0" applyNumberFormat="1" applyFill="1" applyBorder="1" applyAlignment="1">
      <alignment vertical="center"/>
    </xf>
    <xf numFmtId="177" fontId="0" fillId="0" borderId="1" xfId="0" applyNumberFormat="1" applyFill="1" applyBorder="1" applyAlignment="1">
      <alignment vertical="center"/>
    </xf>
    <xf numFmtId="0" fontId="0" fillId="0" borderId="2" xfId="0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3" fillId="0" borderId="1" xfId="3" applyFont="1" applyBorder="1" applyAlignment="1">
      <alignment horizontal="center" vertical="center"/>
    </xf>
    <xf numFmtId="0" fontId="9" fillId="0" borderId="5" xfId="3" applyFont="1" applyFill="1" applyBorder="1" applyAlignment="1">
      <alignment horizontal="center" vertical="center"/>
    </xf>
    <xf numFmtId="0" fontId="3" fillId="0" borderId="1" xfId="3" applyBorder="1">
      <alignment vertical="center"/>
    </xf>
    <xf numFmtId="0" fontId="6" fillId="0" borderId="0" xfId="5">
      <alignment vertical="center"/>
    </xf>
    <xf numFmtId="0" fontId="9" fillId="0" borderId="1" xfId="5" applyFont="1" applyFill="1" applyBorder="1">
      <alignment vertical="center"/>
    </xf>
    <xf numFmtId="0" fontId="9" fillId="0" borderId="1" xfId="5" applyFont="1" applyFill="1" applyBorder="1" applyAlignment="1">
      <alignment vertical="center" wrapText="1"/>
    </xf>
    <xf numFmtId="0" fontId="9" fillId="0" borderId="1" xfId="5" applyFont="1" applyBorder="1">
      <alignment vertical="center"/>
    </xf>
    <xf numFmtId="0" fontId="9" fillId="3" borderId="1" xfId="5" quotePrefix="1" applyFont="1" applyFill="1" applyBorder="1" applyAlignment="1">
      <alignment horizontal="left" vertical="center"/>
    </xf>
    <xf numFmtId="0" fontId="9" fillId="4" borderId="1" xfId="5" quotePrefix="1" applyFont="1" applyFill="1" applyBorder="1" applyAlignment="1">
      <alignment horizontal="left" vertical="center"/>
    </xf>
    <xf numFmtId="0" fontId="9" fillId="5" borderId="1" xfId="5" applyFont="1" applyFill="1" applyBorder="1">
      <alignment vertical="center"/>
    </xf>
    <xf numFmtId="0" fontId="9" fillId="5" borderId="1" xfId="5" applyFont="1" applyFill="1" applyBorder="1" applyAlignment="1">
      <alignment horizontal="left" vertical="center"/>
    </xf>
    <xf numFmtId="0" fontId="9" fillId="5" borderId="1" xfId="5" quotePrefix="1" applyFont="1" applyFill="1" applyBorder="1" applyAlignment="1">
      <alignment horizontal="left" vertical="center"/>
    </xf>
    <xf numFmtId="0" fontId="9" fillId="5" borderId="0" xfId="5" applyFont="1" applyFill="1">
      <alignment vertical="center"/>
    </xf>
    <xf numFmtId="0" fontId="6" fillId="0" borderId="1" xfId="5" applyFont="1" applyBorder="1">
      <alignment vertical="center"/>
    </xf>
    <xf numFmtId="0" fontId="6" fillId="3" borderId="1" xfId="5" quotePrefix="1" applyFont="1" applyFill="1" applyBorder="1" applyAlignment="1">
      <alignment horizontal="left" vertical="center"/>
    </xf>
    <xf numFmtId="0" fontId="9" fillId="0" borderId="1" xfId="5" quotePrefix="1" applyFont="1" applyFill="1" applyBorder="1" applyAlignment="1">
      <alignment horizontal="left" vertical="center"/>
    </xf>
    <xf numFmtId="0" fontId="9" fillId="6" borderId="1" xfId="5" quotePrefix="1" applyFont="1" applyFill="1" applyBorder="1" applyAlignment="1">
      <alignment horizontal="left" vertical="center"/>
    </xf>
    <xf numFmtId="0" fontId="6" fillId="0" borderId="1" xfId="5" quotePrefix="1" applyFont="1" applyFill="1" applyBorder="1" applyAlignment="1">
      <alignment horizontal="left" vertical="center"/>
    </xf>
    <xf numFmtId="0" fontId="9" fillId="4" borderId="1" xfId="5" applyFont="1" applyFill="1" applyBorder="1" applyAlignment="1"/>
    <xf numFmtId="49" fontId="9" fillId="4" borderId="1" xfId="5" applyNumberFormat="1" applyFont="1" applyFill="1" applyBorder="1" applyAlignment="1"/>
    <xf numFmtId="0" fontId="9" fillId="0" borderId="1" xfId="5" applyFont="1" applyFill="1" applyBorder="1" applyAlignment="1"/>
    <xf numFmtId="49" fontId="9" fillId="0" borderId="1" xfId="5" applyNumberFormat="1" applyFont="1" applyFill="1" applyBorder="1" applyAlignment="1"/>
    <xf numFmtId="0" fontId="9" fillId="7" borderId="1" xfId="5" applyFont="1" applyFill="1" applyBorder="1">
      <alignment vertical="center"/>
    </xf>
    <xf numFmtId="0" fontId="9" fillId="8" borderId="1" xfId="5" applyFont="1" applyFill="1" applyBorder="1">
      <alignment vertical="center"/>
    </xf>
    <xf numFmtId="0" fontId="9" fillId="9" borderId="1" xfId="5" applyFont="1" applyFill="1" applyBorder="1">
      <alignment vertical="center"/>
    </xf>
    <xf numFmtId="0" fontId="9" fillId="8" borderId="0" xfId="5" applyFont="1" applyFill="1">
      <alignment vertical="center"/>
    </xf>
    <xf numFmtId="0" fontId="9" fillId="9" borderId="0" xfId="5" applyFont="1" applyFill="1">
      <alignment vertical="center"/>
    </xf>
    <xf numFmtId="0" fontId="20" fillId="0" borderId="1" xfId="5" applyFont="1" applyFill="1" applyBorder="1">
      <alignment vertical="center"/>
    </xf>
    <xf numFmtId="0" fontId="20" fillId="0" borderId="1" xfId="5" applyFont="1" applyFill="1" applyBorder="1" applyAlignment="1">
      <alignment vertical="center" wrapText="1"/>
    </xf>
    <xf numFmtId="0" fontId="21" fillId="0" borderId="0" xfId="5" applyFont="1">
      <alignment vertical="center"/>
    </xf>
    <xf numFmtId="0" fontId="20" fillId="0" borderId="1" xfId="5" applyFont="1" applyBorder="1">
      <alignment vertical="center"/>
    </xf>
    <xf numFmtId="0" fontId="21" fillId="0" borderId="1" xfId="5" applyFont="1" applyBorder="1">
      <alignment vertical="center"/>
    </xf>
    <xf numFmtId="0" fontId="20" fillId="5" borderId="1" xfId="5" applyFont="1" applyFill="1" applyBorder="1" applyAlignment="1">
      <alignment horizontal="left" vertical="center"/>
    </xf>
    <xf numFmtId="0" fontId="20" fillId="5" borderId="1" xfId="5" quotePrefix="1" applyFont="1" applyFill="1" applyBorder="1" applyAlignment="1">
      <alignment horizontal="left" vertical="center"/>
    </xf>
    <xf numFmtId="0" fontId="20" fillId="5" borderId="1" xfId="5" applyFont="1" applyFill="1" applyBorder="1">
      <alignment vertical="center"/>
    </xf>
    <xf numFmtId="0" fontId="6" fillId="0" borderId="1" xfId="5" applyBorder="1">
      <alignment vertical="center"/>
    </xf>
    <xf numFmtId="0" fontId="6" fillId="5" borderId="1" xfId="5" applyFont="1" applyFill="1" applyBorder="1">
      <alignment vertical="center"/>
    </xf>
    <xf numFmtId="0" fontId="9" fillId="0" borderId="1" xfId="5" applyFont="1" applyFill="1" applyBorder="1" applyAlignment="1">
      <alignment horizontal="justify" vertical="center"/>
    </xf>
    <xf numFmtId="0" fontId="6" fillId="0" borderId="1" xfId="5" applyFont="1" applyFill="1" applyBorder="1" applyAlignment="1">
      <alignment horizontal="justify" vertical="center"/>
    </xf>
    <xf numFmtId="0" fontId="22" fillId="0" borderId="1" xfId="5" applyFont="1" applyFill="1" applyBorder="1" applyAlignment="1">
      <alignment horizontal="justify" vertical="center"/>
    </xf>
    <xf numFmtId="0" fontId="6" fillId="0" borderId="1" xfId="5" applyFont="1" applyFill="1" applyBorder="1">
      <alignment vertical="center"/>
    </xf>
    <xf numFmtId="0" fontId="8" fillId="0" borderId="1" xfId="5" applyFont="1" applyFill="1" applyBorder="1" applyAlignment="1">
      <alignment horizontal="left" vertical="center" wrapText="1"/>
    </xf>
    <xf numFmtId="49" fontId="8" fillId="0" borderId="1" xfId="5" applyNumberFormat="1" applyFont="1" applyFill="1" applyBorder="1" applyAlignment="1">
      <alignment vertical="center" wrapText="1"/>
    </xf>
    <xf numFmtId="0" fontId="6" fillId="0" borderId="1" xfId="5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10" borderId="1" xfId="0" applyFill="1" applyBorder="1" applyAlignment="1">
      <alignment vertical="center"/>
    </xf>
    <xf numFmtId="177" fontId="0" fillId="10" borderId="1" xfId="0" applyNumberFormat="1" applyFill="1" applyBorder="1" applyAlignment="1">
      <alignment vertical="center"/>
    </xf>
    <xf numFmtId="0" fontId="0" fillId="11" borderId="1" xfId="0" applyFill="1" applyBorder="1" applyAlignment="1">
      <alignment vertical="center"/>
    </xf>
    <xf numFmtId="0" fontId="23" fillId="0" borderId="1" xfId="0" applyFont="1" applyFill="1" applyBorder="1" applyAlignment="1">
      <alignment vertical="center"/>
    </xf>
    <xf numFmtId="0" fontId="23" fillId="0" borderId="4" xfId="0" applyFont="1" applyFill="1" applyBorder="1" applyAlignment="1">
      <alignment vertical="center" wrapText="1"/>
    </xf>
    <xf numFmtId="0" fontId="5" fillId="0" borderId="1" xfId="5" applyNumberFormat="1" applyFont="1" applyFill="1" applyBorder="1" applyAlignment="1">
      <alignment horizontal="center" vertical="center"/>
    </xf>
    <xf numFmtId="0" fontId="6" fillId="0" borderId="1" xfId="5" applyNumberFormat="1" applyFont="1" applyFill="1" applyBorder="1">
      <alignment vertical="center"/>
    </xf>
    <xf numFmtId="0" fontId="8" fillId="0" borderId="1" xfId="5" applyNumberFormat="1" applyFont="1" applyFill="1" applyBorder="1">
      <alignment vertical="center"/>
    </xf>
    <xf numFmtId="0" fontId="5" fillId="0" borderId="1" xfId="5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17" fillId="0" borderId="4" xfId="4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176" fontId="7" fillId="0" borderId="1" xfId="0" applyNumberFormat="1" applyFont="1" applyFill="1" applyBorder="1" applyAlignment="1">
      <alignment horizontal="center" vertical="center"/>
    </xf>
    <xf numFmtId="176" fontId="7" fillId="2" borderId="1" xfId="0" applyNumberFormat="1" applyFont="1" applyFill="1" applyBorder="1" applyAlignment="1">
      <alignment horizontal="center" vertical="center"/>
    </xf>
    <xf numFmtId="178" fontId="0" fillId="0" borderId="1" xfId="0" applyNumberFormat="1" applyFill="1" applyBorder="1" applyAlignment="1">
      <alignment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27" fillId="0" borderId="5" xfId="0" applyFont="1" applyFill="1" applyBorder="1" applyAlignment="1">
      <alignment horizontal="center" vertical="center"/>
    </xf>
    <xf numFmtId="0" fontId="27" fillId="0" borderId="6" xfId="0" applyFont="1" applyFill="1" applyBorder="1" applyAlignment="1">
      <alignment horizontal="center" vertical="center"/>
    </xf>
    <xf numFmtId="0" fontId="27" fillId="0" borderId="3" xfId="0" applyFont="1" applyFill="1" applyBorder="1" applyAlignment="1">
      <alignment horizontal="center" vertical="center"/>
    </xf>
    <xf numFmtId="0" fontId="28" fillId="0" borderId="5" xfId="0" applyFont="1" applyFill="1" applyBorder="1" applyAlignment="1">
      <alignment horizontal="center" vertical="center"/>
    </xf>
    <xf numFmtId="0" fontId="28" fillId="0" borderId="6" xfId="0" applyFont="1" applyFill="1" applyBorder="1" applyAlignment="1">
      <alignment horizontal="center" vertical="center"/>
    </xf>
    <xf numFmtId="0" fontId="28" fillId="0" borderId="3" xfId="0" applyFont="1" applyFill="1" applyBorder="1" applyAlignment="1">
      <alignment horizontal="center" vertical="center"/>
    </xf>
    <xf numFmtId="0" fontId="20" fillId="0" borderId="5" xfId="5" applyFont="1" applyBorder="1" applyAlignment="1">
      <alignment horizontal="center" vertical="center"/>
    </xf>
    <xf numFmtId="0" fontId="9" fillId="0" borderId="6" xfId="5" applyFont="1" applyBorder="1" applyAlignment="1">
      <alignment horizontal="center" vertical="center"/>
    </xf>
    <xf numFmtId="0" fontId="9" fillId="0" borderId="3" xfId="5" applyFont="1" applyBorder="1" applyAlignment="1">
      <alignment horizontal="center" vertical="center"/>
    </xf>
    <xf numFmtId="0" fontId="26" fillId="0" borderId="5" xfId="5" applyFont="1" applyBorder="1" applyAlignment="1">
      <alignment horizontal="center" vertical="center"/>
    </xf>
    <xf numFmtId="0" fontId="25" fillId="0" borderId="5" xfId="5" applyFont="1" applyBorder="1" applyAlignment="1">
      <alignment horizontal="center" vertical="center"/>
    </xf>
    <xf numFmtId="0" fontId="24" fillId="0" borderId="5" xfId="5" applyFont="1" applyBorder="1" applyAlignment="1">
      <alignment horizontal="center" vertical="center"/>
    </xf>
  </cellXfs>
  <cellStyles count="6">
    <cellStyle name="常规" xfId="0" builtinId="0"/>
    <cellStyle name="常规 2 2" xfId="2" xr:uid="{00000000-0005-0000-0000-000001000000}"/>
    <cellStyle name="常规 3" xfId="3" xr:uid="{00000000-0005-0000-0000-000002000000}"/>
    <cellStyle name="常规 4" xfId="5" xr:uid="{00000000-0005-0000-0000-000003000000}"/>
    <cellStyle name="常规 5" xfId="4" xr:uid="{00000000-0005-0000-0000-000004000000}"/>
    <cellStyle name="常规 6" xfId="1" xr:uid="{00000000-0005-0000-0000-000005000000}"/>
  </cellStyles>
  <dxfs count="23">
    <dxf>
      <font>
        <sz val="11"/>
        <color rgb="FF9C0006"/>
      </font>
      <fill>
        <patternFill patternType="solid">
          <bgColor rgb="FFFFC7CE"/>
        </patternFill>
      </fill>
    </dxf>
    <dxf>
      <font>
        <b/>
        <i/>
        <sz val="11"/>
        <color indexed="10"/>
      </font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006100"/>
      </font>
      <fill>
        <patternFill patternType="solid">
          <bgColor rgb="FFC6EF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006100"/>
      </font>
      <fill>
        <patternFill patternType="solid">
          <bgColor rgb="FFC6EF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6&#32423;2017-2018-1&#23398;&#24180;&#23398;&#20998;&#35748;&#23450;&#34920;%20&#24635;%20-%20&#21103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16&#32423;2017-2018-1&#23398;&#24180;&#23398;&#20998;&#35748;&#23450;&#34920;%20&#24635;%20-%20&#21103;&#26412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+16&#32423;2017-2018-1&#23398;&#24180;&#23398;&#20998;&#35748;&#23450;&#34920;%20&#24635;%20-%20&#21103;&#264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计一上"/>
      <sheetName val="16计一下"/>
      <sheetName val="16计一73人"/>
      <sheetName val=" 16网络工程上"/>
      <sheetName val=" 16网络工程下"/>
      <sheetName val="16网络人名单"/>
      <sheetName val="16电气上"/>
      <sheetName val="16电气下"/>
      <sheetName val="16电气人名单"/>
      <sheetName val="16汽服下"/>
      <sheetName val="16汽服人名单"/>
      <sheetName val="16计二上"/>
      <sheetName val="16计二下"/>
      <sheetName val="16计二人名单"/>
      <sheetName val="16物联网工程上"/>
      <sheetName val="16物联网工程下"/>
      <sheetName val="16物联网人名单"/>
      <sheetName val="16通信工程上"/>
      <sheetName val="16通信工程下"/>
      <sheetName val="16通信人名单"/>
    </sheetNames>
    <sheetDataSet>
      <sheetData sheetId="0"/>
      <sheetData sheetId="1">
        <row r="3">
          <cell r="B3" t="str">
            <v>宋昱轩</v>
          </cell>
          <cell r="C3">
            <v>2016512118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</row>
        <row r="4">
          <cell r="B4" t="str">
            <v>孙倩倩</v>
          </cell>
          <cell r="C4">
            <v>2016512127</v>
          </cell>
          <cell r="D4">
            <v>0</v>
          </cell>
          <cell r="E4">
            <v>0</v>
          </cell>
          <cell r="F4">
            <v>0</v>
          </cell>
          <cell r="G4">
            <v>0.2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</row>
        <row r="5">
          <cell r="B5" t="str">
            <v>刘雅惠</v>
          </cell>
          <cell r="C5">
            <v>2016512137</v>
          </cell>
          <cell r="D5">
            <v>0</v>
          </cell>
          <cell r="E5">
            <v>0</v>
          </cell>
          <cell r="F5">
            <v>0</v>
          </cell>
          <cell r="G5">
            <v>0.2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</row>
        <row r="6">
          <cell r="B6" t="str">
            <v>刘晔</v>
          </cell>
          <cell r="C6">
            <v>2016512144</v>
          </cell>
          <cell r="D6">
            <v>0</v>
          </cell>
          <cell r="E6">
            <v>0</v>
          </cell>
          <cell r="F6">
            <v>0</v>
          </cell>
          <cell r="G6">
            <v>0.2</v>
          </cell>
          <cell r="H6">
            <v>0</v>
          </cell>
          <cell r="I6">
            <v>0.2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</row>
        <row r="7">
          <cell r="B7" t="str">
            <v>安玲美</v>
          </cell>
          <cell r="C7">
            <v>2016512146</v>
          </cell>
          <cell r="D7">
            <v>0</v>
          </cell>
          <cell r="E7">
            <v>0</v>
          </cell>
          <cell r="F7">
            <v>0</v>
          </cell>
          <cell r="G7">
            <v>0.2</v>
          </cell>
          <cell r="H7">
            <v>0</v>
          </cell>
          <cell r="I7">
            <v>0.2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</row>
        <row r="8">
          <cell r="B8" t="str">
            <v>刘小钰</v>
          </cell>
          <cell r="C8">
            <v>2016512154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0.2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</row>
        <row r="9">
          <cell r="B9" t="str">
            <v>张靖芸</v>
          </cell>
          <cell r="C9">
            <v>2016512160</v>
          </cell>
          <cell r="D9">
            <v>0</v>
          </cell>
          <cell r="E9">
            <v>0</v>
          </cell>
          <cell r="F9">
            <v>0</v>
          </cell>
          <cell r="G9">
            <v>0.2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</row>
        <row r="10">
          <cell r="B10" t="str">
            <v>田齐</v>
          </cell>
          <cell r="C10">
            <v>2016512167</v>
          </cell>
          <cell r="D10">
            <v>0</v>
          </cell>
          <cell r="E10">
            <v>0</v>
          </cell>
          <cell r="F10">
            <v>0</v>
          </cell>
          <cell r="G10">
            <v>0.2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</row>
        <row r="11">
          <cell r="B11" t="str">
            <v>王艺</v>
          </cell>
          <cell r="C11">
            <v>2016512169</v>
          </cell>
          <cell r="D11">
            <v>0</v>
          </cell>
          <cell r="E11">
            <v>0</v>
          </cell>
          <cell r="F11">
            <v>0</v>
          </cell>
          <cell r="G11">
            <v>0.2</v>
          </cell>
          <cell r="H11">
            <v>0</v>
          </cell>
          <cell r="I11">
            <v>0.2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</row>
        <row r="12">
          <cell r="B12" t="str">
            <v>赵金辉</v>
          </cell>
          <cell r="C12">
            <v>2016512173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</row>
        <row r="13">
          <cell r="B13" t="str">
            <v>牛星普</v>
          </cell>
          <cell r="C13">
            <v>2016512177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</row>
        <row r="14">
          <cell r="B14" t="str">
            <v>郭俊章</v>
          </cell>
          <cell r="C14">
            <v>2016512185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</row>
        <row r="15">
          <cell r="B15" t="str">
            <v>庞子庆</v>
          </cell>
          <cell r="C15">
            <v>2016512189</v>
          </cell>
          <cell r="D15">
            <v>0</v>
          </cell>
          <cell r="E15">
            <v>0</v>
          </cell>
          <cell r="F15">
            <v>0</v>
          </cell>
          <cell r="G15">
            <v>0.2</v>
          </cell>
          <cell r="H15">
            <v>0</v>
          </cell>
          <cell r="I15">
            <v>0.2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</row>
        <row r="16">
          <cell r="B16" t="str">
            <v>赵志曼</v>
          </cell>
          <cell r="C16">
            <v>2016512193</v>
          </cell>
          <cell r="D16">
            <v>0</v>
          </cell>
          <cell r="E16">
            <v>0.2</v>
          </cell>
          <cell r="F16">
            <v>0.2</v>
          </cell>
          <cell r="G16">
            <v>0.2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</row>
        <row r="17">
          <cell r="B17" t="str">
            <v>赵晓旭</v>
          </cell>
          <cell r="C17">
            <v>2016512253</v>
          </cell>
          <cell r="D17">
            <v>0</v>
          </cell>
          <cell r="E17">
            <v>0</v>
          </cell>
          <cell r="F17">
            <v>0.2</v>
          </cell>
          <cell r="G17">
            <v>0.2</v>
          </cell>
          <cell r="H17">
            <v>0</v>
          </cell>
          <cell r="I17">
            <v>0.2</v>
          </cell>
          <cell r="J17">
            <v>0</v>
          </cell>
          <cell r="K17">
            <v>0</v>
          </cell>
          <cell r="L17">
            <v>0.5</v>
          </cell>
          <cell r="M17">
            <v>0</v>
          </cell>
          <cell r="N17">
            <v>0</v>
          </cell>
          <cell r="O17">
            <v>0</v>
          </cell>
        </row>
        <row r="18">
          <cell r="B18" t="str">
            <v>杨冰倩</v>
          </cell>
          <cell r="C18">
            <v>2016512260</v>
          </cell>
          <cell r="D18">
            <v>0</v>
          </cell>
          <cell r="E18">
            <v>0</v>
          </cell>
          <cell r="F18">
            <v>0.2</v>
          </cell>
          <cell r="G18">
            <v>0.2</v>
          </cell>
          <cell r="H18">
            <v>0</v>
          </cell>
          <cell r="I18">
            <v>0.2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</row>
        <row r="19">
          <cell r="B19" t="str">
            <v>周钰淙</v>
          </cell>
          <cell r="C19">
            <v>2016512266</v>
          </cell>
          <cell r="D19">
            <v>0</v>
          </cell>
          <cell r="E19">
            <v>0</v>
          </cell>
          <cell r="F19">
            <v>0.2</v>
          </cell>
          <cell r="G19">
            <v>0</v>
          </cell>
          <cell r="H19">
            <v>0</v>
          </cell>
          <cell r="I19">
            <v>0.2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</row>
        <row r="20">
          <cell r="B20" t="str">
            <v>田伊宁</v>
          </cell>
          <cell r="C20">
            <v>2016512273</v>
          </cell>
          <cell r="D20">
            <v>0</v>
          </cell>
          <cell r="E20">
            <v>0</v>
          </cell>
          <cell r="F20">
            <v>0.2</v>
          </cell>
          <cell r="G20">
            <v>0.2</v>
          </cell>
          <cell r="H20">
            <v>0</v>
          </cell>
          <cell r="I20">
            <v>0.2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</row>
        <row r="21">
          <cell r="B21" t="str">
            <v>张孝麟</v>
          </cell>
          <cell r="C21">
            <v>2016512276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</row>
        <row r="22">
          <cell r="B22" t="str">
            <v>刘义景</v>
          </cell>
          <cell r="C22">
            <v>2016512281</v>
          </cell>
          <cell r="D22">
            <v>0</v>
          </cell>
          <cell r="E22">
            <v>0</v>
          </cell>
          <cell r="F22">
            <v>0.2</v>
          </cell>
          <cell r="G22">
            <v>0.2</v>
          </cell>
          <cell r="H22">
            <v>0</v>
          </cell>
          <cell r="I22">
            <v>0.2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</row>
        <row r="23">
          <cell r="B23" t="str">
            <v>白宇</v>
          </cell>
          <cell r="C23">
            <v>2016512289</v>
          </cell>
          <cell r="D23">
            <v>0</v>
          </cell>
          <cell r="E23">
            <v>0</v>
          </cell>
          <cell r="F23">
            <v>0</v>
          </cell>
          <cell r="G23">
            <v>0.2</v>
          </cell>
          <cell r="H23">
            <v>0</v>
          </cell>
          <cell r="I23">
            <v>0.2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</row>
        <row r="24">
          <cell r="B24" t="str">
            <v>刘梦如</v>
          </cell>
          <cell r="C24">
            <v>2016512302</v>
          </cell>
          <cell r="D24">
            <v>0</v>
          </cell>
          <cell r="E24">
            <v>0.2</v>
          </cell>
          <cell r="F24">
            <v>0</v>
          </cell>
          <cell r="G24">
            <v>0.2</v>
          </cell>
          <cell r="H24">
            <v>0</v>
          </cell>
          <cell r="I24">
            <v>0.2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</row>
        <row r="25">
          <cell r="B25" t="str">
            <v>解江珊</v>
          </cell>
          <cell r="C25">
            <v>2016512321</v>
          </cell>
          <cell r="D25">
            <v>0</v>
          </cell>
          <cell r="E25">
            <v>0</v>
          </cell>
          <cell r="F25">
            <v>0.2</v>
          </cell>
          <cell r="G25">
            <v>0.2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</row>
        <row r="26">
          <cell r="B26" t="str">
            <v>牛真真</v>
          </cell>
          <cell r="C26">
            <v>2016512326</v>
          </cell>
          <cell r="D26">
            <v>0</v>
          </cell>
          <cell r="E26">
            <v>0</v>
          </cell>
          <cell r="F26">
            <v>0.2</v>
          </cell>
          <cell r="G26">
            <v>0.2</v>
          </cell>
          <cell r="H26">
            <v>0</v>
          </cell>
          <cell r="I26">
            <v>0.2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</row>
        <row r="27">
          <cell r="B27" t="str">
            <v>霍京超</v>
          </cell>
          <cell r="C27">
            <v>2016512331</v>
          </cell>
          <cell r="D27">
            <v>0</v>
          </cell>
          <cell r="E27">
            <v>0</v>
          </cell>
          <cell r="F27">
            <v>0.2</v>
          </cell>
          <cell r="G27">
            <v>0.2</v>
          </cell>
          <cell r="H27">
            <v>0</v>
          </cell>
          <cell r="I27">
            <v>0.2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</row>
        <row r="28">
          <cell r="B28" t="str">
            <v>霍宏伟</v>
          </cell>
          <cell r="C28">
            <v>2016512340</v>
          </cell>
          <cell r="D28">
            <v>0</v>
          </cell>
          <cell r="E28">
            <v>0</v>
          </cell>
          <cell r="F28">
            <v>0</v>
          </cell>
          <cell r="G28">
            <v>0.2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</row>
        <row r="29">
          <cell r="B29" t="str">
            <v>鹿梅</v>
          </cell>
          <cell r="C29">
            <v>2016512342</v>
          </cell>
          <cell r="D29">
            <v>0</v>
          </cell>
          <cell r="E29">
            <v>0</v>
          </cell>
          <cell r="F29">
            <v>0</v>
          </cell>
          <cell r="G29">
            <v>0.2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</row>
        <row r="30">
          <cell r="B30" t="str">
            <v>李晓一</v>
          </cell>
          <cell r="C30">
            <v>2016512357</v>
          </cell>
          <cell r="D30">
            <v>0</v>
          </cell>
          <cell r="E30">
            <v>0</v>
          </cell>
          <cell r="F30">
            <v>0.2</v>
          </cell>
          <cell r="G30">
            <v>0.2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</row>
        <row r="31">
          <cell r="B31" t="str">
            <v>崔子阳</v>
          </cell>
          <cell r="C31">
            <v>2016512365</v>
          </cell>
          <cell r="D31">
            <v>0</v>
          </cell>
          <cell r="E31">
            <v>0</v>
          </cell>
          <cell r="F31">
            <v>0</v>
          </cell>
          <cell r="G31">
            <v>0.2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</row>
        <row r="32">
          <cell r="B32" t="str">
            <v>赵涛</v>
          </cell>
          <cell r="C32">
            <v>2016512372</v>
          </cell>
          <cell r="D32">
            <v>0</v>
          </cell>
          <cell r="E32">
            <v>0.2</v>
          </cell>
          <cell r="F32">
            <v>0.2</v>
          </cell>
          <cell r="G32">
            <v>0.2</v>
          </cell>
          <cell r="H32">
            <v>0</v>
          </cell>
          <cell r="I32">
            <v>0.2</v>
          </cell>
          <cell r="J32">
            <v>0</v>
          </cell>
          <cell r="K32">
            <v>0</v>
          </cell>
          <cell r="L32">
            <v>1</v>
          </cell>
          <cell r="M32">
            <v>0</v>
          </cell>
          <cell r="N32">
            <v>0</v>
          </cell>
          <cell r="O32">
            <v>0</v>
          </cell>
        </row>
        <row r="33">
          <cell r="B33" t="str">
            <v>薛佳兴</v>
          </cell>
          <cell r="C33">
            <v>2016512379</v>
          </cell>
          <cell r="D33">
            <v>0</v>
          </cell>
          <cell r="E33">
            <v>0.2</v>
          </cell>
          <cell r="F33">
            <v>0</v>
          </cell>
          <cell r="G33">
            <v>0.2</v>
          </cell>
          <cell r="H33">
            <v>0</v>
          </cell>
          <cell r="I33">
            <v>0.2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B34" t="str">
            <v>赵远卓</v>
          </cell>
          <cell r="C34">
            <v>2016512382</v>
          </cell>
          <cell r="D34">
            <v>0</v>
          </cell>
          <cell r="E34">
            <v>0</v>
          </cell>
          <cell r="F34">
            <v>0.2</v>
          </cell>
          <cell r="G34">
            <v>0.2</v>
          </cell>
          <cell r="H34">
            <v>0</v>
          </cell>
          <cell r="I34">
            <v>0.2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B35" t="str">
            <v>张洁</v>
          </cell>
          <cell r="C35">
            <v>2016512387</v>
          </cell>
          <cell r="D35">
            <v>0</v>
          </cell>
          <cell r="E35">
            <v>0</v>
          </cell>
          <cell r="F35">
            <v>0.2</v>
          </cell>
          <cell r="G35">
            <v>0.2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6">
          <cell r="B36" t="str">
            <v>刘槊</v>
          </cell>
          <cell r="C36">
            <v>2016512393</v>
          </cell>
          <cell r="D36">
            <v>0</v>
          </cell>
          <cell r="E36">
            <v>0.2</v>
          </cell>
          <cell r="F36">
            <v>0.2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</row>
        <row r="37">
          <cell r="B37" t="str">
            <v>董怡靖</v>
          </cell>
          <cell r="C37">
            <v>2016512402</v>
          </cell>
          <cell r="D37">
            <v>0</v>
          </cell>
          <cell r="E37">
            <v>0.2</v>
          </cell>
          <cell r="F37">
            <v>0.2</v>
          </cell>
          <cell r="G37">
            <v>0.2</v>
          </cell>
          <cell r="H37">
            <v>0</v>
          </cell>
          <cell r="I37">
            <v>0.2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</row>
        <row r="38">
          <cell r="B38" t="str">
            <v>吕可心</v>
          </cell>
          <cell r="C38">
            <v>2016512408</v>
          </cell>
          <cell r="D38">
            <v>0</v>
          </cell>
          <cell r="E38">
            <v>0</v>
          </cell>
          <cell r="F38">
            <v>0.2</v>
          </cell>
          <cell r="G38">
            <v>0.2</v>
          </cell>
          <cell r="H38">
            <v>0</v>
          </cell>
          <cell r="I38">
            <v>0.2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</row>
        <row r="39">
          <cell r="B39" t="str">
            <v>孙雪</v>
          </cell>
          <cell r="C39">
            <v>2016512412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1</v>
          </cell>
          <cell r="M39">
            <v>0</v>
          </cell>
          <cell r="N39">
            <v>0</v>
          </cell>
          <cell r="O39">
            <v>0</v>
          </cell>
        </row>
        <row r="40">
          <cell r="B40" t="str">
            <v>贾春兰</v>
          </cell>
          <cell r="C40">
            <v>2016512414</v>
          </cell>
          <cell r="D40">
            <v>0</v>
          </cell>
          <cell r="E40">
            <v>0</v>
          </cell>
          <cell r="F40">
            <v>0</v>
          </cell>
          <cell r="G40">
            <v>0.2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</row>
        <row r="41">
          <cell r="B41" t="str">
            <v>贾园香</v>
          </cell>
          <cell r="C41">
            <v>2016512416</v>
          </cell>
          <cell r="D41">
            <v>0</v>
          </cell>
          <cell r="E41">
            <v>0.2</v>
          </cell>
          <cell r="F41">
            <v>0.2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</row>
        <row r="42">
          <cell r="B42" t="str">
            <v>刘璐瑶</v>
          </cell>
          <cell r="C42">
            <v>2016512425</v>
          </cell>
          <cell r="D42">
            <v>0</v>
          </cell>
          <cell r="E42">
            <v>0</v>
          </cell>
          <cell r="F42">
            <v>0</v>
          </cell>
          <cell r="G42">
            <v>0.2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</row>
        <row r="43">
          <cell r="B43" t="str">
            <v>陈巧慧</v>
          </cell>
          <cell r="C43">
            <v>2016512428</v>
          </cell>
          <cell r="D43">
            <v>0</v>
          </cell>
          <cell r="E43">
            <v>0</v>
          </cell>
          <cell r="F43">
            <v>0.2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4">
          <cell r="B44" t="str">
            <v>杨馨怡</v>
          </cell>
          <cell r="C44">
            <v>2016512975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0.2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</row>
        <row r="45">
          <cell r="B45" t="str">
            <v>王文惠</v>
          </cell>
          <cell r="C45">
            <v>2016512125</v>
          </cell>
          <cell r="D45">
            <v>0</v>
          </cell>
          <cell r="E45">
            <v>0</v>
          </cell>
          <cell r="F45">
            <v>0</v>
          </cell>
          <cell r="G45">
            <v>0.2</v>
          </cell>
          <cell r="H45">
            <v>0</v>
          </cell>
          <cell r="I45">
            <v>0.2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</row>
        <row r="46">
          <cell r="B46" t="str">
            <v>刘帅</v>
          </cell>
          <cell r="C46">
            <v>2016512179</v>
          </cell>
          <cell r="D46">
            <v>0</v>
          </cell>
          <cell r="E46">
            <v>0</v>
          </cell>
          <cell r="F46">
            <v>0.2</v>
          </cell>
          <cell r="G46">
            <v>0.2</v>
          </cell>
          <cell r="H46">
            <v>0</v>
          </cell>
          <cell r="I46">
            <v>0.2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</row>
        <row r="47">
          <cell r="B47" t="str">
            <v>韩宇乾</v>
          </cell>
          <cell r="C47">
            <v>2016512375</v>
          </cell>
          <cell r="D47">
            <v>0</v>
          </cell>
          <cell r="E47">
            <v>0</v>
          </cell>
          <cell r="F47">
            <v>0.2</v>
          </cell>
          <cell r="G47">
            <v>0.2</v>
          </cell>
          <cell r="H47">
            <v>0</v>
          </cell>
          <cell r="I47">
            <v>0.2</v>
          </cell>
          <cell r="J47">
            <v>0</v>
          </cell>
          <cell r="K47">
            <v>0.5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</row>
        <row r="48">
          <cell r="B48" t="str">
            <v>李艳超</v>
          </cell>
          <cell r="C48">
            <v>2016512128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1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</row>
        <row r="49">
          <cell r="B49" t="str">
            <v>杨子帅</v>
          </cell>
          <cell r="C49">
            <v>2016512183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0">
          <cell r="B50" t="str">
            <v>吴宗震</v>
          </cell>
          <cell r="C50">
            <v>2016512976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0.5</v>
          </cell>
          <cell r="L50">
            <v>0</v>
          </cell>
          <cell r="M50">
            <v>0</v>
          </cell>
          <cell r="N50">
            <v>0.1</v>
          </cell>
          <cell r="O50">
            <v>0</v>
          </cell>
        </row>
        <row r="51">
          <cell r="B51" t="str">
            <v>石一</v>
          </cell>
          <cell r="C51">
            <v>2016512316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</row>
        <row r="52">
          <cell r="B52" t="str">
            <v>王伟</v>
          </cell>
          <cell r="C52">
            <v>2016512311</v>
          </cell>
          <cell r="D52">
            <v>0</v>
          </cell>
          <cell r="E52">
            <v>0.2</v>
          </cell>
          <cell r="F52">
            <v>0.2</v>
          </cell>
          <cell r="G52">
            <v>0.2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</row>
        <row r="53">
          <cell r="B53" t="str">
            <v>宋昕洁</v>
          </cell>
          <cell r="C53">
            <v>2016512264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0.2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0.1</v>
          </cell>
          <cell r="O53">
            <v>0</v>
          </cell>
        </row>
        <row r="54">
          <cell r="B54" t="str">
            <v>刘敏</v>
          </cell>
          <cell r="C54">
            <v>2016512156</v>
          </cell>
          <cell r="D54">
            <v>0</v>
          </cell>
          <cell r="E54">
            <v>0.2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</row>
        <row r="55">
          <cell r="B55" t="str">
            <v>尹正阳</v>
          </cell>
          <cell r="C55">
            <v>2016512243</v>
          </cell>
          <cell r="D55">
            <v>0</v>
          </cell>
          <cell r="E55">
            <v>0</v>
          </cell>
          <cell r="F55">
            <v>0</v>
          </cell>
          <cell r="G55">
            <v>0.2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</row>
        <row r="56">
          <cell r="B56" t="str">
            <v>田二飞</v>
          </cell>
          <cell r="C56">
            <v>2016512239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</row>
        <row r="57">
          <cell r="B57" t="str">
            <v>张温月</v>
          </cell>
          <cell r="C57">
            <v>2016512149</v>
          </cell>
          <cell r="D57">
            <v>0</v>
          </cell>
          <cell r="E57">
            <v>0.2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</row>
        <row r="58">
          <cell r="B58" t="str">
            <v>米雪婷</v>
          </cell>
          <cell r="C58">
            <v>2016512130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</row>
        <row r="59">
          <cell r="B59" t="str">
            <v>江慧欣</v>
          </cell>
          <cell r="C59">
            <v>2016512350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</row>
        <row r="60">
          <cell r="B60" t="str">
            <v>王菲</v>
          </cell>
          <cell r="C60">
            <v>2016512283</v>
          </cell>
          <cell r="D60">
            <v>0</v>
          </cell>
          <cell r="E60">
            <v>0</v>
          </cell>
          <cell r="F60">
            <v>0</v>
          </cell>
          <cell r="G60">
            <v>0.2</v>
          </cell>
          <cell r="H60">
            <v>0</v>
          </cell>
          <cell r="I60">
            <v>0.2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</row>
        <row r="61">
          <cell r="B61" t="str">
            <v>张亚芳</v>
          </cell>
          <cell r="C61">
            <v>2016512199</v>
          </cell>
          <cell r="D61">
            <v>0</v>
          </cell>
          <cell r="E61">
            <v>0.2</v>
          </cell>
          <cell r="F61">
            <v>0.2</v>
          </cell>
          <cell r="G61">
            <v>0.2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</row>
        <row r="62">
          <cell r="B62" t="str">
            <v>班月春</v>
          </cell>
          <cell r="C62">
            <v>2016512395</v>
          </cell>
          <cell r="D62">
            <v>0</v>
          </cell>
          <cell r="E62">
            <v>0</v>
          </cell>
          <cell r="F62">
            <v>0</v>
          </cell>
          <cell r="G62">
            <v>0.2</v>
          </cell>
          <cell r="H62">
            <v>0</v>
          </cell>
          <cell r="I62">
            <v>0.2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</row>
        <row r="63">
          <cell r="B63" t="str">
            <v>吕秀清</v>
          </cell>
          <cell r="C63">
            <v>2016512204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0.2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</row>
        <row r="64">
          <cell r="B64" t="str">
            <v>李明宇</v>
          </cell>
          <cell r="C64">
            <v>2016512981</v>
          </cell>
          <cell r="D64">
            <v>0</v>
          </cell>
          <cell r="E64">
            <v>0</v>
          </cell>
          <cell r="F64">
            <v>0.2</v>
          </cell>
          <cell r="G64">
            <v>0.2</v>
          </cell>
          <cell r="H64">
            <v>0</v>
          </cell>
          <cell r="I64">
            <v>0.2</v>
          </cell>
          <cell r="J64">
            <v>0</v>
          </cell>
          <cell r="K64">
            <v>0</v>
          </cell>
          <cell r="L64">
            <v>1</v>
          </cell>
          <cell r="M64">
            <v>0</v>
          </cell>
          <cell r="N64">
            <v>0</v>
          </cell>
          <cell r="O64">
            <v>0</v>
          </cell>
        </row>
        <row r="65">
          <cell r="B65" t="str">
            <v>王京京</v>
          </cell>
          <cell r="C65">
            <v>2016512214</v>
          </cell>
          <cell r="D65">
            <v>0</v>
          </cell>
          <cell r="E65">
            <v>0.2</v>
          </cell>
          <cell r="F65">
            <v>0.2</v>
          </cell>
          <cell r="G65">
            <v>0.2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</row>
        <row r="66">
          <cell r="B66" t="str">
            <v>李月朋</v>
          </cell>
          <cell r="C66">
            <v>2016512303</v>
          </cell>
          <cell r="D66">
            <v>0</v>
          </cell>
          <cell r="E66">
            <v>0</v>
          </cell>
          <cell r="F66">
            <v>0.2</v>
          </cell>
          <cell r="G66">
            <v>0.2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</row>
        <row r="67">
          <cell r="B67" t="str">
            <v>宋晓婷</v>
          </cell>
          <cell r="C67">
            <v>2016512354</v>
          </cell>
          <cell r="D67">
            <v>0</v>
          </cell>
          <cell r="E67">
            <v>0</v>
          </cell>
          <cell r="F67">
            <v>0</v>
          </cell>
          <cell r="G67">
            <v>0.2</v>
          </cell>
          <cell r="H67">
            <v>0</v>
          </cell>
          <cell r="I67">
            <v>0.2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</row>
        <row r="68">
          <cell r="B68" t="str">
            <v>张晓杰</v>
          </cell>
          <cell r="C68">
            <v>2016512269</v>
          </cell>
          <cell r="D68">
            <v>0</v>
          </cell>
          <cell r="E68">
            <v>0</v>
          </cell>
          <cell r="F68">
            <v>0.2</v>
          </cell>
          <cell r="G68">
            <v>0.2</v>
          </cell>
          <cell r="H68">
            <v>0</v>
          </cell>
          <cell r="I68">
            <v>0.2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</row>
        <row r="69">
          <cell r="B69" t="str">
            <v>康旭琴</v>
          </cell>
          <cell r="C69">
            <v>2016512255</v>
          </cell>
          <cell r="D69">
            <v>0</v>
          </cell>
          <cell r="E69">
            <v>0</v>
          </cell>
          <cell r="F69">
            <v>0.2</v>
          </cell>
          <cell r="G69">
            <v>0.2</v>
          </cell>
          <cell r="H69">
            <v>0</v>
          </cell>
          <cell r="I69">
            <v>0.2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</row>
        <row r="70">
          <cell r="B70" t="str">
            <v>纪程诚</v>
          </cell>
          <cell r="C70">
            <v>2016512152</v>
          </cell>
          <cell r="D70">
            <v>0</v>
          </cell>
          <cell r="E70">
            <v>0</v>
          </cell>
          <cell r="F70">
            <v>0</v>
          </cell>
          <cell r="G70">
            <v>0.2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</row>
        <row r="71">
          <cell r="B71" t="str">
            <v>田毅</v>
          </cell>
          <cell r="C71">
            <v>2016512239</v>
          </cell>
          <cell r="D71">
            <v>0</v>
          </cell>
          <cell r="E71">
            <v>0</v>
          </cell>
          <cell r="F71">
            <v>0</v>
          </cell>
          <cell r="G71">
            <v>0.2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</row>
      </sheetData>
      <sheetData sheetId="2"/>
      <sheetData sheetId="3"/>
      <sheetData sheetId="4">
        <row r="3">
          <cell r="C3" t="str">
            <v>2016512314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0.2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</row>
        <row r="4">
          <cell r="C4" t="str">
            <v>2016512181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</row>
        <row r="5">
          <cell r="C5" t="str">
            <v>2016512202</v>
          </cell>
          <cell r="D5">
            <v>0</v>
          </cell>
          <cell r="E5">
            <v>0</v>
          </cell>
          <cell r="F5">
            <v>0.2</v>
          </cell>
          <cell r="G5">
            <v>0</v>
          </cell>
          <cell r="H5">
            <v>0</v>
          </cell>
          <cell r="I5">
            <v>0.2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</row>
        <row r="6">
          <cell r="C6" t="str">
            <v>2016512388</v>
          </cell>
          <cell r="D6">
            <v>0</v>
          </cell>
          <cell r="E6">
            <v>0</v>
          </cell>
          <cell r="F6">
            <v>0.2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</row>
        <row r="7">
          <cell r="C7">
            <v>2016512401</v>
          </cell>
          <cell r="D7">
            <v>0.2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0.1</v>
          </cell>
          <cell r="O7">
            <v>0</v>
          </cell>
        </row>
        <row r="8">
          <cell r="C8" t="str">
            <v>2016512201</v>
          </cell>
          <cell r="D8">
            <v>0.2</v>
          </cell>
          <cell r="E8">
            <v>0</v>
          </cell>
          <cell r="F8">
            <v>0.2</v>
          </cell>
          <cell r="G8">
            <v>0</v>
          </cell>
          <cell r="H8">
            <v>0</v>
          </cell>
          <cell r="I8">
            <v>0.2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</row>
        <row r="9">
          <cell r="C9" t="str">
            <v>2016512274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0.2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</row>
        <row r="10">
          <cell r="C10" t="str">
            <v>2016512191</v>
          </cell>
          <cell r="D10">
            <v>0.2</v>
          </cell>
          <cell r="E10">
            <v>0</v>
          </cell>
          <cell r="F10">
            <v>0.2</v>
          </cell>
          <cell r="G10">
            <v>0</v>
          </cell>
          <cell r="H10">
            <v>0</v>
          </cell>
          <cell r="I10">
            <v>0.2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</row>
        <row r="11">
          <cell r="C11" t="str">
            <v>2016512422</v>
          </cell>
          <cell r="D11">
            <v>0</v>
          </cell>
          <cell r="E11">
            <v>0.2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</row>
        <row r="12">
          <cell r="C12" t="str">
            <v>2016512198</v>
          </cell>
          <cell r="D12">
            <v>0.2</v>
          </cell>
          <cell r="E12">
            <v>0</v>
          </cell>
          <cell r="F12">
            <v>0.2</v>
          </cell>
          <cell r="G12">
            <v>0</v>
          </cell>
          <cell r="H12">
            <v>0</v>
          </cell>
          <cell r="I12">
            <v>0.2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</row>
        <row r="13">
          <cell r="C13" t="str">
            <v>2016512174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0.2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</row>
        <row r="14">
          <cell r="C14" t="str">
            <v>2016512208</v>
          </cell>
          <cell r="D14">
            <v>0.2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0.2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</row>
        <row r="15">
          <cell r="C15" t="str">
            <v>2016512140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</row>
        <row r="16">
          <cell r="C16" t="str">
            <v>2016512271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0.2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</row>
        <row r="17">
          <cell r="C17" t="str">
            <v>2016512378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</row>
        <row r="18">
          <cell r="C18" t="str">
            <v>2016512141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</row>
        <row r="19">
          <cell r="C19" t="str">
            <v>2016512362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0.2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</row>
        <row r="20">
          <cell r="C20" t="str">
            <v>2016512164</v>
          </cell>
          <cell r="D20">
            <v>0.2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</row>
        <row r="21">
          <cell r="C21" t="str">
            <v>2016512374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0.2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</row>
        <row r="22">
          <cell r="C22" t="str">
            <v>2016512187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0.2</v>
          </cell>
          <cell r="J22">
            <v>0</v>
          </cell>
          <cell r="K22">
            <v>1.5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</row>
        <row r="23">
          <cell r="C23" t="str">
            <v>2016512390</v>
          </cell>
          <cell r="D23">
            <v>0.2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</row>
        <row r="24">
          <cell r="C24" t="str">
            <v>2016512227</v>
          </cell>
          <cell r="D24">
            <v>0.2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0.2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</row>
        <row r="25">
          <cell r="C25" t="str">
            <v>2016512086</v>
          </cell>
          <cell r="D25">
            <v>0</v>
          </cell>
          <cell r="E25">
            <v>0</v>
          </cell>
          <cell r="F25">
            <v>0.2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</row>
        <row r="26">
          <cell r="C26" t="str">
            <v>2016512403</v>
          </cell>
          <cell r="D26">
            <v>0.2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0.2</v>
          </cell>
          <cell r="J26">
            <v>0</v>
          </cell>
          <cell r="K26">
            <v>1</v>
          </cell>
          <cell r="L26">
            <v>0</v>
          </cell>
          <cell r="M26">
            <v>0</v>
          </cell>
          <cell r="N26">
            <v>0.1</v>
          </cell>
          <cell r="O26">
            <v>0</v>
          </cell>
        </row>
        <row r="27">
          <cell r="C27" t="str">
            <v>2016512150</v>
          </cell>
          <cell r="D27">
            <v>0</v>
          </cell>
          <cell r="E27">
            <v>0</v>
          </cell>
          <cell r="F27">
            <v>0.2</v>
          </cell>
          <cell r="G27">
            <v>0</v>
          </cell>
          <cell r="H27">
            <v>0</v>
          </cell>
          <cell r="I27">
            <v>0.2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</row>
        <row r="28">
          <cell r="C28" t="str">
            <v>2016512345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0.2</v>
          </cell>
          <cell r="J28">
            <v>0</v>
          </cell>
          <cell r="K28">
            <v>1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</row>
        <row r="29">
          <cell r="C29" t="str">
            <v>2016512397</v>
          </cell>
          <cell r="D29">
            <v>0.2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0.2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</row>
        <row r="30">
          <cell r="C30" t="str">
            <v>2016512292</v>
          </cell>
          <cell r="D30">
            <v>0</v>
          </cell>
          <cell r="E30">
            <v>0</v>
          </cell>
          <cell r="F30">
            <v>0.2</v>
          </cell>
          <cell r="G30">
            <v>0</v>
          </cell>
          <cell r="H30">
            <v>0</v>
          </cell>
          <cell r="I30">
            <v>0.2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</row>
        <row r="31">
          <cell r="C31" t="str">
            <v>2016512301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0.2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</row>
        <row r="32">
          <cell r="C32" t="str">
            <v>2016512230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0.2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</row>
        <row r="33">
          <cell r="C33" t="str">
            <v>2016512364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0.2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C34">
            <v>2016512287</v>
          </cell>
          <cell r="D34">
            <v>0.2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0.2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C35" t="str">
            <v>2016512261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0.2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6">
          <cell r="C36" t="str">
            <v>2016512418</v>
          </cell>
          <cell r="D36">
            <v>0.2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</row>
        <row r="37">
          <cell r="C37" t="str">
            <v>2016512192</v>
          </cell>
          <cell r="D37">
            <v>0.2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0.2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</row>
        <row r="38">
          <cell r="C38" t="str">
            <v>2016512336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0.2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</row>
        <row r="39">
          <cell r="C39" t="str">
            <v>2016512117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0.2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</row>
        <row r="40">
          <cell r="C40" t="str">
            <v>2016512229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0.2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</row>
        <row r="41">
          <cell r="C41" t="str">
            <v>2016512386</v>
          </cell>
          <cell r="D41">
            <v>0</v>
          </cell>
          <cell r="E41">
            <v>0</v>
          </cell>
          <cell r="F41">
            <v>0.2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</row>
        <row r="42">
          <cell r="C42">
            <v>2016512129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</row>
        <row r="43">
          <cell r="C43" t="str">
            <v>2016512233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0.2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4">
          <cell r="C44" t="str">
            <v>2016512206</v>
          </cell>
          <cell r="D44">
            <v>0.2</v>
          </cell>
          <cell r="E44">
            <v>0</v>
          </cell>
          <cell r="F44">
            <v>0.2</v>
          </cell>
          <cell r="G44">
            <v>0</v>
          </cell>
          <cell r="H44">
            <v>0</v>
          </cell>
          <cell r="I44">
            <v>0.2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</row>
        <row r="45">
          <cell r="C45" t="str">
            <v>2016512133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0.2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</row>
        <row r="46">
          <cell r="C46">
            <v>2016512346</v>
          </cell>
          <cell r="D46">
            <v>0.2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0.2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</row>
        <row r="47">
          <cell r="C47" t="str">
            <v>2016512322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</row>
        <row r="48">
          <cell r="C48" t="str">
            <v>2016512417</v>
          </cell>
          <cell r="D48">
            <v>0.2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0.2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0.1</v>
          </cell>
          <cell r="O48">
            <v>0</v>
          </cell>
        </row>
        <row r="49">
          <cell r="C49" t="str">
            <v>2016512367</v>
          </cell>
          <cell r="D49">
            <v>0.2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0">
          <cell r="C50" t="str">
            <v>2016512385</v>
          </cell>
          <cell r="D50">
            <v>0.2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</row>
        <row r="51">
          <cell r="C51" t="str">
            <v>2016512197</v>
          </cell>
          <cell r="D51">
            <v>0.2</v>
          </cell>
          <cell r="E51">
            <v>0</v>
          </cell>
          <cell r="F51">
            <v>0.2</v>
          </cell>
          <cell r="G51">
            <v>0</v>
          </cell>
          <cell r="H51">
            <v>0</v>
          </cell>
          <cell r="I51">
            <v>0.2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</row>
        <row r="52">
          <cell r="C52" t="str">
            <v>2016512317</v>
          </cell>
          <cell r="D52">
            <v>0.2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1.5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</row>
        <row r="53">
          <cell r="C53" t="str">
            <v>2016512215</v>
          </cell>
          <cell r="D53">
            <v>0.2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0.2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</row>
        <row r="54">
          <cell r="C54" t="str">
            <v>2016512431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</row>
        <row r="55">
          <cell r="C55" t="str">
            <v>2016512162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</row>
        <row r="56">
          <cell r="C56" t="str">
            <v>2016512327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0.2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</row>
        <row r="57">
          <cell r="C57" t="str">
            <v>2016512231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0.2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</row>
        <row r="58">
          <cell r="C58" t="str">
            <v>2016512980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0.2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</row>
        <row r="59">
          <cell r="C59" t="str">
            <v>2016512221</v>
          </cell>
          <cell r="D59">
            <v>0.2</v>
          </cell>
          <cell r="E59">
            <v>0</v>
          </cell>
          <cell r="F59">
            <v>0.2</v>
          </cell>
          <cell r="G59">
            <v>0</v>
          </cell>
          <cell r="H59">
            <v>0</v>
          </cell>
          <cell r="I59">
            <v>0.2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</row>
        <row r="60">
          <cell r="C60">
            <v>2016512398</v>
          </cell>
          <cell r="D60">
            <v>0.2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0.2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</row>
        <row r="61">
          <cell r="C61" t="str">
            <v>2016512209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0.2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</row>
        <row r="62">
          <cell r="C62" t="str">
            <v>2016512212</v>
          </cell>
          <cell r="D62">
            <v>0.2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计一上"/>
      <sheetName val="16计一下"/>
      <sheetName val="16计一73人"/>
      <sheetName val=" 16网络工程上"/>
      <sheetName val=" 16网络工程下"/>
      <sheetName val="16网络人名单"/>
      <sheetName val="16电气上"/>
      <sheetName val="16电气下"/>
      <sheetName val="16电气人名单"/>
      <sheetName val="16汽服下"/>
      <sheetName val="16汽服人名单"/>
      <sheetName val="16计二上"/>
      <sheetName val="16计二下"/>
      <sheetName val="16计二人名单"/>
      <sheetName val="16物联网工程上"/>
      <sheetName val="16物联网工程下"/>
      <sheetName val="16物联网人名单"/>
      <sheetName val="16通信工程上"/>
      <sheetName val="16通信工程下"/>
      <sheetName val="16通信人名单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3">
          <cell r="A3" t="str">
            <v>牛静</v>
          </cell>
          <cell r="B3">
            <v>2016512155</v>
          </cell>
          <cell r="C3">
            <v>0</v>
          </cell>
          <cell r="D3">
            <v>0</v>
          </cell>
          <cell r="E3">
            <v>0.2</v>
          </cell>
          <cell r="F3">
            <v>0.2</v>
          </cell>
          <cell r="G3">
            <v>0</v>
          </cell>
          <cell r="H3">
            <v>0.2</v>
          </cell>
        </row>
        <row r="4">
          <cell r="A4" t="str">
            <v>夏宇涵</v>
          </cell>
          <cell r="B4">
            <v>2016512124</v>
          </cell>
          <cell r="C4">
            <v>0</v>
          </cell>
          <cell r="D4">
            <v>0.2</v>
          </cell>
          <cell r="E4">
            <v>0</v>
          </cell>
          <cell r="F4">
            <v>0</v>
          </cell>
          <cell r="G4">
            <v>0</v>
          </cell>
          <cell r="H4">
            <v>0.2</v>
          </cell>
        </row>
        <row r="5">
          <cell r="A5" t="str">
            <v>叶佳阳</v>
          </cell>
          <cell r="B5">
            <v>2016512126</v>
          </cell>
          <cell r="C5">
            <v>0.2</v>
          </cell>
          <cell r="D5">
            <v>0.2</v>
          </cell>
          <cell r="E5">
            <v>0.2</v>
          </cell>
          <cell r="F5">
            <v>0</v>
          </cell>
          <cell r="G5">
            <v>0</v>
          </cell>
          <cell r="H5">
            <v>0</v>
          </cell>
        </row>
        <row r="6">
          <cell r="A6" t="str">
            <v>石东雪</v>
          </cell>
          <cell r="B6">
            <v>2016512128</v>
          </cell>
          <cell r="C6">
            <v>0.2</v>
          </cell>
          <cell r="D6">
            <v>0</v>
          </cell>
          <cell r="E6">
            <v>0.2</v>
          </cell>
          <cell r="F6">
            <v>0.2</v>
          </cell>
          <cell r="G6">
            <v>0</v>
          </cell>
          <cell r="H6">
            <v>0</v>
          </cell>
        </row>
        <row r="7">
          <cell r="A7" t="str">
            <v>田月媛</v>
          </cell>
          <cell r="B7">
            <v>2016512135</v>
          </cell>
          <cell r="C7">
            <v>0</v>
          </cell>
          <cell r="D7">
            <v>0.2</v>
          </cell>
          <cell r="E7">
            <v>0</v>
          </cell>
          <cell r="F7">
            <v>0</v>
          </cell>
          <cell r="G7">
            <v>0</v>
          </cell>
          <cell r="H7">
            <v>0.2</v>
          </cell>
        </row>
        <row r="8">
          <cell r="A8" t="str">
            <v>刘晴</v>
          </cell>
          <cell r="B8">
            <v>2016512145</v>
          </cell>
          <cell r="C8">
            <v>0</v>
          </cell>
          <cell r="D8">
            <v>0.2</v>
          </cell>
          <cell r="E8">
            <v>0.2</v>
          </cell>
          <cell r="F8">
            <v>0</v>
          </cell>
          <cell r="G8">
            <v>0</v>
          </cell>
          <cell r="H8">
            <v>0.2</v>
          </cell>
        </row>
        <row r="9">
          <cell r="A9" t="str">
            <v>田然</v>
          </cell>
          <cell r="B9">
            <v>2016512148</v>
          </cell>
          <cell r="C9">
            <v>0</v>
          </cell>
          <cell r="D9">
            <v>0</v>
          </cell>
          <cell r="E9">
            <v>0.2</v>
          </cell>
          <cell r="F9">
            <v>0.2</v>
          </cell>
          <cell r="G9">
            <v>0</v>
          </cell>
          <cell r="H9">
            <v>0</v>
          </cell>
        </row>
        <row r="10">
          <cell r="A10" t="str">
            <v>武云希</v>
          </cell>
          <cell r="B10">
            <v>2016512151</v>
          </cell>
          <cell r="C10">
            <v>0</v>
          </cell>
          <cell r="D10">
            <v>0</v>
          </cell>
          <cell r="E10">
            <v>0.2</v>
          </cell>
          <cell r="F10">
            <v>0</v>
          </cell>
          <cell r="G10">
            <v>0</v>
          </cell>
          <cell r="H10">
            <v>0</v>
          </cell>
        </row>
        <row r="11">
          <cell r="A11" t="str">
            <v>蒋雪姣</v>
          </cell>
          <cell r="B11">
            <v>2016512153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0.2</v>
          </cell>
        </row>
        <row r="12">
          <cell r="A12" t="str">
            <v>赵静静</v>
          </cell>
          <cell r="B12">
            <v>2016512157</v>
          </cell>
          <cell r="C12">
            <v>0</v>
          </cell>
          <cell r="D12">
            <v>0.2</v>
          </cell>
          <cell r="E12">
            <v>0</v>
          </cell>
          <cell r="F12">
            <v>0</v>
          </cell>
          <cell r="G12">
            <v>0</v>
          </cell>
          <cell r="H12">
            <v>0.2</v>
          </cell>
        </row>
        <row r="13">
          <cell r="A13" t="str">
            <v>高玉平</v>
          </cell>
          <cell r="B13">
            <v>2016512163</v>
          </cell>
          <cell r="C13">
            <v>0</v>
          </cell>
          <cell r="D13">
            <v>0</v>
          </cell>
          <cell r="E13">
            <v>0.2</v>
          </cell>
          <cell r="F13">
            <v>0.2</v>
          </cell>
          <cell r="G13">
            <v>0</v>
          </cell>
          <cell r="H13">
            <v>0.2</v>
          </cell>
        </row>
        <row r="14">
          <cell r="A14" t="str">
            <v>刘彩钰</v>
          </cell>
          <cell r="B14">
            <v>2016512170</v>
          </cell>
          <cell r="C14">
            <v>0.2</v>
          </cell>
          <cell r="D14">
            <v>0.2</v>
          </cell>
          <cell r="E14">
            <v>0.2</v>
          </cell>
          <cell r="F14">
            <v>0.2</v>
          </cell>
          <cell r="G14">
            <v>0</v>
          </cell>
          <cell r="H14">
            <v>0</v>
          </cell>
        </row>
        <row r="15">
          <cell r="A15" t="str">
            <v>戴峥</v>
          </cell>
          <cell r="B15">
            <v>2016512172</v>
          </cell>
          <cell r="C15">
            <v>0</v>
          </cell>
          <cell r="D15">
            <v>0.2</v>
          </cell>
          <cell r="E15">
            <v>0.2</v>
          </cell>
          <cell r="F15">
            <v>0.2</v>
          </cell>
          <cell r="G15">
            <v>0</v>
          </cell>
          <cell r="H15">
            <v>0</v>
          </cell>
        </row>
        <row r="16">
          <cell r="A16" t="str">
            <v>潘亮</v>
          </cell>
          <cell r="B16">
            <v>2016512176</v>
          </cell>
          <cell r="C16">
            <v>0</v>
          </cell>
          <cell r="D16">
            <v>0</v>
          </cell>
          <cell r="E16">
            <v>0.2</v>
          </cell>
          <cell r="F16">
            <v>0.2</v>
          </cell>
          <cell r="G16">
            <v>0</v>
          </cell>
          <cell r="H16">
            <v>0.2</v>
          </cell>
        </row>
        <row r="17">
          <cell r="A17" t="str">
            <v>李帅</v>
          </cell>
          <cell r="B17">
            <v>2016512178</v>
          </cell>
          <cell r="C17">
            <v>0</v>
          </cell>
          <cell r="D17">
            <v>0</v>
          </cell>
          <cell r="E17">
            <v>0</v>
          </cell>
          <cell r="F17">
            <v>0.2</v>
          </cell>
          <cell r="G17">
            <v>0</v>
          </cell>
          <cell r="H17">
            <v>0.2</v>
          </cell>
        </row>
        <row r="18">
          <cell r="A18" t="str">
            <v>支锦龙</v>
          </cell>
          <cell r="B18">
            <v>2016512186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</row>
        <row r="19">
          <cell r="A19" t="str">
            <v>黄小珍</v>
          </cell>
          <cell r="B19">
            <v>2016512190</v>
          </cell>
          <cell r="C19">
            <v>0</v>
          </cell>
          <cell r="D19">
            <v>0.2</v>
          </cell>
          <cell r="E19">
            <v>0.2</v>
          </cell>
          <cell r="F19">
            <v>0</v>
          </cell>
          <cell r="G19">
            <v>0</v>
          </cell>
          <cell r="H19">
            <v>0</v>
          </cell>
        </row>
        <row r="20">
          <cell r="A20" t="str">
            <v>谢梦宇</v>
          </cell>
          <cell r="B20">
            <v>2016512196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0.2</v>
          </cell>
        </row>
        <row r="21">
          <cell r="A21" t="str">
            <v>王梦乐</v>
          </cell>
          <cell r="B21">
            <v>2016512200</v>
          </cell>
          <cell r="C21">
            <v>0.2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</row>
        <row r="22">
          <cell r="A22" t="str">
            <v>魏田甜</v>
          </cell>
          <cell r="B22">
            <v>2016512217</v>
          </cell>
          <cell r="C22">
            <v>0.2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</row>
        <row r="23">
          <cell r="A23" t="str">
            <v>董嘉琦</v>
          </cell>
          <cell r="B23">
            <v>2016512228</v>
          </cell>
          <cell r="C23">
            <v>0</v>
          </cell>
          <cell r="D23">
            <v>0</v>
          </cell>
          <cell r="E23">
            <v>0.2</v>
          </cell>
          <cell r="F23">
            <v>0.2</v>
          </cell>
          <cell r="G23">
            <v>0</v>
          </cell>
          <cell r="H23">
            <v>0</v>
          </cell>
        </row>
        <row r="24">
          <cell r="A24" t="str">
            <v>吴桐</v>
          </cell>
          <cell r="B24">
            <v>2016512247</v>
          </cell>
          <cell r="C24">
            <v>0.2</v>
          </cell>
          <cell r="D24">
            <v>0.2</v>
          </cell>
          <cell r="E24">
            <v>0</v>
          </cell>
          <cell r="G24">
            <v>0</v>
          </cell>
          <cell r="H24">
            <v>0.2</v>
          </cell>
        </row>
        <row r="25">
          <cell r="A25" t="str">
            <v>席温娇</v>
          </cell>
          <cell r="B25">
            <v>2016512254</v>
          </cell>
          <cell r="C25">
            <v>0</v>
          </cell>
          <cell r="D25">
            <v>0.2</v>
          </cell>
          <cell r="E25">
            <v>0</v>
          </cell>
          <cell r="F25">
            <v>0.2</v>
          </cell>
          <cell r="G25">
            <v>0</v>
          </cell>
          <cell r="H25">
            <v>0.2</v>
          </cell>
        </row>
        <row r="26">
          <cell r="A26" t="str">
            <v>田蓉</v>
          </cell>
          <cell r="B26">
            <v>2016512257</v>
          </cell>
          <cell r="C26">
            <v>0</v>
          </cell>
          <cell r="D26">
            <v>0</v>
          </cell>
          <cell r="E26">
            <v>0</v>
          </cell>
          <cell r="F26">
            <v>0.2</v>
          </cell>
          <cell r="G26">
            <v>0</v>
          </cell>
          <cell r="H26">
            <v>0</v>
          </cell>
        </row>
        <row r="27">
          <cell r="A27" t="str">
            <v>李森汪</v>
          </cell>
          <cell r="B27">
            <v>2016512263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0.2</v>
          </cell>
        </row>
        <row r="28">
          <cell r="A28" t="str">
            <v>孙雅甜</v>
          </cell>
          <cell r="B28">
            <v>2016512265</v>
          </cell>
          <cell r="C28">
            <v>0</v>
          </cell>
          <cell r="D28">
            <v>0</v>
          </cell>
          <cell r="E28">
            <v>0.2</v>
          </cell>
          <cell r="F28">
            <v>0</v>
          </cell>
          <cell r="G28">
            <v>0</v>
          </cell>
          <cell r="H28">
            <v>0</v>
          </cell>
        </row>
        <row r="29">
          <cell r="A29" t="str">
            <v>李康宁</v>
          </cell>
          <cell r="B29">
            <v>2016512389</v>
          </cell>
          <cell r="C29">
            <v>0.2</v>
          </cell>
          <cell r="D29">
            <v>0.2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</row>
        <row r="30">
          <cell r="A30" t="str">
            <v>许玉清</v>
          </cell>
          <cell r="B30">
            <v>2016512270</v>
          </cell>
          <cell r="C30">
            <v>0</v>
          </cell>
          <cell r="D30">
            <v>0</v>
          </cell>
          <cell r="E30">
            <v>0.2</v>
          </cell>
          <cell r="F30">
            <v>0</v>
          </cell>
          <cell r="G30">
            <v>0</v>
          </cell>
          <cell r="H30">
            <v>0</v>
          </cell>
        </row>
        <row r="31">
          <cell r="A31" t="str">
            <v>吕珊</v>
          </cell>
          <cell r="B31">
            <v>2016512275</v>
          </cell>
          <cell r="C31">
            <v>0.2</v>
          </cell>
          <cell r="D31">
            <v>0.2</v>
          </cell>
          <cell r="E31">
            <v>0</v>
          </cell>
          <cell r="F31">
            <v>0.2</v>
          </cell>
          <cell r="G31">
            <v>0</v>
          </cell>
          <cell r="H31">
            <v>0.2</v>
          </cell>
        </row>
        <row r="32">
          <cell r="A32" t="str">
            <v>王苑瞩</v>
          </cell>
          <cell r="B32">
            <v>2016512277</v>
          </cell>
          <cell r="C32">
            <v>0.2</v>
          </cell>
          <cell r="D32">
            <v>0.2</v>
          </cell>
          <cell r="E32">
            <v>0</v>
          </cell>
          <cell r="F32">
            <v>0.2</v>
          </cell>
          <cell r="G32">
            <v>0</v>
          </cell>
          <cell r="H32">
            <v>0.2</v>
          </cell>
        </row>
        <row r="33">
          <cell r="A33" t="str">
            <v>李家微</v>
          </cell>
          <cell r="B33">
            <v>2016512280</v>
          </cell>
          <cell r="C33">
            <v>0</v>
          </cell>
          <cell r="D33">
            <v>0</v>
          </cell>
          <cell r="E33">
            <v>0.2</v>
          </cell>
          <cell r="F33">
            <v>0.2</v>
          </cell>
          <cell r="G33">
            <v>0</v>
          </cell>
          <cell r="H33">
            <v>0.2</v>
          </cell>
        </row>
        <row r="34">
          <cell r="A34" t="str">
            <v>李颖</v>
          </cell>
          <cell r="B34">
            <v>2016512286</v>
          </cell>
          <cell r="C34">
            <v>0</v>
          </cell>
          <cell r="D34">
            <v>0.2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</row>
        <row r="35">
          <cell r="A35" t="str">
            <v>闫宏宇</v>
          </cell>
          <cell r="B35">
            <v>2016512168</v>
          </cell>
          <cell r="C35">
            <v>0.2</v>
          </cell>
          <cell r="D35">
            <v>0.2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</row>
        <row r="36">
          <cell r="A36" t="str">
            <v>王媛媛</v>
          </cell>
          <cell r="B36">
            <v>2016512347</v>
          </cell>
          <cell r="C36">
            <v>0</v>
          </cell>
          <cell r="D36">
            <v>0.2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</row>
        <row r="37">
          <cell r="A37" t="str">
            <v>谷玉婷</v>
          </cell>
          <cell r="B37">
            <v>2016512268</v>
          </cell>
          <cell r="C37">
            <v>0</v>
          </cell>
          <cell r="D37">
            <v>0.2</v>
          </cell>
          <cell r="E37">
            <v>0</v>
          </cell>
          <cell r="F37">
            <v>0</v>
          </cell>
          <cell r="G37">
            <v>0</v>
          </cell>
          <cell r="H37">
            <v>0.2</v>
          </cell>
        </row>
        <row r="38">
          <cell r="A38" t="str">
            <v>王梦艳</v>
          </cell>
          <cell r="B38">
            <v>2016512293</v>
          </cell>
          <cell r="C38">
            <v>0.2</v>
          </cell>
          <cell r="D38">
            <v>0.2</v>
          </cell>
          <cell r="E38">
            <v>0</v>
          </cell>
          <cell r="F38">
            <v>0.2</v>
          </cell>
          <cell r="G38">
            <v>0</v>
          </cell>
          <cell r="H38">
            <v>0.2</v>
          </cell>
        </row>
        <row r="39">
          <cell r="A39" t="str">
            <v>孙晓楠</v>
          </cell>
          <cell r="B39">
            <v>2016512297</v>
          </cell>
          <cell r="C39">
            <v>0</v>
          </cell>
          <cell r="D39">
            <v>0</v>
          </cell>
          <cell r="E39">
            <v>0</v>
          </cell>
          <cell r="F39">
            <v>0.2</v>
          </cell>
          <cell r="G39">
            <v>0</v>
          </cell>
          <cell r="H39">
            <v>0</v>
          </cell>
        </row>
        <row r="40">
          <cell r="A40" t="str">
            <v>李嘉豪</v>
          </cell>
          <cell r="B40">
            <v>2016512304</v>
          </cell>
          <cell r="C40">
            <v>0</v>
          </cell>
          <cell r="D40">
            <v>0</v>
          </cell>
          <cell r="E40">
            <v>0</v>
          </cell>
          <cell r="F40">
            <v>0.2</v>
          </cell>
          <cell r="G40">
            <v>0</v>
          </cell>
          <cell r="H40">
            <v>0</v>
          </cell>
        </row>
        <row r="41">
          <cell r="A41" t="str">
            <v>李犇</v>
          </cell>
          <cell r="B41">
            <v>2016512310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0.2</v>
          </cell>
        </row>
        <row r="42">
          <cell r="A42" t="str">
            <v>程坤彭</v>
          </cell>
          <cell r="B42">
            <v>2016512312</v>
          </cell>
          <cell r="C42">
            <v>0</v>
          </cell>
          <cell r="D42">
            <v>0</v>
          </cell>
          <cell r="E42">
            <v>0</v>
          </cell>
          <cell r="F42">
            <v>0.2</v>
          </cell>
          <cell r="G42">
            <v>0</v>
          </cell>
          <cell r="H42">
            <v>0.2</v>
          </cell>
        </row>
        <row r="43">
          <cell r="A43" t="str">
            <v>孙志鹏</v>
          </cell>
          <cell r="B43">
            <v>2016512318</v>
          </cell>
          <cell r="C43">
            <v>0</v>
          </cell>
          <cell r="D43">
            <v>0</v>
          </cell>
          <cell r="E43">
            <v>0</v>
          </cell>
          <cell r="F43">
            <v>0.2</v>
          </cell>
          <cell r="G43">
            <v>0</v>
          </cell>
          <cell r="H43">
            <v>0</v>
          </cell>
        </row>
        <row r="44">
          <cell r="A44" t="str">
            <v>刘慧</v>
          </cell>
          <cell r="B44">
            <v>2016512324</v>
          </cell>
          <cell r="C44">
            <v>0</v>
          </cell>
          <cell r="D44">
            <v>0</v>
          </cell>
          <cell r="E44">
            <v>0.2</v>
          </cell>
          <cell r="F44">
            <v>0</v>
          </cell>
          <cell r="G44">
            <v>0</v>
          </cell>
          <cell r="H44">
            <v>0</v>
          </cell>
        </row>
        <row r="45">
          <cell r="A45" t="str">
            <v>于雅慧</v>
          </cell>
          <cell r="B45">
            <v>2016512351</v>
          </cell>
          <cell r="C45">
            <v>0</v>
          </cell>
          <cell r="D45">
            <v>0.2</v>
          </cell>
          <cell r="E45">
            <v>0.2</v>
          </cell>
          <cell r="F45">
            <v>0</v>
          </cell>
          <cell r="G45">
            <v>0</v>
          </cell>
          <cell r="H45">
            <v>0</v>
          </cell>
        </row>
        <row r="46">
          <cell r="A46" t="str">
            <v>张娟</v>
          </cell>
          <cell r="B46">
            <v>2016512355</v>
          </cell>
          <cell r="C46">
            <v>0</v>
          </cell>
          <cell r="D46">
            <v>0</v>
          </cell>
          <cell r="E46">
            <v>0.2</v>
          </cell>
          <cell r="F46">
            <v>0</v>
          </cell>
          <cell r="G46">
            <v>0</v>
          </cell>
          <cell r="H46">
            <v>0</v>
          </cell>
        </row>
        <row r="47">
          <cell r="A47" t="str">
            <v>胡雅倩</v>
          </cell>
          <cell r="B47">
            <v>2016512358</v>
          </cell>
          <cell r="C47">
            <v>0</v>
          </cell>
          <cell r="D47">
            <v>0</v>
          </cell>
          <cell r="E47">
            <v>0.2</v>
          </cell>
          <cell r="F47">
            <v>0</v>
          </cell>
          <cell r="G47">
            <v>0</v>
          </cell>
          <cell r="H47">
            <v>0</v>
          </cell>
        </row>
        <row r="48">
          <cell r="A48" t="str">
            <v>魏珂</v>
          </cell>
          <cell r="B48">
            <v>2016512368</v>
          </cell>
          <cell r="C48">
            <v>0</v>
          </cell>
          <cell r="D48">
            <v>0.2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</row>
        <row r="49">
          <cell r="A49" t="str">
            <v>王子阳</v>
          </cell>
          <cell r="B49">
            <v>2016512373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</row>
        <row r="50">
          <cell r="A50" t="str">
            <v>刘超凡</v>
          </cell>
          <cell r="B50">
            <v>2016512376</v>
          </cell>
          <cell r="C50">
            <v>0.2</v>
          </cell>
          <cell r="D50">
            <v>0</v>
          </cell>
          <cell r="E50">
            <v>0.2</v>
          </cell>
          <cell r="F50">
            <v>0.2</v>
          </cell>
          <cell r="G50">
            <v>0</v>
          </cell>
          <cell r="H50">
            <v>0.2</v>
          </cell>
        </row>
        <row r="51">
          <cell r="A51" t="str">
            <v>吴昊</v>
          </cell>
          <cell r="B51">
            <v>2016512380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0.2</v>
          </cell>
        </row>
        <row r="52">
          <cell r="A52" t="str">
            <v>朴胜男</v>
          </cell>
          <cell r="B52">
            <v>2016512394</v>
          </cell>
          <cell r="C52">
            <v>0.2</v>
          </cell>
          <cell r="D52">
            <v>0.2</v>
          </cell>
          <cell r="E52">
            <v>0.2</v>
          </cell>
          <cell r="F52">
            <v>0</v>
          </cell>
          <cell r="G52">
            <v>0</v>
          </cell>
          <cell r="H52">
            <v>0</v>
          </cell>
        </row>
        <row r="53">
          <cell r="A53" t="str">
            <v>孟雪晴</v>
          </cell>
          <cell r="B53">
            <v>2016512405</v>
          </cell>
          <cell r="C53">
            <v>0.2</v>
          </cell>
          <cell r="D53">
            <v>0</v>
          </cell>
          <cell r="E53">
            <v>0.2</v>
          </cell>
          <cell r="F53">
            <v>0</v>
          </cell>
          <cell r="G53">
            <v>0</v>
          </cell>
          <cell r="H53">
            <v>0</v>
          </cell>
        </row>
        <row r="54">
          <cell r="A54" t="str">
            <v>谭臻</v>
          </cell>
          <cell r="B54">
            <v>2016512411</v>
          </cell>
          <cell r="C54">
            <v>0</v>
          </cell>
          <cell r="D54">
            <v>0</v>
          </cell>
          <cell r="E54">
            <v>0.2</v>
          </cell>
          <cell r="F54">
            <v>0</v>
          </cell>
          <cell r="G54">
            <v>0</v>
          </cell>
          <cell r="H54">
            <v>0.2</v>
          </cell>
        </row>
        <row r="55">
          <cell r="A55" t="str">
            <v>祁倩</v>
          </cell>
          <cell r="B55">
            <v>2016512415</v>
          </cell>
          <cell r="C55">
            <v>0</v>
          </cell>
          <cell r="D55">
            <v>0</v>
          </cell>
          <cell r="E55">
            <v>0.2</v>
          </cell>
          <cell r="F55">
            <v>0</v>
          </cell>
          <cell r="G55">
            <v>0</v>
          </cell>
          <cell r="H55">
            <v>0</v>
          </cell>
        </row>
        <row r="56">
          <cell r="A56" t="str">
            <v>李美琳</v>
          </cell>
          <cell r="B56">
            <v>2016512420</v>
          </cell>
          <cell r="C56">
            <v>0</v>
          </cell>
          <cell r="D56">
            <v>0</v>
          </cell>
          <cell r="E56">
            <v>0.2</v>
          </cell>
          <cell r="F56">
            <v>0</v>
          </cell>
          <cell r="G56">
            <v>0</v>
          </cell>
          <cell r="H56">
            <v>0</v>
          </cell>
        </row>
        <row r="57">
          <cell r="A57" t="str">
            <v>王玮玮</v>
          </cell>
          <cell r="B57">
            <v>2016512426</v>
          </cell>
          <cell r="C57">
            <v>0</v>
          </cell>
          <cell r="D57">
            <v>0</v>
          </cell>
          <cell r="E57">
            <v>0.2</v>
          </cell>
          <cell r="F57">
            <v>0</v>
          </cell>
          <cell r="G57">
            <v>0</v>
          </cell>
          <cell r="H57">
            <v>0</v>
          </cell>
        </row>
        <row r="58">
          <cell r="A58" t="str">
            <v>李嘉欣</v>
          </cell>
          <cell r="B58">
            <v>2016512432</v>
          </cell>
          <cell r="C58">
            <v>0</v>
          </cell>
          <cell r="D58">
            <v>0</v>
          </cell>
          <cell r="E58">
            <v>0</v>
          </cell>
          <cell r="F58">
            <v>0.2</v>
          </cell>
          <cell r="G58">
            <v>0</v>
          </cell>
          <cell r="H58">
            <v>0</v>
          </cell>
        </row>
        <row r="59">
          <cell r="A59" t="str">
            <v>韩涛</v>
          </cell>
          <cell r="B59">
            <v>2016512977</v>
          </cell>
          <cell r="C59">
            <v>0.2</v>
          </cell>
          <cell r="D59">
            <v>0</v>
          </cell>
          <cell r="E59">
            <v>0</v>
          </cell>
          <cell r="F59">
            <v>0.2</v>
          </cell>
          <cell r="G59">
            <v>0</v>
          </cell>
          <cell r="H59">
            <v>0.2</v>
          </cell>
        </row>
        <row r="60">
          <cell r="A60" t="str">
            <v>许陈陈</v>
          </cell>
          <cell r="B60">
            <v>2016512978</v>
          </cell>
          <cell r="C60">
            <v>0</v>
          </cell>
          <cell r="D60">
            <v>0.2</v>
          </cell>
          <cell r="E60">
            <v>0.2</v>
          </cell>
          <cell r="F60">
            <v>0</v>
          </cell>
          <cell r="G60">
            <v>0</v>
          </cell>
          <cell r="H60">
            <v>0.2</v>
          </cell>
        </row>
        <row r="61">
          <cell r="A61" t="str">
            <v>王婷</v>
          </cell>
          <cell r="B61">
            <v>2016512979</v>
          </cell>
          <cell r="C61">
            <v>0</v>
          </cell>
          <cell r="D61">
            <v>0.2</v>
          </cell>
          <cell r="E61">
            <v>0.2</v>
          </cell>
          <cell r="F61">
            <v>0.2</v>
          </cell>
          <cell r="G61">
            <v>0</v>
          </cell>
          <cell r="H61">
            <v>0</v>
          </cell>
        </row>
        <row r="62">
          <cell r="A62" t="str">
            <v>周慧敏</v>
          </cell>
          <cell r="B62">
            <v>2016512985</v>
          </cell>
          <cell r="C62">
            <v>0</v>
          </cell>
          <cell r="D62">
            <v>0.2</v>
          </cell>
          <cell r="E62">
            <v>0.2</v>
          </cell>
          <cell r="F62">
            <v>0</v>
          </cell>
          <cell r="G62">
            <v>0</v>
          </cell>
          <cell r="H62">
            <v>0.2</v>
          </cell>
        </row>
        <row r="63">
          <cell r="A63" t="str">
            <v>杨璐</v>
          </cell>
          <cell r="B63">
            <v>2016512138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</row>
        <row r="64">
          <cell r="A64" t="str">
            <v>赵晨旭</v>
          </cell>
          <cell r="B64">
            <v>2016512182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</row>
        <row r="65">
          <cell r="A65" t="str">
            <v>黄宏进</v>
          </cell>
          <cell r="B65">
            <v>2016512184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</row>
        <row r="66">
          <cell r="A66" t="str">
            <v>李佳钰</v>
          </cell>
          <cell r="B66">
            <v>2016512210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</row>
        <row r="67">
          <cell r="A67" t="str">
            <v>高泽培</v>
          </cell>
          <cell r="B67">
            <v>2016512237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</row>
        <row r="68">
          <cell r="A68" t="str">
            <v>智圣谋</v>
          </cell>
          <cell r="B68">
            <v>2016512241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</row>
        <row r="69">
          <cell r="A69" t="str">
            <v>王顺顺</v>
          </cell>
          <cell r="B69">
            <v>2016512282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</row>
        <row r="70">
          <cell r="A70" t="str">
            <v>姚文佳</v>
          </cell>
          <cell r="B70">
            <v>2016512329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</row>
        <row r="71">
          <cell r="A71" t="str">
            <v>段梦晓</v>
          </cell>
          <cell r="B71">
            <v>2016512337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</row>
        <row r="72">
          <cell r="A72" t="str">
            <v>陈硕</v>
          </cell>
          <cell r="B72">
            <v>2016512341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</row>
        <row r="73">
          <cell r="A73" t="str">
            <v>郝天宇</v>
          </cell>
          <cell r="B73">
            <v>2016512371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</row>
        <row r="74">
          <cell r="A74" t="str">
            <v>孙宇</v>
          </cell>
          <cell r="B74">
            <v>2016512396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</row>
        <row r="75">
          <cell r="A75" t="str">
            <v>姚晨霞</v>
          </cell>
          <cell r="B75">
            <v>2016512413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计一上"/>
      <sheetName val="16计一下"/>
      <sheetName val="16计一73人"/>
      <sheetName val=" 16网络工程上"/>
      <sheetName val=" 16网络工程下"/>
      <sheetName val="16网络人名单"/>
      <sheetName val="16电气上"/>
      <sheetName val="16电气下"/>
      <sheetName val="16电气人名单"/>
      <sheetName val="16汽服下"/>
      <sheetName val="16汽服人名单"/>
      <sheetName val="16计二上"/>
      <sheetName val="16计二下"/>
      <sheetName val="16计二人名单"/>
      <sheetName val="16物联网工程上"/>
      <sheetName val="16物联网工程下"/>
      <sheetName val="16物联网人名单"/>
      <sheetName val="16通信工程上"/>
      <sheetName val="16通信工程下"/>
      <sheetName val="16通信人名单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3">
          <cell r="C3">
            <v>2016512069</v>
          </cell>
          <cell r="D3">
            <v>0.2</v>
          </cell>
          <cell r="E3">
            <v>0</v>
          </cell>
          <cell r="F3">
            <v>0</v>
          </cell>
          <cell r="G3">
            <v>0.2</v>
          </cell>
        </row>
        <row r="4">
          <cell r="C4">
            <v>2016512079</v>
          </cell>
          <cell r="D4">
            <v>0</v>
          </cell>
          <cell r="E4">
            <v>0</v>
          </cell>
          <cell r="F4">
            <v>0</v>
          </cell>
          <cell r="G4">
            <v>0.2</v>
          </cell>
        </row>
        <row r="5">
          <cell r="C5">
            <v>2016512081</v>
          </cell>
          <cell r="D5">
            <v>0</v>
          </cell>
          <cell r="E5">
            <v>0</v>
          </cell>
          <cell r="F5">
            <v>0</v>
          </cell>
          <cell r="G5">
            <v>0.2</v>
          </cell>
        </row>
        <row r="6">
          <cell r="C6">
            <v>2016512084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C7">
            <v>2016512076</v>
          </cell>
          <cell r="D7">
            <v>0</v>
          </cell>
          <cell r="E7">
            <v>0</v>
          </cell>
          <cell r="F7">
            <v>0</v>
          </cell>
          <cell r="G7">
            <v>0.2</v>
          </cell>
        </row>
        <row r="8">
          <cell r="C8">
            <v>2016512082</v>
          </cell>
          <cell r="D8">
            <v>0.2</v>
          </cell>
          <cell r="E8">
            <v>0</v>
          </cell>
          <cell r="F8">
            <v>0</v>
          </cell>
          <cell r="G8">
            <v>0.2</v>
          </cell>
        </row>
        <row r="9">
          <cell r="C9">
            <v>2016512080</v>
          </cell>
          <cell r="D9">
            <v>0</v>
          </cell>
          <cell r="E9">
            <v>0</v>
          </cell>
          <cell r="F9">
            <v>0</v>
          </cell>
          <cell r="G9">
            <v>0.2</v>
          </cell>
        </row>
        <row r="10">
          <cell r="C10">
            <v>2016512074</v>
          </cell>
          <cell r="D10">
            <v>0</v>
          </cell>
          <cell r="E10">
            <v>0.2</v>
          </cell>
          <cell r="F10">
            <v>0</v>
          </cell>
          <cell r="G10">
            <v>0</v>
          </cell>
        </row>
        <row r="11">
          <cell r="C11">
            <v>2016512070</v>
          </cell>
          <cell r="D11">
            <v>0</v>
          </cell>
          <cell r="E11">
            <v>0</v>
          </cell>
          <cell r="F11">
            <v>0.2</v>
          </cell>
          <cell r="G11">
            <v>0.2</v>
          </cell>
        </row>
        <row r="12">
          <cell r="C12">
            <v>2016512083</v>
          </cell>
          <cell r="D12">
            <v>0</v>
          </cell>
          <cell r="E12">
            <v>0</v>
          </cell>
          <cell r="F12">
            <v>0</v>
          </cell>
          <cell r="G12">
            <v>0.2</v>
          </cell>
        </row>
        <row r="13">
          <cell r="C13">
            <v>2016512091</v>
          </cell>
          <cell r="D13">
            <v>0</v>
          </cell>
          <cell r="E13">
            <v>0</v>
          </cell>
          <cell r="F13">
            <v>0.2</v>
          </cell>
          <cell r="G13">
            <v>0.2</v>
          </cell>
        </row>
        <row r="14">
          <cell r="C14">
            <v>2016512096</v>
          </cell>
          <cell r="D14">
            <v>0</v>
          </cell>
          <cell r="E14">
            <v>0</v>
          </cell>
          <cell r="F14">
            <v>0.2</v>
          </cell>
          <cell r="G14">
            <v>0</v>
          </cell>
        </row>
        <row r="15">
          <cell r="C15">
            <v>2016512071</v>
          </cell>
          <cell r="D15">
            <v>0</v>
          </cell>
          <cell r="E15">
            <v>0</v>
          </cell>
          <cell r="F15">
            <v>0.2</v>
          </cell>
          <cell r="G15">
            <v>0.2</v>
          </cell>
        </row>
        <row r="16">
          <cell r="C16">
            <v>2016512102</v>
          </cell>
          <cell r="D16">
            <v>0</v>
          </cell>
          <cell r="E16">
            <v>0</v>
          </cell>
          <cell r="F16">
            <v>0.2</v>
          </cell>
          <cell r="G16">
            <v>0</v>
          </cell>
        </row>
        <row r="17">
          <cell r="C17">
            <v>2016512094</v>
          </cell>
          <cell r="D17">
            <v>0</v>
          </cell>
          <cell r="E17">
            <v>0</v>
          </cell>
          <cell r="F17">
            <v>0.2</v>
          </cell>
          <cell r="G17">
            <v>0</v>
          </cell>
        </row>
        <row r="18">
          <cell r="C18">
            <v>2016512093</v>
          </cell>
          <cell r="D18">
            <v>0</v>
          </cell>
          <cell r="E18">
            <v>0</v>
          </cell>
          <cell r="F18">
            <v>0.2</v>
          </cell>
          <cell r="G18">
            <v>0.2</v>
          </cell>
        </row>
        <row r="19">
          <cell r="C19">
            <v>2016512101</v>
          </cell>
          <cell r="D19">
            <v>0</v>
          </cell>
          <cell r="E19">
            <v>0</v>
          </cell>
          <cell r="F19">
            <v>0.2</v>
          </cell>
          <cell r="G19">
            <v>0.2</v>
          </cell>
        </row>
        <row r="20">
          <cell r="C20">
            <v>2016512103</v>
          </cell>
          <cell r="D20">
            <v>0</v>
          </cell>
          <cell r="E20">
            <v>0</v>
          </cell>
          <cell r="F20">
            <v>0.2</v>
          </cell>
          <cell r="G20">
            <v>0.2</v>
          </cell>
        </row>
        <row r="21">
          <cell r="C21">
            <v>2016512106</v>
          </cell>
          <cell r="D21">
            <v>0</v>
          </cell>
          <cell r="E21">
            <v>0</v>
          </cell>
          <cell r="F21">
            <v>0.2</v>
          </cell>
          <cell r="G21">
            <v>0.2</v>
          </cell>
        </row>
        <row r="22">
          <cell r="C22">
            <v>2016512075</v>
          </cell>
          <cell r="D22">
            <v>0</v>
          </cell>
          <cell r="E22">
            <v>0</v>
          </cell>
          <cell r="F22">
            <v>0.2</v>
          </cell>
          <cell r="G22">
            <v>0</v>
          </cell>
        </row>
        <row r="23">
          <cell r="C23">
            <v>2016512072</v>
          </cell>
          <cell r="D23">
            <v>0</v>
          </cell>
          <cell r="E23">
            <v>0</v>
          </cell>
          <cell r="F23">
            <v>0.2</v>
          </cell>
          <cell r="G23">
            <v>0</v>
          </cell>
        </row>
        <row r="24">
          <cell r="C24">
            <v>2016512097</v>
          </cell>
          <cell r="D24">
            <v>0</v>
          </cell>
          <cell r="E24">
            <v>0</v>
          </cell>
          <cell r="F24">
            <v>0</v>
          </cell>
          <cell r="G24">
            <v>0.2</v>
          </cell>
        </row>
        <row r="25">
          <cell r="C25">
            <v>2016512089</v>
          </cell>
          <cell r="D25">
            <v>0</v>
          </cell>
          <cell r="E25">
            <v>0</v>
          </cell>
          <cell r="F25">
            <v>0</v>
          </cell>
          <cell r="G25">
            <v>0.2</v>
          </cell>
        </row>
        <row r="26">
          <cell r="C26">
            <v>2016510725</v>
          </cell>
          <cell r="D26">
            <v>0</v>
          </cell>
          <cell r="E26">
            <v>0</v>
          </cell>
          <cell r="F26">
            <v>0</v>
          </cell>
          <cell r="G26">
            <v>0.2</v>
          </cell>
        </row>
        <row r="27">
          <cell r="C27">
            <v>2016512105</v>
          </cell>
          <cell r="D27">
            <v>0</v>
          </cell>
          <cell r="E27">
            <v>0</v>
          </cell>
          <cell r="F27">
            <v>0</v>
          </cell>
          <cell r="G27">
            <v>0.2</v>
          </cell>
        </row>
        <row r="28">
          <cell r="C28">
            <v>2016512078</v>
          </cell>
          <cell r="D28">
            <v>0</v>
          </cell>
          <cell r="E28">
            <v>0</v>
          </cell>
          <cell r="F28">
            <v>0</v>
          </cell>
          <cell r="G28">
            <v>0.2</v>
          </cell>
        </row>
        <row r="29">
          <cell r="C29">
            <v>2016512087</v>
          </cell>
          <cell r="D29">
            <v>0</v>
          </cell>
          <cell r="E29">
            <v>0</v>
          </cell>
          <cell r="F29">
            <v>0</v>
          </cell>
          <cell r="G29">
            <v>0.2</v>
          </cell>
        </row>
        <row r="30">
          <cell r="C30">
            <v>2016512073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8"/>
  <sheetViews>
    <sheetView tabSelected="1" workbookViewId="0">
      <selection activeCell="AH9" sqref="AH9"/>
    </sheetView>
  </sheetViews>
  <sheetFormatPr defaultColWidth="8.88671875" defaultRowHeight="14.4"/>
  <cols>
    <col min="1" max="1" width="10.33203125" style="1" customWidth="1"/>
    <col min="2" max="2" width="7.6640625" style="1" customWidth="1"/>
    <col min="3" max="3" width="11.77734375" style="1" customWidth="1"/>
    <col min="4" max="10" width="4.44140625" style="1" customWidth="1"/>
    <col min="11" max="11" width="5.109375" style="1" customWidth="1"/>
    <col min="12" max="16" width="5.6640625" style="1" customWidth="1"/>
    <col min="17" max="18" width="6.21875" style="1" customWidth="1"/>
    <col min="19" max="19" width="5.6640625" style="1" customWidth="1"/>
    <col min="20" max="20" width="5.44140625" style="1" customWidth="1"/>
    <col min="21" max="21" width="4.88671875" style="1" customWidth="1"/>
    <col min="22" max="22" width="4.44140625" style="1" customWidth="1"/>
    <col min="23" max="24" width="3.88671875" style="1" customWidth="1"/>
    <col min="25" max="25" width="4.109375" style="1" customWidth="1"/>
    <col min="26" max="26" width="3.88671875" style="1" customWidth="1"/>
    <col min="27" max="27" width="4" style="1" customWidth="1"/>
    <col min="28" max="28" width="4.33203125" style="1" customWidth="1"/>
    <col min="29" max="29" width="3.88671875" style="1" customWidth="1"/>
    <col min="30" max="30" width="4.88671875" style="1" customWidth="1"/>
    <col min="31" max="31" width="4.88671875" style="105" customWidth="1"/>
    <col min="32" max="32" width="4.88671875" style="115" customWidth="1"/>
    <col min="33" max="33" width="4.77734375" style="1" customWidth="1"/>
    <col min="34" max="35" width="4.88671875" style="1" customWidth="1"/>
    <col min="36" max="36" width="6.109375" style="1" customWidth="1"/>
    <col min="37" max="16384" width="8.88671875" style="1"/>
  </cols>
  <sheetData>
    <row r="1" spans="1:32" ht="37.5" customHeight="1">
      <c r="A1" s="17" t="s">
        <v>1</v>
      </c>
      <c r="B1" s="17" t="s">
        <v>2</v>
      </c>
      <c r="C1" s="17" t="s">
        <v>3</v>
      </c>
      <c r="D1" s="59" t="s">
        <v>4</v>
      </c>
      <c r="E1" s="59" t="s">
        <v>5</v>
      </c>
      <c r="F1" s="59" t="s">
        <v>6</v>
      </c>
      <c r="G1" s="59" t="s">
        <v>7</v>
      </c>
      <c r="H1" s="59" t="s">
        <v>8</v>
      </c>
      <c r="I1" s="59" t="s">
        <v>9</v>
      </c>
      <c r="J1" s="59" t="s">
        <v>10</v>
      </c>
      <c r="K1" s="59" t="s">
        <v>11</v>
      </c>
      <c r="L1" s="60" t="s">
        <v>18</v>
      </c>
      <c r="M1" s="60" t="s">
        <v>19</v>
      </c>
      <c r="N1" s="60" t="s">
        <v>20</v>
      </c>
      <c r="O1" s="60" t="s">
        <v>21</v>
      </c>
      <c r="P1" s="3" t="s">
        <v>22</v>
      </c>
      <c r="Q1" s="3" t="s">
        <v>23</v>
      </c>
      <c r="R1" s="45" t="s">
        <v>12</v>
      </c>
      <c r="S1" s="56" t="s">
        <v>24</v>
      </c>
      <c r="T1" s="56" t="s">
        <v>25</v>
      </c>
      <c r="U1" s="56" t="s">
        <v>14</v>
      </c>
      <c r="V1" s="56" t="s">
        <v>26</v>
      </c>
      <c r="W1" s="56" t="s">
        <v>16</v>
      </c>
      <c r="X1" s="110" t="s">
        <v>1140</v>
      </c>
      <c r="Y1" s="110" t="s">
        <v>1153</v>
      </c>
      <c r="AE1" s="1"/>
      <c r="AF1" s="1"/>
    </row>
    <row r="2" spans="1:32" ht="85.5" customHeight="1">
      <c r="A2" s="2" t="s">
        <v>0</v>
      </c>
      <c r="B2" s="2" t="s">
        <v>31</v>
      </c>
      <c r="C2" s="2">
        <v>2016512118</v>
      </c>
      <c r="D2" s="2">
        <v>0.2</v>
      </c>
      <c r="E2" s="2"/>
      <c r="F2" s="2"/>
      <c r="G2" s="2"/>
      <c r="H2" s="2">
        <v>0.2</v>
      </c>
      <c r="I2" s="2"/>
      <c r="J2" s="2">
        <v>0.2</v>
      </c>
      <c r="K2" s="2"/>
      <c r="L2" s="2">
        <f>VLOOKUP(C2,'[1]16计一下'!$C$3:$D$71,2,FALSE)</f>
        <v>0</v>
      </c>
      <c r="M2" s="2">
        <f>VLOOKUP(C2,'[1]16计一下'!$C$3:$E$71,3,FALSE)</f>
        <v>0</v>
      </c>
      <c r="N2" s="2">
        <f>VLOOKUP(C2,'[1]16计一下'!$C$3:$F$71,4,FALSE)</f>
        <v>0</v>
      </c>
      <c r="O2" s="2">
        <f>VLOOKUP(B2,'[1]16计一下'!$B$3:$G$71,6,FALSE)</f>
        <v>0</v>
      </c>
      <c r="P2" s="2">
        <v>0</v>
      </c>
      <c r="Q2" s="2">
        <v>0</v>
      </c>
      <c r="R2" s="2">
        <f>VLOOKUP(C2,'[1]16计一下'!$C$3:$J$71,8,FALSE)</f>
        <v>0</v>
      </c>
      <c r="S2" s="2">
        <f>VLOOKUP(C2,'[1]16计一下'!$C$3:$K$71,9,FALSE)</f>
        <v>0</v>
      </c>
      <c r="T2" s="2">
        <f>VLOOKUP(C2,'[1]16计一下'!$C$3:$L$71,10,FALSE)</f>
        <v>0</v>
      </c>
      <c r="U2" s="2">
        <f>VLOOKUP(C2,'[1]16计一下'!$C$3:$M$71,11,FALSE)</f>
        <v>0</v>
      </c>
      <c r="V2" s="2">
        <f>VLOOKUP(C2,'[1]16计一下'!$C$3:$N$71,12,FALSE)</f>
        <v>0</v>
      </c>
      <c r="W2" s="2">
        <f>VLOOKUP(C2,'[1]16计一下'!$C$3:$O$71,13,FALSE)</f>
        <v>0</v>
      </c>
      <c r="X2" s="29"/>
      <c r="Y2" s="29"/>
      <c r="AE2" s="1"/>
      <c r="AF2" s="1"/>
    </row>
    <row r="3" spans="1:32">
      <c r="A3" s="2" t="s">
        <v>0</v>
      </c>
      <c r="B3" s="2" t="s">
        <v>32</v>
      </c>
      <c r="C3" s="2">
        <v>2016512127</v>
      </c>
      <c r="D3" s="2">
        <v>0.2</v>
      </c>
      <c r="E3" s="2"/>
      <c r="F3" s="2"/>
      <c r="G3" s="2"/>
      <c r="H3" s="2"/>
      <c r="I3" s="2"/>
      <c r="J3" s="2">
        <v>0.2</v>
      </c>
      <c r="K3" s="2"/>
      <c r="L3" s="2">
        <f>VLOOKUP(C3,'[1]16计一下'!$C$3:$D$71,2,FALSE)</f>
        <v>0</v>
      </c>
      <c r="M3" s="2">
        <f>VLOOKUP(C3,'[1]16计一下'!$C$3:$E$71,3,FALSE)</f>
        <v>0</v>
      </c>
      <c r="N3" s="2">
        <f>VLOOKUP(C3,'[1]16计一下'!$C$3:$F$71,4,FALSE)</f>
        <v>0</v>
      </c>
      <c r="O3" s="2">
        <f>VLOOKUP(B3,'[1]16计一下'!$B$3:$G$71,6,FALSE)</f>
        <v>0.2</v>
      </c>
      <c r="P3" s="2">
        <v>0</v>
      </c>
      <c r="Q3" s="2">
        <v>0</v>
      </c>
      <c r="R3" s="2">
        <f>VLOOKUP(C3,'[1]16计一下'!$C$3:$J$71,8,FALSE)</f>
        <v>0</v>
      </c>
      <c r="S3" s="2">
        <f>VLOOKUP(C3,'[1]16计一下'!$C$3:$K$71,9,FALSE)</f>
        <v>0</v>
      </c>
      <c r="T3" s="2">
        <f>VLOOKUP(C3,'[1]16计一下'!$C$3:$L$71,10,FALSE)</f>
        <v>0</v>
      </c>
      <c r="U3" s="2">
        <f>VLOOKUP(C3,'[1]16计一下'!$C$3:$M$71,11,FALSE)</f>
        <v>0</v>
      </c>
      <c r="V3" s="2">
        <f>VLOOKUP(C3,'[1]16计一下'!$C$3:$N$71,12,FALSE)</f>
        <v>0</v>
      </c>
      <c r="W3" s="2">
        <f>VLOOKUP(C3,'[1]16计一下'!$C$3:$O$71,13,FALSE)</f>
        <v>0</v>
      </c>
      <c r="X3" s="29"/>
      <c r="Y3" s="29"/>
      <c r="AE3" s="1"/>
      <c r="AF3" s="1"/>
    </row>
    <row r="4" spans="1:32">
      <c r="A4" s="2" t="s">
        <v>0</v>
      </c>
      <c r="B4" s="2" t="s">
        <v>33</v>
      </c>
      <c r="C4" s="2">
        <v>2016512137</v>
      </c>
      <c r="D4" s="2">
        <v>0.2</v>
      </c>
      <c r="E4" s="2"/>
      <c r="F4" s="2"/>
      <c r="G4" s="2"/>
      <c r="H4" s="2"/>
      <c r="I4" s="2"/>
      <c r="J4" s="2">
        <v>0.2</v>
      </c>
      <c r="K4" s="2"/>
      <c r="L4" s="2">
        <f>VLOOKUP(C4,'[1]16计一下'!$C$3:$D$71,2,FALSE)</f>
        <v>0</v>
      </c>
      <c r="M4" s="2">
        <f>VLOOKUP(C4,'[1]16计一下'!$C$3:$E$71,3,FALSE)</f>
        <v>0</v>
      </c>
      <c r="N4" s="2">
        <f>VLOOKUP(C4,'[1]16计一下'!$C$3:$F$71,4,FALSE)</f>
        <v>0</v>
      </c>
      <c r="O4" s="2">
        <f>VLOOKUP(B4,'[1]16计一下'!$B$3:$G$71,6,FALSE)</f>
        <v>0.2</v>
      </c>
      <c r="P4" s="2">
        <v>0</v>
      </c>
      <c r="Q4" s="2">
        <v>0</v>
      </c>
      <c r="R4" s="2">
        <f>VLOOKUP(C4,'[1]16计一下'!$C$3:$J$71,8,FALSE)</f>
        <v>0</v>
      </c>
      <c r="S4" s="2">
        <f>VLOOKUP(C4,'[1]16计一下'!$C$3:$K$71,9,FALSE)</f>
        <v>0</v>
      </c>
      <c r="T4" s="2">
        <f>VLOOKUP(C4,'[1]16计一下'!$C$3:$L$71,10,FALSE)</f>
        <v>0</v>
      </c>
      <c r="U4" s="2">
        <f>VLOOKUP(C4,'[1]16计一下'!$C$3:$M$71,11,FALSE)</f>
        <v>0</v>
      </c>
      <c r="V4" s="2">
        <f>VLOOKUP(C4,'[1]16计一下'!$C$3:$N$71,12,FALSE)</f>
        <v>0</v>
      </c>
      <c r="W4" s="2">
        <f>VLOOKUP(C4,'[1]16计一下'!$C$3:$O$71,13,FALSE)</f>
        <v>0</v>
      </c>
      <c r="X4" s="29"/>
      <c r="Y4" s="29"/>
      <c r="AE4" s="1"/>
      <c r="AF4" s="1"/>
    </row>
    <row r="5" spans="1:32">
      <c r="A5" s="2" t="s">
        <v>0</v>
      </c>
      <c r="B5" s="2" t="s">
        <v>34</v>
      </c>
      <c r="C5" s="2">
        <v>2016512144</v>
      </c>
      <c r="D5" s="2">
        <v>0.2</v>
      </c>
      <c r="E5" s="2">
        <v>0.2</v>
      </c>
      <c r="F5" s="2"/>
      <c r="G5" s="2"/>
      <c r="H5" s="2">
        <v>0.2</v>
      </c>
      <c r="I5" s="2"/>
      <c r="J5" s="2">
        <v>0.2</v>
      </c>
      <c r="K5" s="2"/>
      <c r="L5" s="2">
        <f>VLOOKUP(C5,'[1]16计一下'!$C$3:$D$71,2,FALSE)</f>
        <v>0</v>
      </c>
      <c r="M5" s="2">
        <f>VLOOKUP(C5,'[1]16计一下'!$C$3:$E$71,3,FALSE)</f>
        <v>0</v>
      </c>
      <c r="N5" s="2">
        <f>VLOOKUP(C5,'[1]16计一下'!$C$3:$F$71,4,FALSE)</f>
        <v>0</v>
      </c>
      <c r="O5" s="2">
        <f>VLOOKUP(B5,'[1]16计一下'!$B$3:$G$71,6,FALSE)</f>
        <v>0.2</v>
      </c>
      <c r="P5" s="2">
        <v>0</v>
      </c>
      <c r="Q5" s="2">
        <v>0</v>
      </c>
      <c r="R5" s="2">
        <f>VLOOKUP(C5,'[1]16计一下'!$C$3:$J$71,8,FALSE)</f>
        <v>0</v>
      </c>
      <c r="S5" s="2">
        <f>VLOOKUP(C5,'[1]16计一下'!$C$3:$K$71,9,FALSE)</f>
        <v>0</v>
      </c>
      <c r="T5" s="2">
        <f>VLOOKUP(C5,'[1]16计一下'!$C$3:$L$71,10,FALSE)</f>
        <v>0</v>
      </c>
      <c r="U5" s="2">
        <f>VLOOKUP(C5,'[1]16计一下'!$C$3:$M$71,11,FALSE)</f>
        <v>0</v>
      </c>
      <c r="V5" s="2">
        <f>VLOOKUP(C5,'[1]16计一下'!$C$3:$N$71,12,FALSE)</f>
        <v>0</v>
      </c>
      <c r="W5" s="2">
        <f>VLOOKUP(C5,'[1]16计一下'!$C$3:$O$71,13,FALSE)</f>
        <v>0</v>
      </c>
      <c r="X5" s="29"/>
      <c r="Y5" s="29"/>
      <c r="AE5" s="1"/>
      <c r="AF5" s="1"/>
    </row>
    <row r="6" spans="1:32">
      <c r="A6" s="2" t="s">
        <v>0</v>
      </c>
      <c r="B6" s="2" t="s">
        <v>35</v>
      </c>
      <c r="C6" s="2">
        <v>2016512146</v>
      </c>
      <c r="D6" s="2">
        <v>0.2</v>
      </c>
      <c r="E6" s="2"/>
      <c r="F6" s="2"/>
      <c r="G6" s="2"/>
      <c r="H6" s="2"/>
      <c r="I6" s="2"/>
      <c r="J6" s="2">
        <v>0.2</v>
      </c>
      <c r="K6" s="2"/>
      <c r="L6" s="2">
        <f>VLOOKUP(C6,'[1]16计一下'!$C$3:$D$71,2,FALSE)</f>
        <v>0</v>
      </c>
      <c r="M6" s="2">
        <f>VLOOKUP(C6,'[1]16计一下'!$C$3:$E$71,3,FALSE)</f>
        <v>0</v>
      </c>
      <c r="N6" s="2">
        <f>VLOOKUP(C6,'[1]16计一下'!$C$3:$F$71,4,FALSE)</f>
        <v>0</v>
      </c>
      <c r="O6" s="2">
        <f>VLOOKUP(B6,'[1]16计一下'!$B$3:$G$71,6,FALSE)</f>
        <v>0.2</v>
      </c>
      <c r="P6" s="2">
        <v>0</v>
      </c>
      <c r="Q6" s="2">
        <v>0</v>
      </c>
      <c r="R6" s="2">
        <f>VLOOKUP(C6,'[1]16计一下'!$C$3:$J$71,8,FALSE)</f>
        <v>0</v>
      </c>
      <c r="S6" s="2">
        <f>VLOOKUP(C6,'[1]16计一下'!$C$3:$K$71,9,FALSE)</f>
        <v>0</v>
      </c>
      <c r="T6" s="2">
        <f>VLOOKUP(C6,'[1]16计一下'!$C$3:$L$71,10,FALSE)</f>
        <v>0</v>
      </c>
      <c r="U6" s="2">
        <f>VLOOKUP(C6,'[1]16计一下'!$C$3:$M$71,11,FALSE)</f>
        <v>0</v>
      </c>
      <c r="V6" s="2">
        <f>VLOOKUP(C6,'[1]16计一下'!$C$3:$N$71,12,FALSE)</f>
        <v>0</v>
      </c>
      <c r="W6" s="2">
        <f>VLOOKUP(C6,'[1]16计一下'!$C$3:$O$71,13,FALSE)</f>
        <v>0</v>
      </c>
      <c r="X6" s="29"/>
      <c r="Y6" s="29"/>
      <c r="AE6" s="1"/>
      <c r="AF6" s="1"/>
    </row>
    <row r="7" spans="1:32">
      <c r="A7" s="2" t="s">
        <v>0</v>
      </c>
      <c r="B7" s="2" t="s">
        <v>36</v>
      </c>
      <c r="C7" s="2">
        <v>2016512154</v>
      </c>
      <c r="D7" s="2">
        <v>0.2</v>
      </c>
      <c r="E7" s="2">
        <v>0.2</v>
      </c>
      <c r="F7" s="2"/>
      <c r="G7" s="2"/>
      <c r="H7" s="2">
        <v>0.2</v>
      </c>
      <c r="I7" s="2"/>
      <c r="J7" s="2">
        <v>0.2</v>
      </c>
      <c r="K7" s="2"/>
      <c r="L7" s="2">
        <f>VLOOKUP(C7,'[1]16计一下'!$C$3:$D$71,2,FALSE)</f>
        <v>0</v>
      </c>
      <c r="M7" s="2">
        <f>VLOOKUP(C7,'[1]16计一下'!$C$3:$E$71,3,FALSE)</f>
        <v>0</v>
      </c>
      <c r="N7" s="2">
        <f>VLOOKUP(C7,'[1]16计一下'!$C$3:$F$71,4,FALSE)</f>
        <v>0</v>
      </c>
      <c r="O7" s="2">
        <f>VLOOKUP(B7,'[1]16计一下'!$B$3:$G$71,6,FALSE)</f>
        <v>0</v>
      </c>
      <c r="P7" s="2">
        <v>0</v>
      </c>
      <c r="Q7" s="2">
        <v>0</v>
      </c>
      <c r="R7" s="2">
        <f>VLOOKUP(C7,'[1]16计一下'!$C$3:$J$71,8,FALSE)</f>
        <v>0</v>
      </c>
      <c r="S7" s="2">
        <f>VLOOKUP(C7,'[1]16计一下'!$C$3:$K$71,9,FALSE)</f>
        <v>0</v>
      </c>
      <c r="T7" s="2">
        <f>VLOOKUP(C7,'[1]16计一下'!$C$3:$L$71,10,FALSE)</f>
        <v>0</v>
      </c>
      <c r="U7" s="2">
        <f>VLOOKUP(C7,'[1]16计一下'!$C$3:$M$71,11,FALSE)</f>
        <v>0</v>
      </c>
      <c r="V7" s="2">
        <f>VLOOKUP(C7,'[1]16计一下'!$C$3:$N$71,12,FALSE)</f>
        <v>0</v>
      </c>
      <c r="W7" s="2">
        <f>VLOOKUP(C7,'[1]16计一下'!$C$3:$O$71,13,FALSE)</f>
        <v>0</v>
      </c>
      <c r="X7" s="29"/>
      <c r="Y7" s="29"/>
      <c r="AE7" s="1"/>
      <c r="AF7" s="1"/>
    </row>
    <row r="8" spans="1:32">
      <c r="A8" s="2" t="s">
        <v>0</v>
      </c>
      <c r="B8" s="2" t="s">
        <v>37</v>
      </c>
      <c r="C8" s="2">
        <v>2016512160</v>
      </c>
      <c r="D8" s="2">
        <v>0.2</v>
      </c>
      <c r="E8" s="2">
        <v>0.2</v>
      </c>
      <c r="F8" s="2"/>
      <c r="G8" s="2"/>
      <c r="H8" s="2">
        <v>0.2</v>
      </c>
      <c r="I8" s="2"/>
      <c r="J8" s="2">
        <v>0.2</v>
      </c>
      <c r="K8" s="2"/>
      <c r="L8" s="2">
        <f>VLOOKUP(C8,'[1]16计一下'!$C$3:$D$71,2,FALSE)</f>
        <v>0</v>
      </c>
      <c r="M8" s="2">
        <f>VLOOKUP(C8,'[1]16计一下'!$C$3:$E$71,3,FALSE)</f>
        <v>0</v>
      </c>
      <c r="N8" s="2">
        <f>VLOOKUP(C8,'[1]16计一下'!$C$3:$F$71,4,FALSE)</f>
        <v>0</v>
      </c>
      <c r="O8" s="2">
        <f>VLOOKUP(B8,'[1]16计一下'!$B$3:$G$71,6,FALSE)</f>
        <v>0.2</v>
      </c>
      <c r="P8" s="2">
        <v>0</v>
      </c>
      <c r="Q8" s="2">
        <v>0</v>
      </c>
      <c r="R8" s="2">
        <f>VLOOKUP(C8,'[1]16计一下'!$C$3:$J$71,8,FALSE)</f>
        <v>0</v>
      </c>
      <c r="S8" s="2">
        <f>VLOOKUP(C8,'[1]16计一下'!$C$3:$K$71,9,FALSE)</f>
        <v>0</v>
      </c>
      <c r="T8" s="2">
        <f>VLOOKUP(C8,'[1]16计一下'!$C$3:$L$71,10,FALSE)</f>
        <v>0</v>
      </c>
      <c r="U8" s="2">
        <f>VLOOKUP(C8,'[1]16计一下'!$C$3:$M$71,11,FALSE)</f>
        <v>0</v>
      </c>
      <c r="V8" s="2">
        <f>VLOOKUP(C8,'[1]16计一下'!$C$3:$N$71,12,FALSE)</f>
        <v>0</v>
      </c>
      <c r="W8" s="2">
        <f>VLOOKUP(C8,'[1]16计一下'!$C$3:$O$71,13,FALSE)</f>
        <v>0</v>
      </c>
      <c r="X8" s="29"/>
      <c r="Y8" s="29"/>
      <c r="AE8" s="1"/>
      <c r="AF8" s="1"/>
    </row>
    <row r="9" spans="1:32">
      <c r="A9" s="2" t="s">
        <v>0</v>
      </c>
      <c r="B9" s="2" t="s">
        <v>38</v>
      </c>
      <c r="C9" s="2">
        <v>2016512167</v>
      </c>
      <c r="D9" s="2">
        <v>0.2</v>
      </c>
      <c r="E9" s="2"/>
      <c r="F9" s="2"/>
      <c r="G9" s="2"/>
      <c r="H9" s="2">
        <v>0.2</v>
      </c>
      <c r="I9" s="2"/>
      <c r="J9" s="2">
        <v>0.2</v>
      </c>
      <c r="K9" s="2"/>
      <c r="L9" s="2">
        <f>VLOOKUP(C9,'[1]16计一下'!$C$3:$D$71,2,FALSE)</f>
        <v>0</v>
      </c>
      <c r="M9" s="2">
        <f>VLOOKUP(C9,'[1]16计一下'!$C$3:$E$71,3,FALSE)</f>
        <v>0</v>
      </c>
      <c r="N9" s="2">
        <f>VLOOKUP(C9,'[1]16计一下'!$C$3:$F$71,4,FALSE)</f>
        <v>0</v>
      </c>
      <c r="O9" s="2">
        <f>VLOOKUP(B9,'[1]16计一下'!$B$3:$G$71,6,FALSE)</f>
        <v>0.2</v>
      </c>
      <c r="P9" s="2">
        <v>0</v>
      </c>
      <c r="Q9" s="2">
        <v>0</v>
      </c>
      <c r="R9" s="2">
        <f>VLOOKUP(C9,'[1]16计一下'!$C$3:$J$71,8,FALSE)</f>
        <v>0</v>
      </c>
      <c r="S9" s="2">
        <f>VLOOKUP(C9,'[1]16计一下'!$C$3:$K$71,9,FALSE)</f>
        <v>0</v>
      </c>
      <c r="T9" s="2">
        <f>VLOOKUP(C9,'[1]16计一下'!$C$3:$L$71,10,FALSE)</f>
        <v>0</v>
      </c>
      <c r="U9" s="2">
        <f>VLOOKUP(C9,'[1]16计一下'!$C$3:$M$71,11,FALSE)</f>
        <v>0</v>
      </c>
      <c r="V9" s="2">
        <f>VLOOKUP(C9,'[1]16计一下'!$C$3:$N$71,12,FALSE)</f>
        <v>0</v>
      </c>
      <c r="W9" s="2">
        <f>VLOOKUP(C9,'[1]16计一下'!$C$3:$O$71,13,FALSE)</f>
        <v>0</v>
      </c>
      <c r="X9" s="29"/>
      <c r="Y9" s="29"/>
      <c r="AE9" s="1"/>
      <c r="AF9" s="1"/>
    </row>
    <row r="10" spans="1:32">
      <c r="A10" s="2" t="s">
        <v>0</v>
      </c>
      <c r="B10" s="2" t="s">
        <v>39</v>
      </c>
      <c r="C10" s="2">
        <v>2016512169</v>
      </c>
      <c r="D10" s="2">
        <v>0.2</v>
      </c>
      <c r="E10" s="2"/>
      <c r="F10" s="2"/>
      <c r="G10" s="2"/>
      <c r="H10" s="2"/>
      <c r="I10" s="2"/>
      <c r="J10" s="2">
        <v>0.2</v>
      </c>
      <c r="K10" s="2"/>
      <c r="L10" s="2">
        <f>VLOOKUP(C10,'[1]16计一下'!$C$3:$D$71,2,FALSE)</f>
        <v>0</v>
      </c>
      <c r="M10" s="2">
        <f>VLOOKUP(C10,'[1]16计一下'!$C$3:$E$71,3,FALSE)</f>
        <v>0</v>
      </c>
      <c r="N10" s="2">
        <f>VLOOKUP(C10,'[1]16计一下'!$C$3:$F$71,4,FALSE)</f>
        <v>0</v>
      </c>
      <c r="O10" s="2">
        <f>VLOOKUP(B10,'[1]16计一下'!$B$3:$G$71,6,FALSE)</f>
        <v>0.2</v>
      </c>
      <c r="P10" s="2">
        <v>0</v>
      </c>
      <c r="Q10" s="2">
        <v>0</v>
      </c>
      <c r="R10" s="2">
        <f>VLOOKUP(C10,'[1]16计一下'!$C$3:$J$71,8,FALSE)</f>
        <v>0</v>
      </c>
      <c r="S10" s="2">
        <f>VLOOKUP(C10,'[1]16计一下'!$C$3:$K$71,9,FALSE)</f>
        <v>0</v>
      </c>
      <c r="T10" s="2">
        <f>VLOOKUP(C10,'[1]16计一下'!$C$3:$L$71,10,FALSE)</f>
        <v>0</v>
      </c>
      <c r="U10" s="2">
        <f>VLOOKUP(C10,'[1]16计一下'!$C$3:$M$71,11,FALSE)</f>
        <v>0</v>
      </c>
      <c r="V10" s="2">
        <f>VLOOKUP(C10,'[1]16计一下'!$C$3:$N$71,12,FALSE)</f>
        <v>0</v>
      </c>
      <c r="W10" s="2">
        <f>VLOOKUP(C10,'[1]16计一下'!$C$3:$O$71,13,FALSE)</f>
        <v>0</v>
      </c>
      <c r="X10" s="29"/>
      <c r="Y10" s="29"/>
      <c r="AE10" s="1"/>
      <c r="AF10" s="1"/>
    </row>
    <row r="11" spans="1:32">
      <c r="A11" s="2" t="s">
        <v>0</v>
      </c>
      <c r="B11" s="2" t="s">
        <v>40</v>
      </c>
      <c r="C11" s="2">
        <v>2016512173</v>
      </c>
      <c r="D11" s="2">
        <v>0.2</v>
      </c>
      <c r="E11" s="2"/>
      <c r="F11" s="2"/>
      <c r="G11" s="2"/>
      <c r="H11" s="2">
        <v>0.2</v>
      </c>
      <c r="I11" s="2"/>
      <c r="J11" s="2">
        <v>0.2</v>
      </c>
      <c r="K11" s="2"/>
      <c r="L11" s="2">
        <f>VLOOKUP(C11,'[1]16计一下'!$C$3:$D$71,2,FALSE)</f>
        <v>0</v>
      </c>
      <c r="M11" s="2">
        <f>VLOOKUP(C11,'[1]16计一下'!$C$3:$E$71,3,FALSE)</f>
        <v>0</v>
      </c>
      <c r="N11" s="2">
        <f>VLOOKUP(C11,'[1]16计一下'!$C$3:$F$71,4,FALSE)</f>
        <v>0</v>
      </c>
      <c r="O11" s="2">
        <f>VLOOKUP(B11,'[1]16计一下'!$B$3:$G$71,6,FALSE)</f>
        <v>0</v>
      </c>
      <c r="P11" s="2">
        <v>0</v>
      </c>
      <c r="Q11" s="2">
        <v>0</v>
      </c>
      <c r="R11" s="2">
        <f>VLOOKUP(C11,'[1]16计一下'!$C$3:$J$71,8,FALSE)</f>
        <v>0</v>
      </c>
      <c r="S11" s="2">
        <f>VLOOKUP(C11,'[1]16计一下'!$C$3:$K$71,9,FALSE)</f>
        <v>0</v>
      </c>
      <c r="T11" s="2">
        <f>VLOOKUP(C11,'[1]16计一下'!$C$3:$L$71,10,FALSE)</f>
        <v>0</v>
      </c>
      <c r="U11" s="2">
        <f>VLOOKUP(C11,'[1]16计一下'!$C$3:$M$71,11,FALSE)</f>
        <v>0</v>
      </c>
      <c r="V11" s="2">
        <f>VLOOKUP(C11,'[1]16计一下'!$C$3:$N$71,12,FALSE)</f>
        <v>0</v>
      </c>
      <c r="W11" s="2">
        <f>VLOOKUP(C11,'[1]16计一下'!$C$3:$O$71,13,FALSE)</f>
        <v>0</v>
      </c>
      <c r="X11" s="29"/>
      <c r="Y11" s="29"/>
      <c r="AE11" s="1"/>
      <c r="AF11" s="1"/>
    </row>
    <row r="12" spans="1:32">
      <c r="A12" s="2" t="s">
        <v>0</v>
      </c>
      <c r="B12" s="2" t="s">
        <v>41</v>
      </c>
      <c r="C12" s="2">
        <v>2016512177</v>
      </c>
      <c r="D12" s="2">
        <v>0.2</v>
      </c>
      <c r="E12" s="2"/>
      <c r="F12" s="2"/>
      <c r="G12" s="2"/>
      <c r="H12" s="2">
        <v>0.2</v>
      </c>
      <c r="I12" s="2"/>
      <c r="J12" s="2">
        <v>0.2</v>
      </c>
      <c r="K12" s="2">
        <v>0.3</v>
      </c>
      <c r="L12" s="2">
        <f>VLOOKUP(C12,'[1]16计一下'!$C$3:$D$71,2,FALSE)</f>
        <v>0</v>
      </c>
      <c r="M12" s="2">
        <f>VLOOKUP(C12,'[1]16计一下'!$C$3:$E$71,3,FALSE)</f>
        <v>0</v>
      </c>
      <c r="N12" s="2">
        <f>VLOOKUP(C12,'[1]16计一下'!$C$3:$F$71,4,FALSE)</f>
        <v>0</v>
      </c>
      <c r="O12" s="2">
        <f>VLOOKUP(B12,'[1]16计一下'!$B$3:$G$71,6,FALSE)</f>
        <v>0</v>
      </c>
      <c r="P12" s="2">
        <v>0</v>
      </c>
      <c r="Q12" s="2">
        <v>0</v>
      </c>
      <c r="R12" s="2">
        <f>VLOOKUP(C12,'[1]16计一下'!$C$3:$J$71,8,FALSE)</f>
        <v>0</v>
      </c>
      <c r="S12" s="2">
        <f>VLOOKUP(C12,'[1]16计一下'!$C$3:$K$71,9,FALSE)</f>
        <v>0</v>
      </c>
      <c r="T12" s="2">
        <f>VLOOKUP(C12,'[1]16计一下'!$C$3:$L$71,10,FALSE)</f>
        <v>0</v>
      </c>
      <c r="U12" s="2">
        <f>VLOOKUP(C12,'[1]16计一下'!$C$3:$M$71,11,FALSE)</f>
        <v>0</v>
      </c>
      <c r="V12" s="2">
        <f>VLOOKUP(C12,'[1]16计一下'!$C$3:$N$71,12,FALSE)</f>
        <v>0</v>
      </c>
      <c r="W12" s="2">
        <f>VLOOKUP(C12,'[1]16计一下'!$C$3:$O$71,13,FALSE)</f>
        <v>0</v>
      </c>
      <c r="X12" s="29"/>
      <c r="Y12" s="29"/>
      <c r="AE12" s="1"/>
      <c r="AF12" s="1"/>
    </row>
    <row r="13" spans="1:32">
      <c r="A13" s="2" t="s">
        <v>0</v>
      </c>
      <c r="B13" s="2" t="s">
        <v>42</v>
      </c>
      <c r="C13" s="2">
        <v>2016512185</v>
      </c>
      <c r="D13" s="2">
        <v>0.2</v>
      </c>
      <c r="E13" s="2"/>
      <c r="F13" s="2"/>
      <c r="G13" s="2"/>
      <c r="H13" s="2">
        <v>0.2</v>
      </c>
      <c r="I13" s="2"/>
      <c r="J13" s="2">
        <v>0.2</v>
      </c>
      <c r="K13" s="2"/>
      <c r="L13" s="2">
        <f>VLOOKUP(C13,'[1]16计一下'!$C$3:$D$71,2,FALSE)</f>
        <v>0</v>
      </c>
      <c r="M13" s="2">
        <f>VLOOKUP(C13,'[1]16计一下'!$C$3:$E$71,3,FALSE)</f>
        <v>0</v>
      </c>
      <c r="N13" s="2">
        <f>VLOOKUP(C13,'[1]16计一下'!$C$3:$F$71,4,FALSE)</f>
        <v>0</v>
      </c>
      <c r="O13" s="2">
        <f>VLOOKUP(B13,'[1]16计一下'!$B$3:$G$71,6,FALSE)</f>
        <v>0</v>
      </c>
      <c r="P13" s="2">
        <v>0</v>
      </c>
      <c r="Q13" s="2">
        <v>0</v>
      </c>
      <c r="R13" s="2">
        <f>VLOOKUP(C13,'[1]16计一下'!$C$3:$J$71,8,FALSE)</f>
        <v>0</v>
      </c>
      <c r="S13" s="2">
        <f>VLOOKUP(C13,'[1]16计一下'!$C$3:$K$71,9,FALSE)</f>
        <v>0</v>
      </c>
      <c r="T13" s="2">
        <f>VLOOKUP(C13,'[1]16计一下'!$C$3:$L$71,10,FALSE)</f>
        <v>0</v>
      </c>
      <c r="U13" s="2">
        <f>VLOOKUP(C13,'[1]16计一下'!$C$3:$M$71,11,FALSE)</f>
        <v>0</v>
      </c>
      <c r="V13" s="2">
        <f>VLOOKUP(C13,'[1]16计一下'!$C$3:$N$71,12,FALSE)</f>
        <v>0</v>
      </c>
      <c r="W13" s="2">
        <f>VLOOKUP(C13,'[1]16计一下'!$C$3:$O$71,13,FALSE)</f>
        <v>0</v>
      </c>
      <c r="X13" s="29"/>
      <c r="Y13" s="29"/>
      <c r="AE13" s="1"/>
      <c r="AF13" s="1"/>
    </row>
    <row r="14" spans="1:32">
      <c r="A14" s="2" t="s">
        <v>0</v>
      </c>
      <c r="B14" s="2" t="s">
        <v>43</v>
      </c>
      <c r="C14" s="2">
        <v>2016512189</v>
      </c>
      <c r="D14" s="2">
        <v>0.2</v>
      </c>
      <c r="E14" s="2"/>
      <c r="F14" s="2"/>
      <c r="G14" s="2"/>
      <c r="H14" s="2">
        <v>0.2</v>
      </c>
      <c r="I14" s="2"/>
      <c r="J14" s="2">
        <v>0.2</v>
      </c>
      <c r="K14" s="2"/>
      <c r="L14" s="2">
        <f>VLOOKUP(C14,'[1]16计一下'!$C$3:$D$71,2,FALSE)</f>
        <v>0</v>
      </c>
      <c r="M14" s="2">
        <f>VLOOKUP(C14,'[1]16计一下'!$C$3:$E$71,3,FALSE)</f>
        <v>0</v>
      </c>
      <c r="N14" s="2">
        <f>VLOOKUP(C14,'[1]16计一下'!$C$3:$F$71,4,FALSE)</f>
        <v>0</v>
      </c>
      <c r="O14" s="2">
        <f>VLOOKUP(B14,'[1]16计一下'!$B$3:$G$71,6,FALSE)</f>
        <v>0.2</v>
      </c>
      <c r="P14" s="2">
        <v>0</v>
      </c>
      <c r="Q14" s="2">
        <v>0</v>
      </c>
      <c r="R14" s="2">
        <f>VLOOKUP(C14,'[1]16计一下'!$C$3:$J$71,8,FALSE)</f>
        <v>0</v>
      </c>
      <c r="S14" s="2">
        <f>VLOOKUP(C14,'[1]16计一下'!$C$3:$K$71,9,FALSE)</f>
        <v>0</v>
      </c>
      <c r="T14" s="2">
        <f>VLOOKUP(C14,'[1]16计一下'!$C$3:$L$71,10,FALSE)</f>
        <v>0</v>
      </c>
      <c r="U14" s="2">
        <f>VLOOKUP(C14,'[1]16计一下'!$C$3:$M$71,11,FALSE)</f>
        <v>0</v>
      </c>
      <c r="V14" s="2">
        <f>VLOOKUP(C14,'[1]16计一下'!$C$3:$N$71,12,FALSE)</f>
        <v>0</v>
      </c>
      <c r="W14" s="2">
        <f>VLOOKUP(C14,'[1]16计一下'!$C$3:$O$71,13,FALSE)</f>
        <v>0</v>
      </c>
      <c r="X14" s="29"/>
      <c r="Y14" s="29"/>
      <c r="AE14" s="1"/>
      <c r="AF14" s="1"/>
    </row>
    <row r="15" spans="1:32">
      <c r="A15" s="2" t="s">
        <v>0</v>
      </c>
      <c r="B15" s="2" t="s">
        <v>44</v>
      </c>
      <c r="C15" s="2">
        <v>2016512193</v>
      </c>
      <c r="D15" s="2">
        <v>0.2</v>
      </c>
      <c r="E15" s="2">
        <v>0.2</v>
      </c>
      <c r="F15" s="2"/>
      <c r="G15" s="2"/>
      <c r="H15" s="2">
        <v>0.2</v>
      </c>
      <c r="I15" s="2"/>
      <c r="J15" s="2">
        <v>0.2</v>
      </c>
      <c r="K15" s="2"/>
      <c r="L15" s="2">
        <f>VLOOKUP(C15,'[1]16计一下'!$C$3:$D$71,2,FALSE)</f>
        <v>0</v>
      </c>
      <c r="M15" s="2">
        <f>VLOOKUP(C15,'[1]16计一下'!$C$3:$E$71,3,FALSE)</f>
        <v>0.2</v>
      </c>
      <c r="N15" s="2">
        <f>VLOOKUP(C15,'[1]16计一下'!$C$3:$F$71,4,FALSE)</f>
        <v>0.2</v>
      </c>
      <c r="O15" s="2">
        <f>VLOOKUP(B15,'[1]16计一下'!$B$3:$G$71,6,FALSE)</f>
        <v>0.2</v>
      </c>
      <c r="P15" s="2">
        <v>0</v>
      </c>
      <c r="Q15" s="2">
        <v>0</v>
      </c>
      <c r="R15" s="2">
        <f>VLOOKUP(C15,'[1]16计一下'!$C$3:$J$71,8,FALSE)</f>
        <v>0</v>
      </c>
      <c r="S15" s="2">
        <f>VLOOKUP(C15,'[1]16计一下'!$C$3:$K$71,9,FALSE)</f>
        <v>0</v>
      </c>
      <c r="T15" s="2">
        <f>VLOOKUP(C15,'[1]16计一下'!$C$3:$L$71,10,FALSE)</f>
        <v>0</v>
      </c>
      <c r="U15" s="2">
        <f>VLOOKUP(C15,'[1]16计一下'!$C$3:$M$71,11,FALSE)</f>
        <v>0</v>
      </c>
      <c r="V15" s="2">
        <f>VLOOKUP(C15,'[1]16计一下'!$C$3:$N$71,12,FALSE)</f>
        <v>0</v>
      </c>
      <c r="W15" s="2">
        <f>VLOOKUP(C15,'[1]16计一下'!$C$3:$O$71,13,FALSE)</f>
        <v>0</v>
      </c>
      <c r="X15" s="29"/>
      <c r="Y15" s="29"/>
      <c r="AE15" s="1"/>
      <c r="AF15" s="1"/>
    </row>
    <row r="16" spans="1:32">
      <c r="A16" s="2" t="s">
        <v>0</v>
      </c>
      <c r="B16" s="2" t="s">
        <v>45</v>
      </c>
      <c r="C16" s="2">
        <v>2016512253</v>
      </c>
      <c r="D16" s="2">
        <v>0.2</v>
      </c>
      <c r="E16" s="2"/>
      <c r="F16" s="2"/>
      <c r="G16" s="2"/>
      <c r="H16" s="2">
        <v>0.2</v>
      </c>
      <c r="I16" s="2"/>
      <c r="J16" s="2">
        <v>0.2</v>
      </c>
      <c r="K16" s="2"/>
      <c r="L16" s="2">
        <f>VLOOKUP(C16,'[1]16计一下'!$C$3:$D$71,2,FALSE)</f>
        <v>0</v>
      </c>
      <c r="M16" s="2">
        <f>VLOOKUP(C16,'[1]16计一下'!$C$3:$E$71,3,FALSE)</f>
        <v>0</v>
      </c>
      <c r="N16" s="2">
        <f>VLOOKUP(C16,'[1]16计一下'!$C$3:$F$71,4,FALSE)</f>
        <v>0.2</v>
      </c>
      <c r="O16" s="2">
        <f>VLOOKUP(B16,'[1]16计一下'!$B$3:$G$71,6,FALSE)</f>
        <v>0.2</v>
      </c>
      <c r="P16" s="2">
        <v>0</v>
      </c>
      <c r="Q16" s="2">
        <v>0</v>
      </c>
      <c r="R16" s="2">
        <f>VLOOKUP(C16,'[1]16计一下'!$C$3:$J$71,8,FALSE)</f>
        <v>0</v>
      </c>
      <c r="S16" s="2">
        <f>VLOOKUP(C16,'[1]16计一下'!$C$3:$K$71,9,FALSE)</f>
        <v>0</v>
      </c>
      <c r="T16" s="2">
        <f>VLOOKUP(C16,'[1]16计一下'!$C$3:$L$71,10,FALSE)</f>
        <v>0.5</v>
      </c>
      <c r="U16" s="2">
        <f>VLOOKUP(C16,'[1]16计一下'!$C$3:$M$71,11,FALSE)</f>
        <v>0</v>
      </c>
      <c r="V16" s="2">
        <f>VLOOKUP(C16,'[1]16计一下'!$C$3:$N$71,12,FALSE)</f>
        <v>0</v>
      </c>
      <c r="W16" s="2">
        <f>VLOOKUP(C16,'[1]16计一下'!$C$3:$O$71,13,FALSE)</f>
        <v>0</v>
      </c>
      <c r="X16" s="29"/>
      <c r="Y16" s="29">
        <v>1</v>
      </c>
      <c r="AE16" s="1"/>
      <c r="AF16" s="1"/>
    </row>
    <row r="17" spans="1:32">
      <c r="A17" s="2" t="s">
        <v>0</v>
      </c>
      <c r="B17" s="2" t="s">
        <v>46</v>
      </c>
      <c r="C17" s="2">
        <v>2016512260</v>
      </c>
      <c r="D17" s="2">
        <v>0.2</v>
      </c>
      <c r="E17" s="2"/>
      <c r="F17" s="2"/>
      <c r="G17" s="2"/>
      <c r="H17" s="2">
        <v>0.2</v>
      </c>
      <c r="I17" s="2"/>
      <c r="J17" s="2">
        <v>0.2</v>
      </c>
      <c r="K17" s="2"/>
      <c r="L17" s="2">
        <f>VLOOKUP(C17,'[1]16计一下'!$C$3:$D$71,2,FALSE)</f>
        <v>0</v>
      </c>
      <c r="M17" s="2">
        <f>VLOOKUP(C17,'[1]16计一下'!$C$3:$E$71,3,FALSE)</f>
        <v>0</v>
      </c>
      <c r="N17" s="2">
        <f>VLOOKUP(C17,'[1]16计一下'!$C$3:$F$71,4,FALSE)</f>
        <v>0.2</v>
      </c>
      <c r="O17" s="2">
        <f>VLOOKUP(B17,'[1]16计一下'!$B$3:$G$71,6,FALSE)</f>
        <v>0.2</v>
      </c>
      <c r="P17" s="2">
        <v>0</v>
      </c>
      <c r="Q17" s="2">
        <v>0</v>
      </c>
      <c r="R17" s="2">
        <f>VLOOKUP(C17,'[1]16计一下'!$C$3:$J$71,8,FALSE)</f>
        <v>0</v>
      </c>
      <c r="S17" s="2">
        <f>VLOOKUP(C17,'[1]16计一下'!$C$3:$K$71,9,FALSE)</f>
        <v>0</v>
      </c>
      <c r="T17" s="2">
        <f>VLOOKUP(C17,'[1]16计一下'!$C$3:$L$71,10,FALSE)</f>
        <v>0</v>
      </c>
      <c r="U17" s="2">
        <f>VLOOKUP(C17,'[1]16计一下'!$C$3:$M$71,11,FALSE)</f>
        <v>0</v>
      </c>
      <c r="V17" s="2">
        <f>VLOOKUP(C17,'[1]16计一下'!$C$3:$N$71,12,FALSE)</f>
        <v>0</v>
      </c>
      <c r="W17" s="2">
        <f>VLOOKUP(C17,'[1]16计一下'!$C$3:$O$71,13,FALSE)</f>
        <v>0</v>
      </c>
      <c r="X17" s="29"/>
      <c r="Y17" s="29"/>
      <c r="AE17" s="1"/>
      <c r="AF17" s="1"/>
    </row>
    <row r="18" spans="1:32">
      <c r="A18" s="2" t="s">
        <v>0</v>
      </c>
      <c r="B18" s="2" t="s">
        <v>47</v>
      </c>
      <c r="C18" s="2">
        <v>2016512266</v>
      </c>
      <c r="D18" s="2">
        <v>0.2</v>
      </c>
      <c r="E18" s="2">
        <v>0.2</v>
      </c>
      <c r="F18" s="2"/>
      <c r="G18" s="2"/>
      <c r="H18" s="2">
        <v>0.2</v>
      </c>
      <c r="I18" s="2"/>
      <c r="J18" s="2">
        <v>0.2</v>
      </c>
      <c r="K18" s="2"/>
      <c r="L18" s="2">
        <f>VLOOKUP(C18,'[1]16计一下'!$C$3:$D$71,2,FALSE)</f>
        <v>0</v>
      </c>
      <c r="M18" s="2">
        <f>VLOOKUP(C18,'[1]16计一下'!$C$3:$E$71,3,FALSE)</f>
        <v>0</v>
      </c>
      <c r="N18" s="2">
        <f>VLOOKUP(C18,'[1]16计一下'!$C$3:$F$71,4,FALSE)</f>
        <v>0.2</v>
      </c>
      <c r="O18" s="2">
        <f>VLOOKUP(B18,'[1]16计一下'!$B$3:$G$71,6,FALSE)</f>
        <v>0</v>
      </c>
      <c r="P18" s="2">
        <v>0</v>
      </c>
      <c r="Q18" s="2">
        <v>0</v>
      </c>
      <c r="R18" s="2">
        <f>VLOOKUP(C18,'[1]16计一下'!$C$3:$J$71,8,FALSE)</f>
        <v>0</v>
      </c>
      <c r="S18" s="2">
        <f>VLOOKUP(C18,'[1]16计一下'!$C$3:$K$71,9,FALSE)</f>
        <v>0</v>
      </c>
      <c r="T18" s="2">
        <f>VLOOKUP(C18,'[1]16计一下'!$C$3:$L$71,10,FALSE)</f>
        <v>0</v>
      </c>
      <c r="U18" s="2">
        <f>VLOOKUP(C18,'[1]16计一下'!$C$3:$M$71,11,FALSE)</f>
        <v>0</v>
      </c>
      <c r="V18" s="2">
        <f>VLOOKUP(C18,'[1]16计一下'!$C$3:$N$71,12,FALSE)</f>
        <v>0</v>
      </c>
      <c r="W18" s="2">
        <f>VLOOKUP(C18,'[1]16计一下'!$C$3:$O$71,13,FALSE)</f>
        <v>0</v>
      </c>
      <c r="X18" s="29"/>
      <c r="Y18" s="29"/>
      <c r="AE18" s="1"/>
      <c r="AF18" s="1"/>
    </row>
    <row r="19" spans="1:32">
      <c r="A19" s="2" t="s">
        <v>0</v>
      </c>
      <c r="B19" s="2" t="s">
        <v>48</v>
      </c>
      <c r="C19" s="2">
        <v>2016512273</v>
      </c>
      <c r="D19" s="2">
        <v>0.2</v>
      </c>
      <c r="E19" s="2">
        <v>0.2</v>
      </c>
      <c r="F19" s="2"/>
      <c r="G19" s="2"/>
      <c r="H19" s="2">
        <v>0.2</v>
      </c>
      <c r="I19" s="2"/>
      <c r="J19" s="2">
        <v>0.2</v>
      </c>
      <c r="K19" s="2"/>
      <c r="L19" s="2">
        <f>VLOOKUP(C19,'[1]16计一下'!$C$3:$D$71,2,FALSE)</f>
        <v>0</v>
      </c>
      <c r="M19" s="2">
        <f>VLOOKUP(C19,'[1]16计一下'!$C$3:$E$71,3,FALSE)</f>
        <v>0</v>
      </c>
      <c r="N19" s="2">
        <f>VLOOKUP(C19,'[1]16计一下'!$C$3:$F$71,4,FALSE)</f>
        <v>0.2</v>
      </c>
      <c r="O19" s="2">
        <f>VLOOKUP(B19,'[1]16计一下'!$B$3:$G$71,6,FALSE)</f>
        <v>0.2</v>
      </c>
      <c r="P19" s="2">
        <v>0</v>
      </c>
      <c r="Q19" s="2">
        <v>0</v>
      </c>
      <c r="R19" s="2">
        <f>VLOOKUP(C19,'[1]16计一下'!$C$3:$J$71,8,FALSE)</f>
        <v>0</v>
      </c>
      <c r="S19" s="2">
        <f>VLOOKUP(C19,'[1]16计一下'!$C$3:$K$71,9,FALSE)</f>
        <v>0</v>
      </c>
      <c r="T19" s="2">
        <f>VLOOKUP(C19,'[1]16计一下'!$C$3:$L$71,10,FALSE)</f>
        <v>0</v>
      </c>
      <c r="U19" s="2">
        <f>VLOOKUP(C19,'[1]16计一下'!$C$3:$M$71,11,FALSE)</f>
        <v>0</v>
      </c>
      <c r="V19" s="2">
        <f>VLOOKUP(C19,'[1]16计一下'!$C$3:$N$71,12,FALSE)</f>
        <v>0</v>
      </c>
      <c r="W19" s="2">
        <f>VLOOKUP(C19,'[1]16计一下'!$C$3:$O$71,13,FALSE)</f>
        <v>0</v>
      </c>
      <c r="X19" s="29"/>
      <c r="Y19" s="29"/>
      <c r="AE19" s="1"/>
      <c r="AF19" s="1"/>
    </row>
    <row r="20" spans="1:32">
      <c r="A20" s="2" t="s">
        <v>0</v>
      </c>
      <c r="B20" s="2" t="s">
        <v>49</v>
      </c>
      <c r="C20" s="2">
        <v>2016512276</v>
      </c>
      <c r="D20" s="2">
        <v>0.2</v>
      </c>
      <c r="E20" s="2">
        <v>0.2</v>
      </c>
      <c r="F20" s="2"/>
      <c r="G20" s="2"/>
      <c r="H20" s="2">
        <v>0.2</v>
      </c>
      <c r="I20" s="2"/>
      <c r="J20" s="2">
        <v>0.2</v>
      </c>
      <c r="K20" s="2"/>
      <c r="L20" s="2">
        <f>VLOOKUP(C20,'[1]16计一下'!$C$3:$D$71,2,FALSE)</f>
        <v>0</v>
      </c>
      <c r="M20" s="2">
        <f>VLOOKUP(C20,'[1]16计一下'!$C$3:$E$71,3,FALSE)</f>
        <v>0</v>
      </c>
      <c r="N20" s="2">
        <f>VLOOKUP(C20,'[1]16计一下'!$C$3:$F$71,4,FALSE)</f>
        <v>0</v>
      </c>
      <c r="O20" s="2">
        <f>VLOOKUP(B20,'[1]16计一下'!$B$3:$G$71,6,FALSE)</f>
        <v>0</v>
      </c>
      <c r="P20" s="2">
        <v>0</v>
      </c>
      <c r="Q20" s="2">
        <v>0</v>
      </c>
      <c r="R20" s="2">
        <f>VLOOKUP(C20,'[1]16计一下'!$C$3:$J$71,8,FALSE)</f>
        <v>0</v>
      </c>
      <c r="S20" s="2">
        <f>VLOOKUP(C20,'[1]16计一下'!$C$3:$K$71,9,FALSE)</f>
        <v>0</v>
      </c>
      <c r="T20" s="2">
        <f>VLOOKUP(C20,'[1]16计一下'!$C$3:$L$71,10,FALSE)</f>
        <v>0</v>
      </c>
      <c r="U20" s="2">
        <f>VLOOKUP(C20,'[1]16计一下'!$C$3:$M$71,11,FALSE)</f>
        <v>0</v>
      </c>
      <c r="V20" s="2">
        <f>VLOOKUP(C20,'[1]16计一下'!$C$3:$N$71,12,FALSE)</f>
        <v>0</v>
      </c>
      <c r="W20" s="2">
        <f>VLOOKUP(C20,'[1]16计一下'!$C$3:$O$71,13,FALSE)</f>
        <v>0</v>
      </c>
      <c r="X20" s="29"/>
      <c r="Y20" s="29"/>
      <c r="AE20" s="1"/>
      <c r="AF20" s="1"/>
    </row>
    <row r="21" spans="1:32">
      <c r="A21" s="2" t="s">
        <v>0</v>
      </c>
      <c r="B21" s="2" t="s">
        <v>50</v>
      </c>
      <c r="C21" s="2">
        <v>2016512281</v>
      </c>
      <c r="D21" s="2">
        <v>0.2</v>
      </c>
      <c r="E21" s="2"/>
      <c r="F21" s="2"/>
      <c r="G21" s="2"/>
      <c r="H21" s="2">
        <v>0.2</v>
      </c>
      <c r="I21" s="2"/>
      <c r="J21" s="2">
        <v>0.2</v>
      </c>
      <c r="K21" s="2"/>
      <c r="L21" s="2">
        <f>VLOOKUP(C21,'[1]16计一下'!$C$3:$D$71,2,FALSE)</f>
        <v>0</v>
      </c>
      <c r="M21" s="2">
        <f>VLOOKUP(C21,'[1]16计一下'!$C$3:$E$71,3,FALSE)</f>
        <v>0</v>
      </c>
      <c r="N21" s="2">
        <f>VLOOKUP(C21,'[1]16计一下'!$C$3:$F$71,4,FALSE)</f>
        <v>0.2</v>
      </c>
      <c r="O21" s="2">
        <f>VLOOKUP(B21,'[1]16计一下'!$B$3:$G$71,6,FALSE)</f>
        <v>0.2</v>
      </c>
      <c r="P21" s="2">
        <v>0</v>
      </c>
      <c r="Q21" s="2">
        <v>0</v>
      </c>
      <c r="R21" s="2">
        <f>VLOOKUP(C21,'[1]16计一下'!$C$3:$J$71,8,FALSE)</f>
        <v>0</v>
      </c>
      <c r="S21" s="2">
        <f>VLOOKUP(C21,'[1]16计一下'!$C$3:$K$71,9,FALSE)</f>
        <v>0</v>
      </c>
      <c r="T21" s="2">
        <f>VLOOKUP(C21,'[1]16计一下'!$C$3:$L$71,10,FALSE)</f>
        <v>0</v>
      </c>
      <c r="U21" s="2">
        <f>VLOOKUP(C21,'[1]16计一下'!$C$3:$M$71,11,FALSE)</f>
        <v>0</v>
      </c>
      <c r="V21" s="2">
        <f>VLOOKUP(C21,'[1]16计一下'!$C$3:$N$71,12,FALSE)</f>
        <v>0</v>
      </c>
      <c r="W21" s="2">
        <f>VLOOKUP(C21,'[1]16计一下'!$C$3:$O$71,13,FALSE)</f>
        <v>0</v>
      </c>
      <c r="X21" s="29"/>
      <c r="Y21" s="29">
        <v>1</v>
      </c>
      <c r="AE21" s="1"/>
      <c r="AF21" s="1"/>
    </row>
    <row r="22" spans="1:32">
      <c r="A22" s="2" t="s">
        <v>0</v>
      </c>
      <c r="B22" s="2" t="s">
        <v>51</v>
      </c>
      <c r="C22" s="2">
        <v>2016512289</v>
      </c>
      <c r="D22" s="2">
        <v>0.2</v>
      </c>
      <c r="E22" s="2">
        <v>0.2</v>
      </c>
      <c r="F22" s="2"/>
      <c r="G22" s="2"/>
      <c r="H22" s="2">
        <v>0.2</v>
      </c>
      <c r="I22" s="2"/>
      <c r="J22" s="2">
        <v>0.2</v>
      </c>
      <c r="K22" s="2"/>
      <c r="L22" s="2">
        <f>VLOOKUP(C22,'[1]16计一下'!$C$3:$D$71,2,FALSE)</f>
        <v>0</v>
      </c>
      <c r="M22" s="2">
        <f>VLOOKUP(C22,'[1]16计一下'!$C$3:$E$71,3,FALSE)</f>
        <v>0</v>
      </c>
      <c r="N22" s="2">
        <f>VLOOKUP(C22,'[1]16计一下'!$C$3:$F$71,4,FALSE)</f>
        <v>0</v>
      </c>
      <c r="O22" s="2">
        <f>VLOOKUP(B22,'[1]16计一下'!$B$3:$G$71,6,FALSE)</f>
        <v>0.2</v>
      </c>
      <c r="P22" s="2">
        <v>0</v>
      </c>
      <c r="Q22" s="2">
        <v>0</v>
      </c>
      <c r="R22" s="2">
        <f>VLOOKUP(C22,'[1]16计一下'!$C$3:$J$71,8,FALSE)</f>
        <v>0</v>
      </c>
      <c r="S22" s="2">
        <f>VLOOKUP(C22,'[1]16计一下'!$C$3:$K$71,9,FALSE)</f>
        <v>0</v>
      </c>
      <c r="T22" s="2">
        <f>VLOOKUP(C22,'[1]16计一下'!$C$3:$L$71,10,FALSE)</f>
        <v>0</v>
      </c>
      <c r="U22" s="2">
        <f>VLOOKUP(C22,'[1]16计一下'!$C$3:$M$71,11,FALSE)</f>
        <v>0</v>
      </c>
      <c r="V22" s="2">
        <f>VLOOKUP(C22,'[1]16计一下'!$C$3:$N$71,12,FALSE)</f>
        <v>0</v>
      </c>
      <c r="W22" s="2">
        <f>VLOOKUP(C22,'[1]16计一下'!$C$3:$O$71,13,FALSE)</f>
        <v>0</v>
      </c>
      <c r="X22" s="29"/>
      <c r="Y22" s="29"/>
      <c r="AE22" s="1"/>
      <c r="AF22" s="1"/>
    </row>
    <row r="23" spans="1:32">
      <c r="A23" s="2" t="s">
        <v>0</v>
      </c>
      <c r="B23" s="2" t="s">
        <v>52</v>
      </c>
      <c r="C23" s="2">
        <v>2016512302</v>
      </c>
      <c r="D23" s="2">
        <v>0.2</v>
      </c>
      <c r="E23" s="2"/>
      <c r="F23" s="2"/>
      <c r="G23" s="2"/>
      <c r="H23" s="2">
        <v>0.2</v>
      </c>
      <c r="I23" s="2"/>
      <c r="J23" s="2">
        <v>0.2</v>
      </c>
      <c r="K23" s="2"/>
      <c r="L23" s="2">
        <f>VLOOKUP(C23,'[1]16计一下'!$C$3:$D$71,2,FALSE)</f>
        <v>0</v>
      </c>
      <c r="M23" s="2">
        <f>VLOOKUP(C23,'[1]16计一下'!$C$3:$E$71,3,FALSE)</f>
        <v>0.2</v>
      </c>
      <c r="N23" s="2">
        <f>VLOOKUP(C23,'[1]16计一下'!$C$3:$F$71,4,FALSE)</f>
        <v>0</v>
      </c>
      <c r="O23" s="2">
        <f>VLOOKUP(B23,'[1]16计一下'!$B$3:$G$71,6,FALSE)</f>
        <v>0.2</v>
      </c>
      <c r="P23" s="2">
        <v>0</v>
      </c>
      <c r="Q23" s="2">
        <v>0</v>
      </c>
      <c r="R23" s="2">
        <f>VLOOKUP(C23,'[1]16计一下'!$C$3:$J$71,8,FALSE)</f>
        <v>0</v>
      </c>
      <c r="S23" s="2">
        <f>VLOOKUP(C23,'[1]16计一下'!$C$3:$K$71,9,FALSE)</f>
        <v>0</v>
      </c>
      <c r="T23" s="2">
        <f>VLOOKUP(C23,'[1]16计一下'!$C$3:$L$71,10,FALSE)</f>
        <v>0</v>
      </c>
      <c r="U23" s="2">
        <f>VLOOKUP(C23,'[1]16计一下'!$C$3:$M$71,11,FALSE)</f>
        <v>0</v>
      </c>
      <c r="V23" s="2">
        <f>VLOOKUP(C23,'[1]16计一下'!$C$3:$N$71,12,FALSE)</f>
        <v>0</v>
      </c>
      <c r="W23" s="2">
        <f>VLOOKUP(C23,'[1]16计一下'!$C$3:$O$71,13,FALSE)</f>
        <v>0</v>
      </c>
      <c r="X23" s="29"/>
      <c r="Y23" s="29">
        <v>1</v>
      </c>
      <c r="AE23" s="1"/>
      <c r="AF23" s="1"/>
    </row>
    <row r="24" spans="1:32">
      <c r="A24" s="2" t="s">
        <v>0</v>
      </c>
      <c r="B24" s="2" t="s">
        <v>53</v>
      </c>
      <c r="C24" s="2">
        <v>2016512321</v>
      </c>
      <c r="D24" s="2">
        <v>0.2</v>
      </c>
      <c r="E24" s="2"/>
      <c r="F24" s="2"/>
      <c r="G24" s="2"/>
      <c r="H24" s="2"/>
      <c r="I24" s="2"/>
      <c r="J24" s="2">
        <v>0.2</v>
      </c>
      <c r="K24" s="2"/>
      <c r="L24" s="2">
        <f>VLOOKUP(C24,'[1]16计一下'!$C$3:$D$71,2,FALSE)</f>
        <v>0</v>
      </c>
      <c r="M24" s="2">
        <f>VLOOKUP(C24,'[1]16计一下'!$C$3:$E$71,3,FALSE)</f>
        <v>0</v>
      </c>
      <c r="N24" s="2">
        <f>VLOOKUP(C24,'[1]16计一下'!$C$3:$F$71,4,FALSE)</f>
        <v>0.2</v>
      </c>
      <c r="O24" s="2">
        <f>VLOOKUP(B24,'[1]16计一下'!$B$3:$G$71,6,FALSE)</f>
        <v>0.2</v>
      </c>
      <c r="P24" s="2">
        <v>0</v>
      </c>
      <c r="Q24" s="2">
        <v>0</v>
      </c>
      <c r="R24" s="2">
        <f>VLOOKUP(C24,'[1]16计一下'!$C$3:$J$71,8,FALSE)</f>
        <v>0</v>
      </c>
      <c r="S24" s="2">
        <f>VLOOKUP(C24,'[1]16计一下'!$C$3:$K$71,9,FALSE)</f>
        <v>0</v>
      </c>
      <c r="T24" s="2">
        <f>VLOOKUP(C24,'[1]16计一下'!$C$3:$L$71,10,FALSE)</f>
        <v>0</v>
      </c>
      <c r="U24" s="2">
        <f>VLOOKUP(C24,'[1]16计一下'!$C$3:$M$71,11,FALSE)</f>
        <v>0</v>
      </c>
      <c r="V24" s="2">
        <f>VLOOKUP(C24,'[1]16计一下'!$C$3:$N$71,12,FALSE)</f>
        <v>0</v>
      </c>
      <c r="W24" s="2">
        <f>VLOOKUP(C24,'[1]16计一下'!$C$3:$O$71,13,FALSE)</f>
        <v>0</v>
      </c>
      <c r="X24" s="29"/>
      <c r="Y24" s="29"/>
      <c r="AE24" s="1"/>
      <c r="AF24" s="1"/>
    </row>
    <row r="25" spans="1:32">
      <c r="A25" s="2" t="s">
        <v>0</v>
      </c>
      <c r="B25" s="2" t="s">
        <v>54</v>
      </c>
      <c r="C25" s="2">
        <v>2016512326</v>
      </c>
      <c r="D25" s="2">
        <v>0.2</v>
      </c>
      <c r="E25" s="2">
        <v>0.2</v>
      </c>
      <c r="F25" s="2"/>
      <c r="G25" s="2"/>
      <c r="H25" s="2">
        <v>0.2</v>
      </c>
      <c r="I25" s="2"/>
      <c r="J25" s="2">
        <v>0.2</v>
      </c>
      <c r="K25" s="2"/>
      <c r="L25" s="2">
        <f>VLOOKUP(C25,'[1]16计一下'!$C$3:$D$71,2,FALSE)</f>
        <v>0</v>
      </c>
      <c r="M25" s="2">
        <f>VLOOKUP(C25,'[1]16计一下'!$C$3:$E$71,3,FALSE)</f>
        <v>0</v>
      </c>
      <c r="N25" s="2">
        <f>VLOOKUP(C25,'[1]16计一下'!$C$3:$F$71,4,FALSE)</f>
        <v>0.2</v>
      </c>
      <c r="O25" s="2">
        <f>VLOOKUP(B25,'[1]16计一下'!$B$3:$G$71,6,FALSE)</f>
        <v>0.2</v>
      </c>
      <c r="P25" s="2">
        <v>0</v>
      </c>
      <c r="Q25" s="2">
        <v>0</v>
      </c>
      <c r="R25" s="2">
        <f>VLOOKUP(C25,'[1]16计一下'!$C$3:$J$71,8,FALSE)</f>
        <v>0</v>
      </c>
      <c r="S25" s="2">
        <f>VLOOKUP(C25,'[1]16计一下'!$C$3:$K$71,9,FALSE)</f>
        <v>0</v>
      </c>
      <c r="T25" s="2">
        <f>VLOOKUP(C25,'[1]16计一下'!$C$3:$L$71,10,FALSE)</f>
        <v>0</v>
      </c>
      <c r="U25" s="2">
        <f>VLOOKUP(C25,'[1]16计一下'!$C$3:$M$71,11,FALSE)</f>
        <v>0</v>
      </c>
      <c r="V25" s="2">
        <f>VLOOKUP(C25,'[1]16计一下'!$C$3:$N$71,12,FALSE)</f>
        <v>0</v>
      </c>
      <c r="W25" s="2">
        <f>VLOOKUP(C25,'[1]16计一下'!$C$3:$O$71,13,FALSE)</f>
        <v>0</v>
      </c>
      <c r="X25" s="29"/>
      <c r="Y25" s="29"/>
      <c r="AE25" s="1"/>
      <c r="AF25" s="1"/>
    </row>
    <row r="26" spans="1:32">
      <c r="A26" s="2" t="s">
        <v>0</v>
      </c>
      <c r="B26" s="2" t="s">
        <v>55</v>
      </c>
      <c r="C26" s="2">
        <v>2016512331</v>
      </c>
      <c r="D26" s="2">
        <v>0.2</v>
      </c>
      <c r="E26" s="2">
        <v>0.2</v>
      </c>
      <c r="F26" s="2"/>
      <c r="G26" s="2"/>
      <c r="H26" s="2">
        <v>0.2</v>
      </c>
      <c r="I26" s="2"/>
      <c r="J26" s="2">
        <v>0.2</v>
      </c>
      <c r="K26" s="2"/>
      <c r="L26" s="2">
        <f>VLOOKUP(C26,'[1]16计一下'!$C$3:$D$71,2,FALSE)</f>
        <v>0</v>
      </c>
      <c r="M26" s="2">
        <f>VLOOKUP(C26,'[1]16计一下'!$C$3:$E$71,3,FALSE)</f>
        <v>0</v>
      </c>
      <c r="N26" s="2">
        <f>VLOOKUP(C26,'[1]16计一下'!$C$3:$F$71,4,FALSE)</f>
        <v>0.2</v>
      </c>
      <c r="O26" s="2">
        <f>VLOOKUP(B26,'[1]16计一下'!$B$3:$G$71,6,FALSE)</f>
        <v>0.2</v>
      </c>
      <c r="P26" s="2">
        <v>0</v>
      </c>
      <c r="Q26" s="2">
        <v>0</v>
      </c>
      <c r="R26" s="2">
        <f>VLOOKUP(C26,'[1]16计一下'!$C$3:$J$71,8,FALSE)</f>
        <v>0</v>
      </c>
      <c r="S26" s="2">
        <f>VLOOKUP(C26,'[1]16计一下'!$C$3:$K$71,9,FALSE)</f>
        <v>0</v>
      </c>
      <c r="T26" s="2">
        <f>VLOOKUP(C26,'[1]16计一下'!$C$3:$L$71,10,FALSE)</f>
        <v>0</v>
      </c>
      <c r="U26" s="2">
        <f>VLOOKUP(C26,'[1]16计一下'!$C$3:$M$71,11,FALSE)</f>
        <v>0</v>
      </c>
      <c r="V26" s="2">
        <f>VLOOKUP(C26,'[1]16计一下'!$C$3:$N$71,12,FALSE)</f>
        <v>0</v>
      </c>
      <c r="W26" s="2">
        <f>VLOOKUP(C26,'[1]16计一下'!$C$3:$O$71,13,FALSE)</f>
        <v>0</v>
      </c>
      <c r="X26" s="29"/>
      <c r="Y26" s="29"/>
      <c r="AE26" s="1"/>
      <c r="AF26" s="1"/>
    </row>
    <row r="27" spans="1:32">
      <c r="A27" s="2" t="s">
        <v>0</v>
      </c>
      <c r="B27" s="2" t="s">
        <v>56</v>
      </c>
      <c r="C27" s="2">
        <v>2016512340</v>
      </c>
      <c r="D27" s="2">
        <v>0.2</v>
      </c>
      <c r="E27" s="2"/>
      <c r="F27" s="2"/>
      <c r="G27" s="2"/>
      <c r="H27" s="2"/>
      <c r="I27" s="2"/>
      <c r="J27" s="2">
        <v>0.2</v>
      </c>
      <c r="K27" s="2"/>
      <c r="L27" s="2">
        <f>VLOOKUP(C27,'[1]16计一下'!$C$3:$D$71,2,FALSE)</f>
        <v>0</v>
      </c>
      <c r="M27" s="2">
        <f>VLOOKUP(C27,'[1]16计一下'!$C$3:$E$71,3,FALSE)</f>
        <v>0</v>
      </c>
      <c r="N27" s="2">
        <f>VLOOKUP(C27,'[1]16计一下'!$C$3:$F$71,4,FALSE)</f>
        <v>0</v>
      </c>
      <c r="O27" s="2">
        <f>VLOOKUP(B27,'[1]16计一下'!$B$3:$G$71,6,FALSE)</f>
        <v>0.2</v>
      </c>
      <c r="P27" s="2">
        <v>0</v>
      </c>
      <c r="Q27" s="2">
        <v>0</v>
      </c>
      <c r="R27" s="2">
        <f>VLOOKUP(C27,'[1]16计一下'!$C$3:$J$71,8,FALSE)</f>
        <v>0</v>
      </c>
      <c r="S27" s="2">
        <f>VLOOKUP(C27,'[1]16计一下'!$C$3:$K$71,9,FALSE)</f>
        <v>0</v>
      </c>
      <c r="T27" s="2">
        <f>VLOOKUP(C27,'[1]16计一下'!$C$3:$L$71,10,FALSE)</f>
        <v>0</v>
      </c>
      <c r="U27" s="2">
        <f>VLOOKUP(C27,'[1]16计一下'!$C$3:$M$71,11,FALSE)</f>
        <v>0</v>
      </c>
      <c r="V27" s="2">
        <f>VLOOKUP(C27,'[1]16计一下'!$C$3:$N$71,12,FALSE)</f>
        <v>0</v>
      </c>
      <c r="W27" s="2">
        <f>VLOOKUP(C27,'[1]16计一下'!$C$3:$O$71,13,FALSE)</f>
        <v>0</v>
      </c>
      <c r="X27" s="29"/>
      <c r="Y27" s="29"/>
      <c r="AE27" s="1"/>
      <c r="AF27" s="1"/>
    </row>
    <row r="28" spans="1:32">
      <c r="A28" s="2" t="s">
        <v>0</v>
      </c>
      <c r="B28" s="2" t="s">
        <v>57</v>
      </c>
      <c r="C28" s="2">
        <v>2016512342</v>
      </c>
      <c r="D28" s="2">
        <v>0.2</v>
      </c>
      <c r="E28" s="2">
        <v>0.2</v>
      </c>
      <c r="F28" s="2"/>
      <c r="G28" s="2"/>
      <c r="H28" s="2">
        <v>0.2</v>
      </c>
      <c r="I28" s="2"/>
      <c r="J28" s="2">
        <v>0.2</v>
      </c>
      <c r="K28" s="2"/>
      <c r="L28" s="2">
        <f>VLOOKUP(C28,'[1]16计一下'!$C$3:$D$71,2,FALSE)</f>
        <v>0</v>
      </c>
      <c r="M28" s="2">
        <f>VLOOKUP(C28,'[1]16计一下'!$C$3:$E$71,3,FALSE)</f>
        <v>0</v>
      </c>
      <c r="N28" s="2">
        <f>VLOOKUP(C28,'[1]16计一下'!$C$3:$F$71,4,FALSE)</f>
        <v>0</v>
      </c>
      <c r="O28" s="2">
        <f>VLOOKUP(B28,'[1]16计一下'!$B$3:$G$71,6,FALSE)</f>
        <v>0.2</v>
      </c>
      <c r="P28" s="2">
        <v>0</v>
      </c>
      <c r="Q28" s="2">
        <v>0</v>
      </c>
      <c r="R28" s="2">
        <f>VLOOKUP(C28,'[1]16计一下'!$C$3:$J$71,8,FALSE)</f>
        <v>0</v>
      </c>
      <c r="S28" s="2">
        <f>VLOOKUP(C28,'[1]16计一下'!$C$3:$K$71,9,FALSE)</f>
        <v>0</v>
      </c>
      <c r="T28" s="2">
        <f>VLOOKUP(C28,'[1]16计一下'!$C$3:$L$71,10,FALSE)</f>
        <v>0</v>
      </c>
      <c r="U28" s="2">
        <f>VLOOKUP(C28,'[1]16计一下'!$C$3:$M$71,11,FALSE)</f>
        <v>0</v>
      </c>
      <c r="V28" s="2">
        <f>VLOOKUP(C28,'[1]16计一下'!$C$3:$N$71,12,FALSE)</f>
        <v>0</v>
      </c>
      <c r="W28" s="2">
        <f>VLOOKUP(C28,'[1]16计一下'!$C$3:$O$71,13,FALSE)</f>
        <v>0</v>
      </c>
      <c r="X28" s="29"/>
      <c r="Y28" s="29"/>
      <c r="AE28" s="1"/>
      <c r="AF28" s="1"/>
    </row>
    <row r="29" spans="1:32">
      <c r="A29" s="2" t="s">
        <v>0</v>
      </c>
      <c r="B29" s="2" t="s">
        <v>58</v>
      </c>
      <c r="C29" s="2">
        <v>2016512357</v>
      </c>
      <c r="D29" s="2">
        <v>0.2</v>
      </c>
      <c r="E29" s="2">
        <v>0.2</v>
      </c>
      <c r="F29" s="2"/>
      <c r="G29" s="2"/>
      <c r="H29" s="2"/>
      <c r="I29" s="2"/>
      <c r="J29" s="2">
        <v>0.2</v>
      </c>
      <c r="K29" s="2"/>
      <c r="L29" s="2">
        <f>VLOOKUP(C29,'[1]16计一下'!$C$3:$D$71,2,FALSE)</f>
        <v>0</v>
      </c>
      <c r="M29" s="2">
        <f>VLOOKUP(C29,'[1]16计一下'!$C$3:$E$71,3,FALSE)</f>
        <v>0</v>
      </c>
      <c r="N29" s="2">
        <f>VLOOKUP(C29,'[1]16计一下'!$C$3:$F$71,4,FALSE)</f>
        <v>0.2</v>
      </c>
      <c r="O29" s="2">
        <f>VLOOKUP(B29,'[1]16计一下'!$B$3:$G$71,6,FALSE)</f>
        <v>0.2</v>
      </c>
      <c r="P29" s="2">
        <v>0</v>
      </c>
      <c r="Q29" s="2">
        <v>0</v>
      </c>
      <c r="R29" s="2">
        <f>VLOOKUP(C29,'[1]16计一下'!$C$3:$J$71,8,FALSE)</f>
        <v>0</v>
      </c>
      <c r="S29" s="2">
        <f>VLOOKUP(C29,'[1]16计一下'!$C$3:$K$71,9,FALSE)</f>
        <v>0</v>
      </c>
      <c r="T29" s="2">
        <f>VLOOKUP(C29,'[1]16计一下'!$C$3:$L$71,10,FALSE)</f>
        <v>0</v>
      </c>
      <c r="U29" s="2">
        <f>VLOOKUP(C29,'[1]16计一下'!$C$3:$M$71,11,FALSE)</f>
        <v>0</v>
      </c>
      <c r="V29" s="2">
        <f>VLOOKUP(C29,'[1]16计一下'!$C$3:$N$71,12,FALSE)</f>
        <v>0</v>
      </c>
      <c r="W29" s="2">
        <f>VLOOKUP(C29,'[1]16计一下'!$C$3:$O$71,13,FALSE)</f>
        <v>0</v>
      </c>
      <c r="X29" s="29"/>
      <c r="Y29" s="29"/>
      <c r="AE29" s="1"/>
      <c r="AF29" s="1"/>
    </row>
    <row r="30" spans="1:32">
      <c r="A30" s="2" t="s">
        <v>0</v>
      </c>
      <c r="B30" s="2" t="s">
        <v>59</v>
      </c>
      <c r="C30" s="2">
        <v>2016512365</v>
      </c>
      <c r="D30" s="2">
        <v>0.2</v>
      </c>
      <c r="E30" s="2"/>
      <c r="F30" s="2"/>
      <c r="G30" s="2"/>
      <c r="H30" s="2"/>
      <c r="I30" s="2"/>
      <c r="J30" s="2">
        <v>0.2</v>
      </c>
      <c r="K30" s="2"/>
      <c r="L30" s="2">
        <f>VLOOKUP(C30,'[1]16计一下'!$C$3:$D$71,2,FALSE)</f>
        <v>0</v>
      </c>
      <c r="M30" s="2">
        <f>VLOOKUP(C30,'[1]16计一下'!$C$3:$E$71,3,FALSE)</f>
        <v>0</v>
      </c>
      <c r="N30" s="2">
        <f>VLOOKUP(C30,'[1]16计一下'!$C$3:$F$71,4,FALSE)</f>
        <v>0</v>
      </c>
      <c r="O30" s="2">
        <f>VLOOKUP(B30,'[1]16计一下'!$B$3:$G$71,6,FALSE)</f>
        <v>0.2</v>
      </c>
      <c r="P30" s="2">
        <v>0</v>
      </c>
      <c r="Q30" s="2">
        <v>0</v>
      </c>
      <c r="R30" s="2">
        <f>VLOOKUP(C30,'[1]16计一下'!$C$3:$J$71,8,FALSE)</f>
        <v>0</v>
      </c>
      <c r="S30" s="2">
        <f>VLOOKUP(C30,'[1]16计一下'!$C$3:$K$71,9,FALSE)</f>
        <v>0</v>
      </c>
      <c r="T30" s="2">
        <f>VLOOKUP(C30,'[1]16计一下'!$C$3:$L$71,10,FALSE)</f>
        <v>0</v>
      </c>
      <c r="U30" s="2">
        <f>VLOOKUP(C30,'[1]16计一下'!$C$3:$M$71,11,FALSE)</f>
        <v>0</v>
      </c>
      <c r="V30" s="2">
        <f>VLOOKUP(C30,'[1]16计一下'!$C$3:$N$71,12,FALSE)</f>
        <v>0</v>
      </c>
      <c r="W30" s="2">
        <f>VLOOKUP(C30,'[1]16计一下'!$C$3:$O$71,13,FALSE)</f>
        <v>0</v>
      </c>
      <c r="X30" s="29"/>
      <c r="Y30" s="29"/>
      <c r="AE30" s="1"/>
      <c r="AF30" s="1"/>
    </row>
    <row r="31" spans="1:32">
      <c r="A31" s="2" t="s">
        <v>0</v>
      </c>
      <c r="B31" s="2" t="s">
        <v>60</v>
      </c>
      <c r="C31" s="2">
        <v>2016512372</v>
      </c>
      <c r="D31" s="2">
        <v>0.2</v>
      </c>
      <c r="E31" s="2">
        <v>0.2</v>
      </c>
      <c r="F31" s="2"/>
      <c r="G31" s="2"/>
      <c r="H31" s="2">
        <v>0.2</v>
      </c>
      <c r="I31" s="2"/>
      <c r="J31" s="2">
        <v>0.2</v>
      </c>
      <c r="K31" s="2"/>
      <c r="L31" s="2">
        <f>VLOOKUP(C31,'[1]16计一下'!$C$3:$D$71,2,FALSE)</f>
        <v>0</v>
      </c>
      <c r="M31" s="2">
        <f>VLOOKUP(C31,'[1]16计一下'!$C$3:$E$71,3,FALSE)</f>
        <v>0.2</v>
      </c>
      <c r="N31" s="2">
        <f>VLOOKUP(C31,'[1]16计一下'!$C$3:$F$71,4,FALSE)</f>
        <v>0.2</v>
      </c>
      <c r="O31" s="2">
        <f>VLOOKUP(B31,'[1]16计一下'!$B$3:$G$71,6,FALSE)</f>
        <v>0.2</v>
      </c>
      <c r="P31" s="2">
        <v>0</v>
      </c>
      <c r="Q31" s="2">
        <v>0</v>
      </c>
      <c r="R31" s="2">
        <f>VLOOKUP(C31,'[1]16计一下'!$C$3:$J$71,8,FALSE)</f>
        <v>0</v>
      </c>
      <c r="S31" s="2">
        <f>VLOOKUP(C31,'[1]16计一下'!$C$3:$K$71,9,FALSE)</f>
        <v>0</v>
      </c>
      <c r="T31" s="2">
        <f>VLOOKUP(C31,'[1]16计一下'!$C$3:$L$71,10,FALSE)</f>
        <v>1</v>
      </c>
      <c r="U31" s="2">
        <f>VLOOKUP(C31,'[1]16计一下'!$C$3:$M$71,11,FALSE)</f>
        <v>0</v>
      </c>
      <c r="V31" s="2">
        <f>VLOOKUP(C31,'[1]16计一下'!$C$3:$N$71,12,FALSE)</f>
        <v>0</v>
      </c>
      <c r="W31" s="2">
        <f>VLOOKUP(C31,'[1]16计一下'!$C$3:$O$71,13,FALSE)</f>
        <v>0</v>
      </c>
      <c r="X31" s="29">
        <v>0.2</v>
      </c>
      <c r="Y31" s="29"/>
      <c r="AE31" s="1"/>
      <c r="AF31" s="1"/>
    </row>
    <row r="32" spans="1:32">
      <c r="A32" s="2" t="s">
        <v>0</v>
      </c>
      <c r="B32" s="2" t="s">
        <v>61</v>
      </c>
      <c r="C32" s="2">
        <v>2016512379</v>
      </c>
      <c r="D32" s="2">
        <v>0.2</v>
      </c>
      <c r="E32" s="2">
        <v>0.2</v>
      </c>
      <c r="F32" s="2"/>
      <c r="G32" s="2"/>
      <c r="H32" s="2">
        <v>0.2</v>
      </c>
      <c r="I32" s="2"/>
      <c r="J32" s="2">
        <v>0.2</v>
      </c>
      <c r="K32" s="2"/>
      <c r="L32" s="2">
        <f>VLOOKUP(C32,'[1]16计一下'!$C$3:$D$71,2,FALSE)</f>
        <v>0</v>
      </c>
      <c r="M32" s="2">
        <f>VLOOKUP(C32,'[1]16计一下'!$C$3:$E$71,3,FALSE)</f>
        <v>0.2</v>
      </c>
      <c r="N32" s="2">
        <f>VLOOKUP(C32,'[1]16计一下'!$C$3:$F$71,4,FALSE)</f>
        <v>0</v>
      </c>
      <c r="O32" s="2">
        <f>VLOOKUP(B32,'[1]16计一下'!$B$3:$G$71,6,FALSE)</f>
        <v>0.2</v>
      </c>
      <c r="P32" s="2">
        <v>0</v>
      </c>
      <c r="Q32" s="2">
        <v>0</v>
      </c>
      <c r="R32" s="2">
        <f>VLOOKUP(C32,'[1]16计一下'!$C$3:$J$71,8,FALSE)</f>
        <v>0</v>
      </c>
      <c r="S32" s="2">
        <f>VLOOKUP(C32,'[1]16计一下'!$C$3:$K$71,9,FALSE)</f>
        <v>0</v>
      </c>
      <c r="T32" s="2">
        <f>VLOOKUP(C32,'[1]16计一下'!$C$3:$L$71,10,FALSE)</f>
        <v>0</v>
      </c>
      <c r="U32" s="2">
        <f>VLOOKUP(C32,'[1]16计一下'!$C$3:$M$71,11,FALSE)</f>
        <v>0</v>
      </c>
      <c r="V32" s="2">
        <f>VLOOKUP(C32,'[1]16计一下'!$C$3:$N$71,12,FALSE)</f>
        <v>0</v>
      </c>
      <c r="W32" s="2">
        <f>VLOOKUP(C32,'[1]16计一下'!$C$3:$O$71,13,FALSE)</f>
        <v>0</v>
      </c>
      <c r="X32" s="29"/>
      <c r="Y32" s="29"/>
      <c r="AE32" s="1"/>
      <c r="AF32" s="1"/>
    </row>
    <row r="33" spans="1:32">
      <c r="A33" s="2" t="s">
        <v>0</v>
      </c>
      <c r="B33" s="2" t="s">
        <v>62</v>
      </c>
      <c r="C33" s="2">
        <v>2016512382</v>
      </c>
      <c r="D33" s="2">
        <v>0.2</v>
      </c>
      <c r="E33" s="2">
        <v>0.2</v>
      </c>
      <c r="F33" s="2"/>
      <c r="G33" s="2"/>
      <c r="H33" s="2">
        <v>0.2</v>
      </c>
      <c r="I33" s="2"/>
      <c r="J33" s="2">
        <v>0.2</v>
      </c>
      <c r="K33" s="2"/>
      <c r="L33" s="2">
        <f>VLOOKUP(C33,'[1]16计一下'!$C$3:$D$71,2,FALSE)</f>
        <v>0</v>
      </c>
      <c r="M33" s="2">
        <f>VLOOKUP(C33,'[1]16计一下'!$C$3:$E$71,3,FALSE)</f>
        <v>0</v>
      </c>
      <c r="N33" s="2">
        <f>VLOOKUP(C33,'[1]16计一下'!$C$3:$F$71,4,FALSE)</f>
        <v>0.2</v>
      </c>
      <c r="O33" s="2">
        <f>VLOOKUP(B33,'[1]16计一下'!$B$3:$G$71,6,FALSE)</f>
        <v>0.2</v>
      </c>
      <c r="P33" s="2">
        <v>0</v>
      </c>
      <c r="Q33" s="2">
        <v>0</v>
      </c>
      <c r="R33" s="2">
        <f>VLOOKUP(C33,'[1]16计一下'!$C$3:$J$71,8,FALSE)</f>
        <v>0</v>
      </c>
      <c r="S33" s="2">
        <f>VLOOKUP(C33,'[1]16计一下'!$C$3:$K$71,9,FALSE)</f>
        <v>0</v>
      </c>
      <c r="T33" s="2">
        <f>VLOOKUP(C33,'[1]16计一下'!$C$3:$L$71,10,FALSE)</f>
        <v>0</v>
      </c>
      <c r="U33" s="2">
        <f>VLOOKUP(C33,'[1]16计一下'!$C$3:$M$71,11,FALSE)</f>
        <v>0</v>
      </c>
      <c r="V33" s="2">
        <f>VLOOKUP(C33,'[1]16计一下'!$C$3:$N$71,12,FALSE)</f>
        <v>0</v>
      </c>
      <c r="W33" s="2">
        <f>VLOOKUP(C33,'[1]16计一下'!$C$3:$O$71,13,FALSE)</f>
        <v>0</v>
      </c>
      <c r="X33" s="29">
        <v>0.2</v>
      </c>
      <c r="Y33" s="29"/>
      <c r="AE33" s="1"/>
      <c r="AF33" s="1"/>
    </row>
    <row r="34" spans="1:32">
      <c r="A34" s="2" t="s">
        <v>0</v>
      </c>
      <c r="B34" s="2" t="s">
        <v>63</v>
      </c>
      <c r="C34" s="2">
        <v>2016512387</v>
      </c>
      <c r="D34" s="2">
        <v>0.2</v>
      </c>
      <c r="E34" s="2"/>
      <c r="F34" s="2"/>
      <c r="G34" s="2"/>
      <c r="H34" s="2">
        <v>0.2</v>
      </c>
      <c r="I34" s="2"/>
      <c r="J34" s="2">
        <v>0.2</v>
      </c>
      <c r="K34" s="2"/>
      <c r="L34" s="2">
        <f>VLOOKUP(C34,'[1]16计一下'!$C$3:$D$71,2,FALSE)</f>
        <v>0</v>
      </c>
      <c r="M34" s="2">
        <f>VLOOKUP(C34,'[1]16计一下'!$C$3:$E$71,3,FALSE)</f>
        <v>0</v>
      </c>
      <c r="N34" s="2">
        <f>VLOOKUP(C34,'[1]16计一下'!$C$3:$F$71,4,FALSE)</f>
        <v>0.2</v>
      </c>
      <c r="O34" s="2">
        <f>VLOOKUP(B34,'[1]16计一下'!$B$3:$G$71,6,FALSE)</f>
        <v>0.2</v>
      </c>
      <c r="P34" s="2">
        <v>0</v>
      </c>
      <c r="Q34" s="2">
        <v>0</v>
      </c>
      <c r="R34" s="2">
        <f>VLOOKUP(C34,'[1]16计一下'!$C$3:$J$71,8,FALSE)</f>
        <v>0</v>
      </c>
      <c r="S34" s="2">
        <f>VLOOKUP(C34,'[1]16计一下'!$C$3:$K$71,9,FALSE)</f>
        <v>0</v>
      </c>
      <c r="T34" s="2">
        <f>VLOOKUP(C34,'[1]16计一下'!$C$3:$L$71,10,FALSE)</f>
        <v>0</v>
      </c>
      <c r="U34" s="2">
        <f>VLOOKUP(C34,'[1]16计一下'!$C$3:$M$71,11,FALSE)</f>
        <v>0</v>
      </c>
      <c r="V34" s="2">
        <f>VLOOKUP(C34,'[1]16计一下'!$C$3:$N$71,12,FALSE)</f>
        <v>0</v>
      </c>
      <c r="W34" s="2">
        <f>VLOOKUP(C34,'[1]16计一下'!$C$3:$O$71,13,FALSE)</f>
        <v>0</v>
      </c>
      <c r="X34" s="29"/>
      <c r="Y34" s="29"/>
      <c r="AE34" s="1"/>
      <c r="AF34" s="1"/>
    </row>
    <row r="35" spans="1:32">
      <c r="A35" s="2" t="s">
        <v>0</v>
      </c>
      <c r="B35" s="2" t="s">
        <v>64</v>
      </c>
      <c r="C35" s="2">
        <v>2016512393</v>
      </c>
      <c r="D35" s="2">
        <v>0.2</v>
      </c>
      <c r="E35" s="2"/>
      <c r="F35" s="2"/>
      <c r="G35" s="2"/>
      <c r="H35" s="2">
        <v>0.2</v>
      </c>
      <c r="I35" s="2"/>
      <c r="J35" s="2">
        <v>0.2</v>
      </c>
      <c r="K35" s="2"/>
      <c r="L35" s="2">
        <f>VLOOKUP(C35,'[1]16计一下'!$C$3:$D$71,2,FALSE)</f>
        <v>0</v>
      </c>
      <c r="M35" s="2">
        <f>VLOOKUP(C35,'[1]16计一下'!$C$3:$E$71,3,FALSE)</f>
        <v>0.2</v>
      </c>
      <c r="N35" s="2">
        <f>VLOOKUP(C35,'[1]16计一下'!$C$3:$F$71,4,FALSE)</f>
        <v>0.2</v>
      </c>
      <c r="O35" s="2">
        <f>VLOOKUP(B35,'[1]16计一下'!$B$3:$G$71,6,FALSE)</f>
        <v>0</v>
      </c>
      <c r="P35" s="2">
        <v>0</v>
      </c>
      <c r="Q35" s="2">
        <v>0</v>
      </c>
      <c r="R35" s="2">
        <f>VLOOKUP(C35,'[1]16计一下'!$C$3:$J$71,8,FALSE)</f>
        <v>0</v>
      </c>
      <c r="S35" s="2">
        <f>VLOOKUP(C35,'[1]16计一下'!$C$3:$K$71,9,FALSE)</f>
        <v>0</v>
      </c>
      <c r="T35" s="2">
        <f>VLOOKUP(C35,'[1]16计一下'!$C$3:$L$71,10,FALSE)</f>
        <v>0</v>
      </c>
      <c r="U35" s="2">
        <f>VLOOKUP(C35,'[1]16计一下'!$C$3:$M$71,11,FALSE)</f>
        <v>0</v>
      </c>
      <c r="V35" s="2">
        <f>VLOOKUP(C35,'[1]16计一下'!$C$3:$N$71,12,FALSE)</f>
        <v>0</v>
      </c>
      <c r="W35" s="2">
        <f>VLOOKUP(C35,'[1]16计一下'!$C$3:$O$71,13,FALSE)</f>
        <v>0</v>
      </c>
      <c r="X35" s="29"/>
      <c r="Y35" s="29"/>
      <c r="AE35" s="1"/>
      <c r="AF35" s="1"/>
    </row>
    <row r="36" spans="1:32">
      <c r="A36" s="2" t="s">
        <v>0</v>
      </c>
      <c r="B36" s="2" t="s">
        <v>65</v>
      </c>
      <c r="C36" s="2">
        <v>2016512402</v>
      </c>
      <c r="D36" s="2">
        <v>0.2</v>
      </c>
      <c r="E36" s="2"/>
      <c r="F36" s="2"/>
      <c r="G36" s="2"/>
      <c r="H36" s="2">
        <v>0.2</v>
      </c>
      <c r="I36" s="2"/>
      <c r="J36" s="2">
        <v>0.2</v>
      </c>
      <c r="K36" s="2">
        <v>0.3</v>
      </c>
      <c r="L36" s="2">
        <f>VLOOKUP(C36,'[1]16计一下'!$C$3:$D$71,2,FALSE)</f>
        <v>0</v>
      </c>
      <c r="M36" s="2">
        <f>VLOOKUP(C36,'[1]16计一下'!$C$3:$E$71,3,FALSE)</f>
        <v>0.2</v>
      </c>
      <c r="N36" s="2">
        <f>VLOOKUP(C36,'[1]16计一下'!$C$3:$F$71,4,FALSE)</f>
        <v>0.2</v>
      </c>
      <c r="O36" s="2">
        <f>VLOOKUP(B36,'[1]16计一下'!$B$3:$G$71,6,FALSE)</f>
        <v>0.2</v>
      </c>
      <c r="P36" s="2">
        <v>0</v>
      </c>
      <c r="Q36" s="2">
        <v>0</v>
      </c>
      <c r="R36" s="2">
        <f>VLOOKUP(C36,'[1]16计一下'!$C$3:$J$71,8,FALSE)</f>
        <v>0</v>
      </c>
      <c r="S36" s="2">
        <f>VLOOKUP(C36,'[1]16计一下'!$C$3:$K$71,9,FALSE)</f>
        <v>0</v>
      </c>
      <c r="T36" s="2">
        <f>VLOOKUP(C36,'[1]16计一下'!$C$3:$L$71,10,FALSE)</f>
        <v>0</v>
      </c>
      <c r="U36" s="2">
        <f>VLOOKUP(C36,'[1]16计一下'!$C$3:$M$71,11,FALSE)</f>
        <v>0</v>
      </c>
      <c r="V36" s="2">
        <f>VLOOKUP(C36,'[1]16计一下'!$C$3:$N$71,12,FALSE)</f>
        <v>0</v>
      </c>
      <c r="W36" s="2">
        <f>VLOOKUP(C36,'[1]16计一下'!$C$3:$O$71,13,FALSE)</f>
        <v>0</v>
      </c>
      <c r="X36" s="29">
        <v>0.2</v>
      </c>
      <c r="Y36" s="29"/>
      <c r="AE36" s="1"/>
      <c r="AF36" s="1"/>
    </row>
    <row r="37" spans="1:32">
      <c r="A37" s="2" t="s">
        <v>0</v>
      </c>
      <c r="B37" s="2" t="s">
        <v>66</v>
      </c>
      <c r="C37" s="2">
        <v>2016512408</v>
      </c>
      <c r="D37" s="2">
        <v>0.2</v>
      </c>
      <c r="E37" s="2"/>
      <c r="F37" s="2"/>
      <c r="G37" s="2"/>
      <c r="H37" s="2">
        <v>0.2</v>
      </c>
      <c r="I37" s="2"/>
      <c r="J37" s="2">
        <v>0.2</v>
      </c>
      <c r="K37" s="2"/>
      <c r="L37" s="2">
        <f>VLOOKUP(C37,'[1]16计一下'!$C$3:$D$71,2,FALSE)</f>
        <v>0</v>
      </c>
      <c r="M37" s="2">
        <f>VLOOKUP(C37,'[1]16计一下'!$C$3:$E$71,3,FALSE)</f>
        <v>0</v>
      </c>
      <c r="N37" s="2">
        <f>VLOOKUP(C37,'[1]16计一下'!$C$3:$F$71,4,FALSE)</f>
        <v>0.2</v>
      </c>
      <c r="O37" s="2">
        <f>VLOOKUP(B37,'[1]16计一下'!$B$3:$G$71,6,FALSE)</f>
        <v>0.2</v>
      </c>
      <c r="P37" s="2">
        <v>0</v>
      </c>
      <c r="Q37" s="2">
        <v>0</v>
      </c>
      <c r="R37" s="2">
        <f>VLOOKUP(C37,'[1]16计一下'!$C$3:$J$71,8,FALSE)</f>
        <v>0</v>
      </c>
      <c r="S37" s="2">
        <f>VLOOKUP(C37,'[1]16计一下'!$C$3:$K$71,9,FALSE)</f>
        <v>0</v>
      </c>
      <c r="T37" s="2">
        <f>VLOOKUP(C37,'[1]16计一下'!$C$3:$L$71,10,FALSE)</f>
        <v>0</v>
      </c>
      <c r="U37" s="2">
        <f>VLOOKUP(C37,'[1]16计一下'!$C$3:$M$71,11,FALSE)</f>
        <v>0</v>
      </c>
      <c r="V37" s="2">
        <f>VLOOKUP(C37,'[1]16计一下'!$C$3:$N$71,12,FALSE)</f>
        <v>0</v>
      </c>
      <c r="W37" s="2">
        <f>VLOOKUP(C37,'[1]16计一下'!$C$3:$O$71,13,FALSE)</f>
        <v>0</v>
      </c>
      <c r="X37" s="29"/>
      <c r="Y37" s="29"/>
      <c r="AE37" s="1"/>
      <c r="AF37" s="1"/>
    </row>
    <row r="38" spans="1:32">
      <c r="A38" s="2" t="s">
        <v>0</v>
      </c>
      <c r="B38" s="2" t="s">
        <v>67</v>
      </c>
      <c r="C38" s="2">
        <v>2016512412</v>
      </c>
      <c r="D38" s="2">
        <v>0.2</v>
      </c>
      <c r="E38" s="2"/>
      <c r="F38" s="2"/>
      <c r="G38" s="2"/>
      <c r="H38" s="2"/>
      <c r="I38" s="2"/>
      <c r="J38" s="2">
        <v>0.2</v>
      </c>
      <c r="K38" s="2"/>
      <c r="L38" s="2">
        <f>VLOOKUP(C38,'[1]16计一下'!$C$3:$D$71,2,FALSE)</f>
        <v>0</v>
      </c>
      <c r="M38" s="2">
        <f>VLOOKUP(C38,'[1]16计一下'!$C$3:$E$71,3,FALSE)</f>
        <v>0</v>
      </c>
      <c r="N38" s="2">
        <f>VLOOKUP(C38,'[1]16计一下'!$C$3:$F$71,4,FALSE)</f>
        <v>0</v>
      </c>
      <c r="O38" s="2">
        <f>VLOOKUP(B38,'[1]16计一下'!$B$3:$G$71,6,FALSE)</f>
        <v>0</v>
      </c>
      <c r="P38" s="2">
        <v>0</v>
      </c>
      <c r="Q38" s="2">
        <v>0</v>
      </c>
      <c r="R38" s="2">
        <f>VLOOKUP(C38,'[1]16计一下'!$C$3:$J$71,8,FALSE)</f>
        <v>0</v>
      </c>
      <c r="S38" s="2">
        <f>VLOOKUP(C38,'[1]16计一下'!$C$3:$K$71,9,FALSE)</f>
        <v>0</v>
      </c>
      <c r="T38" s="2">
        <f>VLOOKUP(C38,'[1]16计一下'!$C$3:$L$71,10,FALSE)</f>
        <v>1</v>
      </c>
      <c r="U38" s="2">
        <f>VLOOKUP(C38,'[1]16计一下'!$C$3:$M$71,11,FALSE)</f>
        <v>0</v>
      </c>
      <c r="V38" s="2">
        <f>VLOOKUP(C38,'[1]16计一下'!$C$3:$N$71,12,FALSE)</f>
        <v>0</v>
      </c>
      <c r="W38" s="2">
        <f>VLOOKUP(C38,'[1]16计一下'!$C$3:$O$71,13,FALSE)</f>
        <v>0</v>
      </c>
      <c r="X38" s="29"/>
      <c r="Y38" s="29"/>
      <c r="AE38" s="1"/>
      <c r="AF38" s="1"/>
    </row>
    <row r="39" spans="1:32">
      <c r="A39" s="2" t="s">
        <v>0</v>
      </c>
      <c r="B39" s="2" t="s">
        <v>68</v>
      </c>
      <c r="C39" s="2">
        <v>2016512414</v>
      </c>
      <c r="D39" s="2">
        <v>0.2</v>
      </c>
      <c r="E39" s="2"/>
      <c r="F39" s="2"/>
      <c r="G39" s="2"/>
      <c r="H39" s="2">
        <v>0.2</v>
      </c>
      <c r="I39" s="2"/>
      <c r="J39" s="2">
        <v>0.2</v>
      </c>
      <c r="K39" s="2"/>
      <c r="L39" s="2">
        <f>VLOOKUP(C39,'[1]16计一下'!$C$3:$D$71,2,FALSE)</f>
        <v>0</v>
      </c>
      <c r="M39" s="2">
        <f>VLOOKUP(C39,'[1]16计一下'!$C$3:$E$71,3,FALSE)</f>
        <v>0</v>
      </c>
      <c r="N39" s="2">
        <f>VLOOKUP(C39,'[1]16计一下'!$C$3:$F$71,4,FALSE)</f>
        <v>0</v>
      </c>
      <c r="O39" s="2">
        <f>VLOOKUP(B39,'[1]16计一下'!$B$3:$G$71,6,FALSE)</f>
        <v>0.2</v>
      </c>
      <c r="P39" s="2">
        <v>0</v>
      </c>
      <c r="Q39" s="2">
        <v>0</v>
      </c>
      <c r="R39" s="2">
        <f>VLOOKUP(C39,'[1]16计一下'!$C$3:$J$71,8,FALSE)</f>
        <v>0</v>
      </c>
      <c r="S39" s="2">
        <f>VLOOKUP(C39,'[1]16计一下'!$C$3:$K$71,9,FALSE)</f>
        <v>0</v>
      </c>
      <c r="T39" s="2">
        <f>VLOOKUP(C39,'[1]16计一下'!$C$3:$L$71,10,FALSE)</f>
        <v>0</v>
      </c>
      <c r="U39" s="2">
        <f>VLOOKUP(C39,'[1]16计一下'!$C$3:$M$71,11,FALSE)</f>
        <v>0</v>
      </c>
      <c r="V39" s="2">
        <f>VLOOKUP(C39,'[1]16计一下'!$C$3:$N$71,12,FALSE)</f>
        <v>0</v>
      </c>
      <c r="W39" s="2">
        <f>VLOOKUP(C39,'[1]16计一下'!$C$3:$O$71,13,FALSE)</f>
        <v>0</v>
      </c>
      <c r="X39" s="29"/>
      <c r="Y39" s="29"/>
      <c r="AE39" s="1"/>
      <c r="AF39" s="1"/>
    </row>
    <row r="40" spans="1:32">
      <c r="A40" s="2" t="s">
        <v>0</v>
      </c>
      <c r="B40" s="2" t="s">
        <v>69</v>
      </c>
      <c r="C40" s="2">
        <v>2016512416</v>
      </c>
      <c r="D40" s="2">
        <v>0.2</v>
      </c>
      <c r="E40" s="2"/>
      <c r="F40" s="2"/>
      <c r="G40" s="2"/>
      <c r="H40" s="2">
        <v>0.2</v>
      </c>
      <c r="I40" s="2"/>
      <c r="J40" s="2">
        <v>0.2</v>
      </c>
      <c r="K40" s="2"/>
      <c r="L40" s="2">
        <f>VLOOKUP(C40,'[1]16计一下'!$C$3:$D$71,2,FALSE)</f>
        <v>0</v>
      </c>
      <c r="M40" s="2">
        <f>VLOOKUP(C40,'[1]16计一下'!$C$3:$E$71,3,FALSE)</f>
        <v>0.2</v>
      </c>
      <c r="N40" s="2">
        <f>VLOOKUP(C40,'[1]16计一下'!$C$3:$F$71,4,FALSE)</f>
        <v>0.2</v>
      </c>
      <c r="O40" s="2">
        <f>VLOOKUP(B40,'[1]16计一下'!$B$3:$G$71,6,FALSE)</f>
        <v>0</v>
      </c>
      <c r="P40" s="2">
        <v>0</v>
      </c>
      <c r="Q40" s="2">
        <v>0</v>
      </c>
      <c r="R40" s="2">
        <f>VLOOKUP(C40,'[1]16计一下'!$C$3:$J$71,8,FALSE)</f>
        <v>0</v>
      </c>
      <c r="S40" s="2">
        <f>VLOOKUP(C40,'[1]16计一下'!$C$3:$K$71,9,FALSE)</f>
        <v>0</v>
      </c>
      <c r="T40" s="2">
        <f>VLOOKUP(C40,'[1]16计一下'!$C$3:$L$71,10,FALSE)</f>
        <v>0</v>
      </c>
      <c r="U40" s="2">
        <f>VLOOKUP(C40,'[1]16计一下'!$C$3:$M$71,11,FALSE)</f>
        <v>0</v>
      </c>
      <c r="V40" s="2">
        <f>VLOOKUP(C40,'[1]16计一下'!$C$3:$N$71,12,FALSE)</f>
        <v>0</v>
      </c>
      <c r="W40" s="2">
        <f>VLOOKUP(C40,'[1]16计一下'!$C$3:$O$71,13,FALSE)</f>
        <v>0</v>
      </c>
      <c r="X40" s="29">
        <v>0.2</v>
      </c>
      <c r="Y40" s="29"/>
      <c r="AE40" s="1"/>
      <c r="AF40" s="1"/>
    </row>
    <row r="41" spans="1:32">
      <c r="A41" s="2" t="s">
        <v>0</v>
      </c>
      <c r="B41" s="2" t="s">
        <v>70</v>
      </c>
      <c r="C41" s="2">
        <v>2016512425</v>
      </c>
      <c r="D41" s="2">
        <v>0.2</v>
      </c>
      <c r="E41" s="2">
        <v>0.2</v>
      </c>
      <c r="F41" s="2"/>
      <c r="G41" s="2"/>
      <c r="H41" s="2">
        <v>0.2</v>
      </c>
      <c r="I41" s="2"/>
      <c r="J41" s="2">
        <v>0.2</v>
      </c>
      <c r="K41" s="2"/>
      <c r="L41" s="2">
        <f>VLOOKUP(C41,'[1]16计一下'!$C$3:$D$71,2,FALSE)</f>
        <v>0</v>
      </c>
      <c r="M41" s="2">
        <f>VLOOKUP(C41,'[1]16计一下'!$C$3:$E$71,3,FALSE)</f>
        <v>0</v>
      </c>
      <c r="N41" s="2">
        <f>VLOOKUP(C41,'[1]16计一下'!$C$3:$F$71,4,FALSE)</f>
        <v>0</v>
      </c>
      <c r="O41" s="2">
        <f>VLOOKUP(B41,'[1]16计一下'!$B$3:$G$71,6,FALSE)</f>
        <v>0.2</v>
      </c>
      <c r="P41" s="2">
        <v>0</v>
      </c>
      <c r="Q41" s="2">
        <v>0</v>
      </c>
      <c r="R41" s="2">
        <f>VLOOKUP(C41,'[1]16计一下'!$C$3:$J$71,8,FALSE)</f>
        <v>0</v>
      </c>
      <c r="S41" s="2">
        <f>VLOOKUP(C41,'[1]16计一下'!$C$3:$K$71,9,FALSE)</f>
        <v>0</v>
      </c>
      <c r="T41" s="2">
        <f>VLOOKUP(C41,'[1]16计一下'!$C$3:$L$71,10,FALSE)</f>
        <v>0</v>
      </c>
      <c r="U41" s="2">
        <f>VLOOKUP(C41,'[1]16计一下'!$C$3:$M$71,11,FALSE)</f>
        <v>0</v>
      </c>
      <c r="V41" s="2">
        <f>VLOOKUP(C41,'[1]16计一下'!$C$3:$N$71,12,FALSE)</f>
        <v>0</v>
      </c>
      <c r="W41" s="2">
        <f>VLOOKUP(C41,'[1]16计一下'!$C$3:$O$71,13,FALSE)</f>
        <v>0</v>
      </c>
      <c r="X41" s="29"/>
      <c r="Y41" s="29"/>
      <c r="AE41" s="1"/>
      <c r="AF41" s="1"/>
    </row>
    <row r="42" spans="1:32">
      <c r="A42" s="2" t="s">
        <v>0</v>
      </c>
      <c r="B42" s="2" t="s">
        <v>71</v>
      </c>
      <c r="C42" s="2">
        <v>2016512428</v>
      </c>
      <c r="D42" s="2">
        <v>0.2</v>
      </c>
      <c r="E42" s="2"/>
      <c r="F42" s="2"/>
      <c r="G42" s="2"/>
      <c r="H42" s="2">
        <v>0.2</v>
      </c>
      <c r="I42" s="2"/>
      <c r="J42" s="2">
        <v>0.2</v>
      </c>
      <c r="K42" s="2"/>
      <c r="L42" s="2">
        <f>VLOOKUP(C42,'[1]16计一下'!$C$3:$D$71,2,FALSE)</f>
        <v>0</v>
      </c>
      <c r="M42" s="2">
        <f>VLOOKUP(C42,'[1]16计一下'!$C$3:$E$71,3,FALSE)</f>
        <v>0</v>
      </c>
      <c r="N42" s="2">
        <f>VLOOKUP(C42,'[1]16计一下'!$C$3:$F$71,4,FALSE)</f>
        <v>0.2</v>
      </c>
      <c r="O42" s="2">
        <f>VLOOKUP(B42,'[1]16计一下'!$B$3:$G$71,6,FALSE)</f>
        <v>0</v>
      </c>
      <c r="P42" s="2">
        <v>0</v>
      </c>
      <c r="Q42" s="2">
        <v>0</v>
      </c>
      <c r="R42" s="2">
        <f>VLOOKUP(C42,'[1]16计一下'!$C$3:$J$71,8,FALSE)</f>
        <v>0</v>
      </c>
      <c r="S42" s="2">
        <f>VLOOKUP(C42,'[1]16计一下'!$C$3:$K$71,9,FALSE)</f>
        <v>0</v>
      </c>
      <c r="T42" s="2">
        <f>VLOOKUP(C42,'[1]16计一下'!$C$3:$L$71,10,FALSE)</f>
        <v>0</v>
      </c>
      <c r="U42" s="2">
        <f>VLOOKUP(C42,'[1]16计一下'!$C$3:$M$71,11,FALSE)</f>
        <v>0</v>
      </c>
      <c r="V42" s="2">
        <f>VLOOKUP(C42,'[1]16计一下'!$C$3:$N$71,12,FALSE)</f>
        <v>0</v>
      </c>
      <c r="W42" s="2">
        <f>VLOOKUP(C42,'[1]16计一下'!$C$3:$O$71,13,FALSE)</f>
        <v>0</v>
      </c>
      <c r="X42" s="29"/>
      <c r="Y42" s="29"/>
      <c r="AE42" s="1"/>
      <c r="AF42" s="1"/>
    </row>
    <row r="43" spans="1:32">
      <c r="A43" s="2" t="s">
        <v>0</v>
      </c>
      <c r="B43" s="2" t="s">
        <v>72</v>
      </c>
      <c r="C43" s="2">
        <v>2016512975</v>
      </c>
      <c r="D43" s="2">
        <v>0.2</v>
      </c>
      <c r="E43" s="2"/>
      <c r="F43" s="2"/>
      <c r="G43" s="2"/>
      <c r="H43" s="2">
        <v>0.2</v>
      </c>
      <c r="I43" s="2"/>
      <c r="J43" s="2">
        <v>0.2</v>
      </c>
      <c r="K43" s="2"/>
      <c r="L43" s="2">
        <f>VLOOKUP(C43,'[1]16计一下'!$C$3:$D$71,2,FALSE)</f>
        <v>0</v>
      </c>
      <c r="M43" s="2">
        <f>VLOOKUP(C43,'[1]16计一下'!$C$3:$E$71,3,FALSE)</f>
        <v>0</v>
      </c>
      <c r="N43" s="2">
        <f>VLOOKUP(C43,'[1]16计一下'!$C$3:$F$71,4,FALSE)</f>
        <v>0</v>
      </c>
      <c r="O43" s="2">
        <f>VLOOKUP(B43,'[1]16计一下'!$B$3:$G$71,6,FALSE)</f>
        <v>0</v>
      </c>
      <c r="P43" s="2">
        <v>0</v>
      </c>
      <c r="Q43" s="2">
        <v>0</v>
      </c>
      <c r="R43" s="2">
        <f>VLOOKUP(C43,'[1]16计一下'!$C$3:$J$71,8,FALSE)</f>
        <v>0</v>
      </c>
      <c r="S43" s="2">
        <f>VLOOKUP(C43,'[1]16计一下'!$C$3:$K$71,9,FALSE)</f>
        <v>0</v>
      </c>
      <c r="T43" s="2">
        <f>VLOOKUP(C43,'[1]16计一下'!$C$3:$L$71,10,FALSE)</f>
        <v>0</v>
      </c>
      <c r="U43" s="2">
        <f>VLOOKUP(C43,'[1]16计一下'!$C$3:$M$71,11,FALSE)</f>
        <v>0</v>
      </c>
      <c r="V43" s="2">
        <f>VLOOKUP(C43,'[1]16计一下'!$C$3:$N$71,12,FALSE)</f>
        <v>0</v>
      </c>
      <c r="W43" s="2">
        <f>VLOOKUP(C43,'[1]16计一下'!$C$3:$O$71,13,FALSE)</f>
        <v>0</v>
      </c>
      <c r="X43" s="29"/>
      <c r="Y43" s="29"/>
      <c r="AE43" s="1"/>
      <c r="AF43" s="1"/>
    </row>
    <row r="44" spans="1:32">
      <c r="A44" s="2" t="s">
        <v>0</v>
      </c>
      <c r="B44" s="2" t="s">
        <v>73</v>
      </c>
      <c r="C44" s="2">
        <v>2016512125</v>
      </c>
      <c r="D44" s="2">
        <v>0.2</v>
      </c>
      <c r="E44" s="2"/>
      <c r="F44" s="2"/>
      <c r="G44" s="2"/>
      <c r="H44" s="2"/>
      <c r="I44" s="2"/>
      <c r="J44" s="2">
        <v>0.2</v>
      </c>
      <c r="K44" s="2"/>
      <c r="L44" s="2">
        <f>VLOOKUP(C44,'[1]16计一下'!$C$3:$D$71,2,FALSE)</f>
        <v>0</v>
      </c>
      <c r="M44" s="2">
        <f>VLOOKUP(C44,'[1]16计一下'!$C$3:$E$71,3,FALSE)</f>
        <v>0</v>
      </c>
      <c r="N44" s="2">
        <f>VLOOKUP(C44,'[1]16计一下'!$C$3:$F$71,4,FALSE)</f>
        <v>0</v>
      </c>
      <c r="O44" s="2">
        <f>VLOOKUP(B44,'[1]16计一下'!$B$3:$G$71,6,FALSE)</f>
        <v>0.2</v>
      </c>
      <c r="P44" s="2">
        <v>0</v>
      </c>
      <c r="Q44" s="2">
        <v>0</v>
      </c>
      <c r="R44" s="2">
        <f>VLOOKUP(C44,'[1]16计一下'!$C$3:$J$71,8,FALSE)</f>
        <v>0</v>
      </c>
      <c r="S44" s="2">
        <f>VLOOKUP(C44,'[1]16计一下'!$C$3:$K$71,9,FALSE)</f>
        <v>0</v>
      </c>
      <c r="T44" s="2">
        <f>VLOOKUP(C44,'[1]16计一下'!$C$3:$L$71,10,FALSE)</f>
        <v>0</v>
      </c>
      <c r="U44" s="2">
        <f>VLOOKUP(C44,'[1]16计一下'!$C$3:$M$71,11,FALSE)</f>
        <v>0</v>
      </c>
      <c r="V44" s="2">
        <f>VLOOKUP(C44,'[1]16计一下'!$C$3:$N$71,12,FALSE)</f>
        <v>0</v>
      </c>
      <c r="W44" s="2">
        <f>VLOOKUP(C44,'[1]16计一下'!$C$3:$O$71,13,FALSE)</f>
        <v>0</v>
      </c>
      <c r="X44" s="29"/>
      <c r="Y44" s="29"/>
      <c r="AE44" s="1"/>
      <c r="AF44" s="1"/>
    </row>
    <row r="45" spans="1:32">
      <c r="A45" s="2" t="s">
        <v>0</v>
      </c>
      <c r="B45" s="2" t="s">
        <v>74</v>
      </c>
      <c r="C45" s="2">
        <v>2016512179</v>
      </c>
      <c r="D45" s="2">
        <v>0.2</v>
      </c>
      <c r="E45" s="2"/>
      <c r="F45" s="2"/>
      <c r="G45" s="2"/>
      <c r="H45" s="2">
        <v>0.2</v>
      </c>
      <c r="I45" s="2"/>
      <c r="J45" s="2">
        <v>0.2</v>
      </c>
      <c r="K45" s="2"/>
      <c r="L45" s="2">
        <f>VLOOKUP(C45,'[1]16计一下'!$C$3:$D$71,2,FALSE)</f>
        <v>0</v>
      </c>
      <c r="M45" s="2">
        <f>VLOOKUP(C45,'[1]16计一下'!$C$3:$E$71,3,FALSE)</f>
        <v>0</v>
      </c>
      <c r="N45" s="2">
        <f>VLOOKUP(C45,'[1]16计一下'!$C$3:$F$71,4,FALSE)</f>
        <v>0.2</v>
      </c>
      <c r="O45" s="2">
        <f>VLOOKUP(B45,'[1]16计一下'!$B$3:$G$71,6,FALSE)</f>
        <v>0.2</v>
      </c>
      <c r="P45" s="2">
        <v>0</v>
      </c>
      <c r="Q45" s="2">
        <v>0</v>
      </c>
      <c r="R45" s="2">
        <f>VLOOKUP(C45,'[1]16计一下'!$C$3:$J$71,8,FALSE)</f>
        <v>0</v>
      </c>
      <c r="S45" s="2">
        <f>VLOOKUP(C45,'[1]16计一下'!$C$3:$K$71,9,FALSE)</f>
        <v>0</v>
      </c>
      <c r="T45" s="2">
        <f>VLOOKUP(C45,'[1]16计一下'!$C$3:$L$71,10,FALSE)</f>
        <v>0</v>
      </c>
      <c r="U45" s="2">
        <f>VLOOKUP(C45,'[1]16计一下'!$C$3:$M$71,11,FALSE)</f>
        <v>0</v>
      </c>
      <c r="V45" s="2">
        <f>VLOOKUP(C45,'[1]16计一下'!$C$3:$N$71,12,FALSE)</f>
        <v>0</v>
      </c>
      <c r="W45" s="2">
        <f>VLOOKUP(C45,'[1]16计一下'!$C$3:$O$71,13,FALSE)</f>
        <v>0</v>
      </c>
      <c r="X45" s="29"/>
      <c r="Y45" s="29"/>
      <c r="AE45" s="1"/>
      <c r="AF45" s="1"/>
    </row>
    <row r="46" spans="1:32">
      <c r="A46" s="2" t="s">
        <v>0</v>
      </c>
      <c r="B46" s="2" t="s">
        <v>75</v>
      </c>
      <c r="C46" s="2">
        <v>2016512375</v>
      </c>
      <c r="D46" s="2">
        <v>0.2</v>
      </c>
      <c r="E46" s="2"/>
      <c r="F46" s="2"/>
      <c r="G46" s="2"/>
      <c r="H46" s="2">
        <v>0.2</v>
      </c>
      <c r="I46" s="2"/>
      <c r="J46" s="2">
        <v>0.2</v>
      </c>
      <c r="K46" s="2"/>
      <c r="L46" s="2">
        <f>VLOOKUP(C46,'[1]16计一下'!$C$3:$D$71,2,FALSE)</f>
        <v>0</v>
      </c>
      <c r="M46" s="2">
        <f>VLOOKUP(C46,'[1]16计一下'!$C$3:$E$71,3,FALSE)</f>
        <v>0</v>
      </c>
      <c r="N46" s="2">
        <f>VLOOKUP(C46,'[1]16计一下'!$C$3:$F$71,4,FALSE)</f>
        <v>0.2</v>
      </c>
      <c r="O46" s="2">
        <f>VLOOKUP(B46,'[1]16计一下'!$B$3:$G$71,6,FALSE)</f>
        <v>0.2</v>
      </c>
      <c r="P46" s="2">
        <v>0</v>
      </c>
      <c r="Q46" s="2">
        <v>0</v>
      </c>
      <c r="R46" s="2">
        <f>VLOOKUP(C46,'[1]16计一下'!$C$3:$J$71,8,FALSE)</f>
        <v>0</v>
      </c>
      <c r="S46" s="2">
        <f>VLOOKUP(C46,'[1]16计一下'!$C$3:$K$71,9,FALSE)</f>
        <v>0.5</v>
      </c>
      <c r="T46" s="2">
        <f>VLOOKUP(C46,'[1]16计一下'!$C$3:$L$71,10,FALSE)</f>
        <v>0</v>
      </c>
      <c r="U46" s="2">
        <f>VLOOKUP(C46,'[1]16计一下'!$C$3:$M$71,11,FALSE)</f>
        <v>0</v>
      </c>
      <c r="V46" s="2">
        <f>VLOOKUP(C46,'[1]16计一下'!$C$3:$N$71,12,FALSE)</f>
        <v>0</v>
      </c>
      <c r="W46" s="2">
        <f>VLOOKUP(C46,'[1]16计一下'!$C$3:$O$71,13,FALSE)</f>
        <v>0</v>
      </c>
      <c r="X46" s="29"/>
      <c r="Y46" s="29"/>
      <c r="AE46" s="1"/>
      <c r="AF46" s="1"/>
    </row>
    <row r="47" spans="1:32">
      <c r="A47" s="2" t="s">
        <v>0</v>
      </c>
      <c r="B47" s="2" t="s">
        <v>76</v>
      </c>
      <c r="C47" s="2">
        <v>2016512128</v>
      </c>
      <c r="D47" s="2">
        <v>0.2</v>
      </c>
      <c r="E47" s="2"/>
      <c r="F47" s="2"/>
      <c r="G47" s="2"/>
      <c r="H47" s="2">
        <v>0.2</v>
      </c>
      <c r="I47" s="2"/>
      <c r="J47" s="2">
        <v>0.2</v>
      </c>
      <c r="K47" s="2"/>
      <c r="L47" s="2">
        <f>VLOOKUP(C47,'[1]16计一下'!$C$3:$D$71,2,FALSE)</f>
        <v>0</v>
      </c>
      <c r="M47" s="2">
        <f>VLOOKUP(C47,'[1]16计一下'!$C$3:$E$71,3,FALSE)</f>
        <v>0</v>
      </c>
      <c r="N47" s="2">
        <f>VLOOKUP(C47,'[1]16计一下'!$C$3:$F$71,4,FALSE)</f>
        <v>0</v>
      </c>
      <c r="O47" s="2">
        <f>VLOOKUP(B47,'[1]16计一下'!$B$3:$G$71,6,FALSE)</f>
        <v>0</v>
      </c>
      <c r="P47" s="2">
        <v>0</v>
      </c>
      <c r="Q47" s="2">
        <v>0</v>
      </c>
      <c r="R47" s="2">
        <f>VLOOKUP(C47,'[1]16计一下'!$C$3:$J$71,8,FALSE)</f>
        <v>0</v>
      </c>
      <c r="S47" s="2">
        <f>VLOOKUP(C47,'[1]16计一下'!$C$3:$K$71,9,FALSE)</f>
        <v>1</v>
      </c>
      <c r="T47" s="2">
        <f>VLOOKUP(C47,'[1]16计一下'!$C$3:$L$71,10,FALSE)</f>
        <v>0</v>
      </c>
      <c r="U47" s="2">
        <f>VLOOKUP(C47,'[1]16计一下'!$C$3:$M$71,11,FALSE)</f>
        <v>0</v>
      </c>
      <c r="V47" s="2">
        <f>VLOOKUP(C47,'[1]16计一下'!$C$3:$N$71,12,FALSE)</f>
        <v>0</v>
      </c>
      <c r="W47" s="2">
        <f>VLOOKUP(C47,'[1]16计一下'!$C$3:$O$71,13,FALSE)</f>
        <v>0</v>
      </c>
      <c r="X47" s="29"/>
      <c r="Y47" s="29"/>
      <c r="AE47" s="1"/>
      <c r="AF47" s="1"/>
    </row>
    <row r="48" spans="1:32">
      <c r="A48" s="2" t="s">
        <v>0</v>
      </c>
      <c r="B48" s="2" t="s">
        <v>77</v>
      </c>
      <c r="C48" s="2">
        <v>2016512183</v>
      </c>
      <c r="D48" s="2">
        <v>0.2</v>
      </c>
      <c r="E48" s="2">
        <v>0.2</v>
      </c>
      <c r="F48" s="2"/>
      <c r="G48" s="2"/>
      <c r="H48" s="2">
        <v>0.2</v>
      </c>
      <c r="I48" s="2"/>
      <c r="J48" s="2">
        <v>0.2</v>
      </c>
      <c r="K48" s="2"/>
      <c r="L48" s="2">
        <f>VLOOKUP(C48,'[1]16计一下'!$C$3:$D$71,2,FALSE)</f>
        <v>0</v>
      </c>
      <c r="M48" s="2">
        <f>VLOOKUP(C48,'[1]16计一下'!$C$3:$E$71,3,FALSE)</f>
        <v>0</v>
      </c>
      <c r="N48" s="2">
        <f>VLOOKUP(C48,'[1]16计一下'!$C$3:$F$71,4,FALSE)</f>
        <v>0</v>
      </c>
      <c r="O48" s="2">
        <f>VLOOKUP(B48,'[1]16计一下'!$B$3:$G$71,6,FALSE)</f>
        <v>0</v>
      </c>
      <c r="P48" s="2">
        <v>0</v>
      </c>
      <c r="Q48" s="2">
        <v>0</v>
      </c>
      <c r="R48" s="2">
        <f>VLOOKUP(C48,'[1]16计一下'!$C$3:$J$71,8,FALSE)</f>
        <v>0</v>
      </c>
      <c r="S48" s="2">
        <f>VLOOKUP(C48,'[1]16计一下'!$C$3:$K$71,9,FALSE)</f>
        <v>0</v>
      </c>
      <c r="T48" s="2">
        <f>VLOOKUP(C48,'[1]16计一下'!$C$3:$L$71,10,FALSE)</f>
        <v>0</v>
      </c>
      <c r="U48" s="2">
        <f>VLOOKUP(C48,'[1]16计一下'!$C$3:$M$71,11,FALSE)</f>
        <v>0</v>
      </c>
      <c r="V48" s="2">
        <f>VLOOKUP(C48,'[1]16计一下'!$C$3:$N$71,12,FALSE)</f>
        <v>0</v>
      </c>
      <c r="W48" s="2">
        <f>VLOOKUP(C48,'[1]16计一下'!$C$3:$O$71,13,FALSE)</f>
        <v>0</v>
      </c>
      <c r="X48" s="29"/>
      <c r="Y48" s="29"/>
      <c r="AE48" s="1"/>
      <c r="AF48" s="1"/>
    </row>
    <row r="49" spans="1:32">
      <c r="A49" s="2" t="s">
        <v>0</v>
      </c>
      <c r="B49" s="2" t="s">
        <v>78</v>
      </c>
      <c r="C49" s="2">
        <v>2016512976</v>
      </c>
      <c r="D49" s="2">
        <v>0.2</v>
      </c>
      <c r="E49" s="2">
        <v>0.2</v>
      </c>
      <c r="F49" s="2"/>
      <c r="G49" s="2"/>
      <c r="H49" s="2">
        <v>0.2</v>
      </c>
      <c r="I49" s="2"/>
      <c r="J49" s="2">
        <v>0.2</v>
      </c>
      <c r="K49" s="2"/>
      <c r="L49" s="2">
        <f>VLOOKUP(C49,'[1]16计一下'!$C$3:$D$71,2,FALSE)</f>
        <v>0</v>
      </c>
      <c r="M49" s="2">
        <f>VLOOKUP(C49,'[1]16计一下'!$C$3:$E$71,3,FALSE)</f>
        <v>0</v>
      </c>
      <c r="N49" s="2">
        <f>VLOOKUP(C49,'[1]16计一下'!$C$3:$F$71,4,FALSE)</f>
        <v>0</v>
      </c>
      <c r="O49" s="2">
        <f>VLOOKUP(B49,'[1]16计一下'!$B$3:$G$71,6,FALSE)</f>
        <v>0</v>
      </c>
      <c r="P49" s="29">
        <v>0.1</v>
      </c>
      <c r="Q49" s="29">
        <v>0.2</v>
      </c>
      <c r="R49" s="2">
        <f>VLOOKUP(C49,'[1]16计一下'!$C$3:$J$71,8,FALSE)</f>
        <v>0</v>
      </c>
      <c r="S49" s="2">
        <f>VLOOKUP(C49,'[1]16计一下'!$C$3:$K$71,9,FALSE)</f>
        <v>0.5</v>
      </c>
      <c r="T49" s="2">
        <f>VLOOKUP(C49,'[1]16计一下'!$C$3:$L$71,10,FALSE)</f>
        <v>0</v>
      </c>
      <c r="U49" s="2">
        <f>VLOOKUP(C49,'[1]16计一下'!$C$3:$M$71,11,FALSE)</f>
        <v>0</v>
      </c>
      <c r="V49" s="2">
        <f>VLOOKUP(C49,'[1]16计一下'!$C$3:$N$71,12,FALSE)</f>
        <v>0.1</v>
      </c>
      <c r="W49" s="2">
        <f>VLOOKUP(C49,'[1]16计一下'!$C$3:$O$71,13,FALSE)</f>
        <v>0</v>
      </c>
      <c r="X49" s="29">
        <v>0.2</v>
      </c>
      <c r="Y49" s="29"/>
      <c r="AE49" s="1"/>
      <c r="AF49" s="1"/>
    </row>
    <row r="50" spans="1:32">
      <c r="A50" s="2" t="s">
        <v>0</v>
      </c>
      <c r="B50" s="2" t="s">
        <v>79</v>
      </c>
      <c r="C50" s="2">
        <v>2016512316</v>
      </c>
      <c r="D50" s="2">
        <v>0.2</v>
      </c>
      <c r="E50" s="2"/>
      <c r="F50" s="2"/>
      <c r="G50" s="2"/>
      <c r="H50" s="2"/>
      <c r="I50" s="2"/>
      <c r="J50" s="2">
        <v>0.2</v>
      </c>
      <c r="K50" s="2"/>
      <c r="L50" s="2">
        <f>VLOOKUP(C50,'[1]16计一下'!$C$3:$D$71,2,FALSE)</f>
        <v>0</v>
      </c>
      <c r="M50" s="2">
        <f>VLOOKUP(C50,'[1]16计一下'!$C$3:$E$71,3,FALSE)</f>
        <v>0</v>
      </c>
      <c r="N50" s="2">
        <f>VLOOKUP(C50,'[1]16计一下'!$C$3:$F$71,4,FALSE)</f>
        <v>0</v>
      </c>
      <c r="O50" s="2">
        <f>VLOOKUP(B50,'[1]16计一下'!$B$3:$G$71,6,FALSE)</f>
        <v>0</v>
      </c>
      <c r="P50" s="29">
        <v>0</v>
      </c>
      <c r="Q50" s="29">
        <v>0</v>
      </c>
      <c r="R50" s="2">
        <f>VLOOKUP(C50,'[1]16计一下'!$C$3:$J$71,8,FALSE)</f>
        <v>0</v>
      </c>
      <c r="S50" s="2">
        <f>VLOOKUP(C50,'[1]16计一下'!$C$3:$K$71,9,FALSE)</f>
        <v>0</v>
      </c>
      <c r="T50" s="2">
        <f>VLOOKUP(C50,'[1]16计一下'!$C$3:$L$71,10,FALSE)</f>
        <v>0</v>
      </c>
      <c r="U50" s="2">
        <f>VLOOKUP(C50,'[1]16计一下'!$C$3:$M$71,11,FALSE)</f>
        <v>0</v>
      </c>
      <c r="V50" s="2">
        <f>VLOOKUP(C50,'[1]16计一下'!$C$3:$N$71,12,FALSE)</f>
        <v>0</v>
      </c>
      <c r="W50" s="2">
        <f>VLOOKUP(C50,'[1]16计一下'!$C$3:$O$71,13,FALSE)</f>
        <v>0</v>
      </c>
      <c r="X50" s="29"/>
      <c r="Y50" s="29"/>
      <c r="AE50" s="1"/>
      <c r="AF50" s="1"/>
    </row>
    <row r="51" spans="1:32">
      <c r="A51" s="2" t="s">
        <v>0</v>
      </c>
      <c r="B51" s="2" t="s">
        <v>80</v>
      </c>
      <c r="C51" s="2">
        <v>2016512311</v>
      </c>
      <c r="D51" s="2">
        <v>0.2</v>
      </c>
      <c r="E51" s="2"/>
      <c r="F51" s="2"/>
      <c r="G51" s="2"/>
      <c r="H51" s="2">
        <v>0.2</v>
      </c>
      <c r="I51" s="2"/>
      <c r="J51" s="2">
        <v>0.2</v>
      </c>
      <c r="K51" s="2"/>
      <c r="L51" s="2">
        <f>VLOOKUP(C51,'[1]16计一下'!$C$3:$D$71,2,FALSE)</f>
        <v>0</v>
      </c>
      <c r="M51" s="2">
        <f>VLOOKUP(C51,'[1]16计一下'!$C$3:$E$71,3,FALSE)</f>
        <v>0.2</v>
      </c>
      <c r="N51" s="2">
        <f>VLOOKUP(C51,'[1]16计一下'!$C$3:$F$71,4,FALSE)</f>
        <v>0.2</v>
      </c>
      <c r="O51" s="2">
        <f>VLOOKUP(B51,'[1]16计一下'!$B$3:$G$71,6,FALSE)</f>
        <v>0.2</v>
      </c>
      <c r="P51" s="29">
        <v>0</v>
      </c>
      <c r="Q51" s="29">
        <v>0</v>
      </c>
      <c r="R51" s="2">
        <f>VLOOKUP(C51,'[1]16计一下'!$C$3:$J$71,8,FALSE)</f>
        <v>0</v>
      </c>
      <c r="S51" s="2">
        <f>VLOOKUP(C51,'[1]16计一下'!$C$3:$K$71,9,FALSE)</f>
        <v>0</v>
      </c>
      <c r="T51" s="2">
        <f>VLOOKUP(C51,'[1]16计一下'!$C$3:$L$71,10,FALSE)</f>
        <v>0</v>
      </c>
      <c r="U51" s="2">
        <f>VLOOKUP(C51,'[1]16计一下'!$C$3:$M$71,11,FALSE)</f>
        <v>0</v>
      </c>
      <c r="V51" s="2">
        <f>VLOOKUP(C51,'[1]16计一下'!$C$3:$N$71,12,FALSE)</f>
        <v>0</v>
      </c>
      <c r="W51" s="2">
        <f>VLOOKUP(C51,'[1]16计一下'!$C$3:$O$71,13,FALSE)</f>
        <v>0</v>
      </c>
      <c r="X51" s="29">
        <v>0.2</v>
      </c>
      <c r="Y51" s="29"/>
      <c r="AE51" s="1"/>
      <c r="AF51" s="1"/>
    </row>
    <row r="52" spans="1:32">
      <c r="A52" s="2" t="s">
        <v>0</v>
      </c>
      <c r="B52" s="2" t="s">
        <v>81</v>
      </c>
      <c r="C52" s="2">
        <v>2016512264</v>
      </c>
      <c r="D52" s="2">
        <v>0.2</v>
      </c>
      <c r="E52" s="2">
        <v>0.2</v>
      </c>
      <c r="F52" s="2"/>
      <c r="G52" s="2"/>
      <c r="H52" s="2">
        <v>0.2</v>
      </c>
      <c r="I52" s="2"/>
      <c r="J52" s="2">
        <v>0.2</v>
      </c>
      <c r="K52" s="2"/>
      <c r="L52" s="2">
        <f>VLOOKUP(C52,'[1]16计一下'!$C$3:$D$71,2,FALSE)</f>
        <v>0</v>
      </c>
      <c r="M52" s="2">
        <f>VLOOKUP(C52,'[1]16计一下'!$C$3:$E$71,3,FALSE)</f>
        <v>0</v>
      </c>
      <c r="N52" s="2">
        <f>VLOOKUP(C52,'[1]16计一下'!$C$3:$F$71,4,FALSE)</f>
        <v>0</v>
      </c>
      <c r="O52" s="2">
        <f>VLOOKUP(B52,'[1]16计一下'!$B$3:$G$71,6,FALSE)</f>
        <v>0</v>
      </c>
      <c r="P52" s="29">
        <v>0.1</v>
      </c>
      <c r="Q52" s="29">
        <v>0.2</v>
      </c>
      <c r="R52" s="2">
        <f>VLOOKUP(C52,'[1]16计一下'!$C$3:$J$71,8,FALSE)</f>
        <v>0</v>
      </c>
      <c r="S52" s="2">
        <f>VLOOKUP(C52,'[1]16计一下'!$C$3:$K$71,9,FALSE)</f>
        <v>0</v>
      </c>
      <c r="T52" s="2">
        <f>VLOOKUP(C52,'[1]16计一下'!$C$3:$L$71,10,FALSE)</f>
        <v>0</v>
      </c>
      <c r="U52" s="2">
        <f>VLOOKUP(C52,'[1]16计一下'!$C$3:$M$71,11,FALSE)</f>
        <v>0</v>
      </c>
      <c r="V52" s="2">
        <f>VLOOKUP(C52,'[1]16计一下'!$C$3:$N$71,12,FALSE)</f>
        <v>0.1</v>
      </c>
      <c r="W52" s="2">
        <f>VLOOKUP(C52,'[1]16计一下'!$C$3:$O$71,13,FALSE)</f>
        <v>0</v>
      </c>
      <c r="X52" s="29"/>
      <c r="Y52" s="29"/>
      <c r="AE52" s="1"/>
      <c r="AF52" s="1"/>
    </row>
    <row r="53" spans="1:32">
      <c r="A53" s="2" t="s">
        <v>0</v>
      </c>
      <c r="B53" s="2" t="s">
        <v>82</v>
      </c>
      <c r="C53" s="2">
        <v>2016512156</v>
      </c>
      <c r="D53" s="2">
        <v>0.2</v>
      </c>
      <c r="E53" s="2">
        <v>0.2</v>
      </c>
      <c r="F53" s="2"/>
      <c r="G53" s="2"/>
      <c r="H53" s="2">
        <v>0.2</v>
      </c>
      <c r="I53" s="2"/>
      <c r="J53" s="2">
        <v>0.2</v>
      </c>
      <c r="K53" s="2"/>
      <c r="L53" s="2">
        <f>VLOOKUP(C53,'[1]16计一下'!$C$3:$D$71,2,FALSE)</f>
        <v>0</v>
      </c>
      <c r="M53" s="2">
        <f>VLOOKUP(C53,'[1]16计一下'!$C$3:$E$71,3,FALSE)</f>
        <v>0.2</v>
      </c>
      <c r="N53" s="2">
        <f>VLOOKUP(C53,'[1]16计一下'!$C$3:$F$71,4,FALSE)</f>
        <v>0</v>
      </c>
      <c r="O53" s="2">
        <f>VLOOKUP(B53,'[1]16计一下'!$B$3:$G$71,6,FALSE)</f>
        <v>0</v>
      </c>
      <c r="P53" s="29">
        <v>0.1</v>
      </c>
      <c r="Q53" s="29">
        <v>0.2</v>
      </c>
      <c r="R53" s="2">
        <f>VLOOKUP(C53,'[1]16计一下'!$C$3:$J$71,8,FALSE)</f>
        <v>0</v>
      </c>
      <c r="S53" s="2">
        <f>VLOOKUP(C53,'[1]16计一下'!$C$3:$K$71,9,FALSE)</f>
        <v>0</v>
      </c>
      <c r="T53" s="2">
        <f>VLOOKUP(C53,'[1]16计一下'!$C$3:$L$71,10,FALSE)</f>
        <v>0</v>
      </c>
      <c r="U53" s="2">
        <f>VLOOKUP(C53,'[1]16计一下'!$C$3:$M$71,11,FALSE)</f>
        <v>0</v>
      </c>
      <c r="V53" s="2">
        <f>VLOOKUP(C53,'[1]16计一下'!$C$3:$N$71,12,FALSE)</f>
        <v>0</v>
      </c>
      <c r="W53" s="2">
        <f>VLOOKUP(C53,'[1]16计一下'!$C$3:$O$71,13,FALSE)</f>
        <v>0</v>
      </c>
      <c r="X53" s="29"/>
      <c r="Y53" s="29"/>
      <c r="AE53" s="1"/>
      <c r="AF53" s="1"/>
    </row>
    <row r="54" spans="1:32">
      <c r="A54" s="2" t="s">
        <v>0</v>
      </c>
      <c r="B54" s="2" t="s">
        <v>83</v>
      </c>
      <c r="C54" s="2">
        <v>2016512243</v>
      </c>
      <c r="D54" s="2">
        <v>0.2</v>
      </c>
      <c r="E54" s="2"/>
      <c r="F54" s="2"/>
      <c r="G54" s="2"/>
      <c r="H54" s="2">
        <v>0.2</v>
      </c>
      <c r="I54" s="2"/>
      <c r="J54" s="2">
        <v>0.2</v>
      </c>
      <c r="K54" s="2"/>
      <c r="L54" s="2">
        <f>VLOOKUP(C54,'[1]16计一下'!$C$3:$D$71,2,FALSE)</f>
        <v>0</v>
      </c>
      <c r="M54" s="2">
        <f>VLOOKUP(C54,'[1]16计一下'!$C$3:$E$71,3,FALSE)</f>
        <v>0</v>
      </c>
      <c r="N54" s="2">
        <f>VLOOKUP(C54,'[1]16计一下'!$C$3:$F$71,4,FALSE)</f>
        <v>0</v>
      </c>
      <c r="O54" s="2">
        <f>VLOOKUP(B54,'[1]16计一下'!$B$3:$G$71,6,FALSE)</f>
        <v>0.2</v>
      </c>
      <c r="P54" s="29">
        <v>0</v>
      </c>
      <c r="Q54" s="29">
        <v>0</v>
      </c>
      <c r="R54" s="2">
        <f>VLOOKUP(C54,'[1]16计一下'!$C$3:$J$71,8,FALSE)</f>
        <v>0</v>
      </c>
      <c r="S54" s="2">
        <f>VLOOKUP(C54,'[1]16计一下'!$C$3:$K$71,9,FALSE)</f>
        <v>0</v>
      </c>
      <c r="T54" s="2">
        <f>VLOOKUP(C54,'[1]16计一下'!$C$3:$L$71,10,FALSE)</f>
        <v>0</v>
      </c>
      <c r="U54" s="2">
        <f>VLOOKUP(C54,'[1]16计一下'!$C$3:$M$71,11,FALSE)</f>
        <v>0</v>
      </c>
      <c r="V54" s="2">
        <f>VLOOKUP(C54,'[1]16计一下'!$C$3:$N$71,12,FALSE)</f>
        <v>0</v>
      </c>
      <c r="W54" s="2">
        <f>VLOOKUP(C54,'[1]16计一下'!$C$3:$O$71,13,FALSE)</f>
        <v>0</v>
      </c>
      <c r="X54" s="29"/>
      <c r="Y54" s="29"/>
      <c r="AE54" s="1"/>
      <c r="AF54" s="1"/>
    </row>
    <row r="55" spans="1:32">
      <c r="A55" s="2" t="s">
        <v>0</v>
      </c>
      <c r="B55" s="2" t="s">
        <v>84</v>
      </c>
      <c r="C55" s="2">
        <v>2016512239</v>
      </c>
      <c r="D55" s="2">
        <v>0.2</v>
      </c>
      <c r="E55" s="2"/>
      <c r="F55" s="2"/>
      <c r="G55" s="2"/>
      <c r="H55" s="2"/>
      <c r="I55" s="2"/>
      <c r="J55" s="2">
        <v>0.2</v>
      </c>
      <c r="K55" s="2"/>
      <c r="L55" s="2">
        <f>VLOOKUP(C55,'[1]16计一下'!$C$3:$D$71,2,FALSE)</f>
        <v>0</v>
      </c>
      <c r="M55" s="2">
        <f>VLOOKUP(C55,'[1]16计一下'!$C$3:$E$71,3,FALSE)</f>
        <v>0</v>
      </c>
      <c r="N55" s="2">
        <f>VLOOKUP(C55,'[1]16计一下'!$C$3:$F$71,4,FALSE)</f>
        <v>0</v>
      </c>
      <c r="O55" s="2">
        <f>VLOOKUP(B55,'[1]16计一下'!$B$3:$G$71,6,FALSE)</f>
        <v>0</v>
      </c>
      <c r="P55" s="29">
        <v>0</v>
      </c>
      <c r="Q55" s="29">
        <v>0</v>
      </c>
      <c r="R55" s="2">
        <f>VLOOKUP(C55,'[1]16计一下'!$C$3:$J$71,8,FALSE)</f>
        <v>0</v>
      </c>
      <c r="S55" s="2">
        <f>VLOOKUP(C55,'[1]16计一下'!$C$3:$K$71,9,FALSE)</f>
        <v>0</v>
      </c>
      <c r="T55" s="2">
        <f>VLOOKUP(C55,'[1]16计一下'!$C$3:$L$71,10,FALSE)</f>
        <v>0</v>
      </c>
      <c r="U55" s="2">
        <f>VLOOKUP(C55,'[1]16计一下'!$C$3:$M$71,11,FALSE)</f>
        <v>0</v>
      </c>
      <c r="V55" s="2">
        <f>VLOOKUP(C55,'[1]16计一下'!$C$3:$N$71,12,FALSE)</f>
        <v>0</v>
      </c>
      <c r="W55" s="2">
        <f>VLOOKUP(C55,'[1]16计一下'!$C$3:$O$71,13,FALSE)</f>
        <v>0</v>
      </c>
      <c r="X55" s="29"/>
      <c r="Y55" s="29"/>
      <c r="AE55" s="1"/>
      <c r="AF55" s="1"/>
    </row>
    <row r="56" spans="1:32">
      <c r="A56" s="2" t="s">
        <v>0</v>
      </c>
      <c r="B56" s="2" t="s">
        <v>85</v>
      </c>
      <c r="C56" s="2">
        <v>2016512149</v>
      </c>
      <c r="D56" s="2">
        <v>0.2</v>
      </c>
      <c r="E56" s="2">
        <v>0.2</v>
      </c>
      <c r="F56" s="2"/>
      <c r="G56" s="2"/>
      <c r="H56" s="2">
        <v>0.2</v>
      </c>
      <c r="I56" s="2"/>
      <c r="J56" s="2">
        <v>0.2</v>
      </c>
      <c r="K56" s="2"/>
      <c r="L56" s="2">
        <f>VLOOKUP(C56,'[1]16计一下'!$C$3:$D$71,2,FALSE)</f>
        <v>0</v>
      </c>
      <c r="M56" s="2">
        <f>VLOOKUP(C56,'[1]16计一下'!$C$3:$E$71,3,FALSE)</f>
        <v>0.2</v>
      </c>
      <c r="N56" s="2">
        <f>VLOOKUP(C56,'[1]16计一下'!$C$3:$F$71,4,FALSE)</f>
        <v>0</v>
      </c>
      <c r="O56" s="2">
        <f>VLOOKUP(B56,'[1]16计一下'!$B$3:$G$71,6,FALSE)</f>
        <v>0</v>
      </c>
      <c r="P56" s="29">
        <v>0</v>
      </c>
      <c r="Q56" s="29">
        <v>0</v>
      </c>
      <c r="R56" s="2">
        <f>VLOOKUP(C56,'[1]16计一下'!$C$3:$J$71,8,FALSE)</f>
        <v>0</v>
      </c>
      <c r="S56" s="2">
        <f>VLOOKUP(C56,'[1]16计一下'!$C$3:$K$71,9,FALSE)</f>
        <v>0</v>
      </c>
      <c r="T56" s="2">
        <f>VLOOKUP(C56,'[1]16计一下'!$C$3:$L$71,10,FALSE)</f>
        <v>0</v>
      </c>
      <c r="U56" s="2">
        <f>VLOOKUP(C56,'[1]16计一下'!$C$3:$M$71,11,FALSE)</f>
        <v>0</v>
      </c>
      <c r="V56" s="2">
        <f>VLOOKUP(C56,'[1]16计一下'!$C$3:$N$71,12,FALSE)</f>
        <v>0</v>
      </c>
      <c r="W56" s="2">
        <f>VLOOKUP(C56,'[1]16计一下'!$C$3:$O$71,13,FALSE)</f>
        <v>0</v>
      </c>
      <c r="X56" s="29"/>
      <c r="Y56" s="29"/>
      <c r="AE56" s="1"/>
      <c r="AF56" s="1"/>
    </row>
    <row r="57" spans="1:32">
      <c r="A57" s="2" t="s">
        <v>0</v>
      </c>
      <c r="B57" s="2" t="s">
        <v>86</v>
      </c>
      <c r="C57" s="2">
        <v>2016512130</v>
      </c>
      <c r="D57" s="2">
        <v>0.2</v>
      </c>
      <c r="E57" s="2">
        <v>0.2</v>
      </c>
      <c r="F57" s="2"/>
      <c r="G57" s="2"/>
      <c r="H57" s="2">
        <v>0.2</v>
      </c>
      <c r="I57" s="2"/>
      <c r="J57" s="2">
        <v>0.2</v>
      </c>
      <c r="K57" s="2"/>
      <c r="L57" s="2">
        <f>VLOOKUP(C57,'[1]16计一下'!$C$3:$D$71,2,FALSE)</f>
        <v>0</v>
      </c>
      <c r="M57" s="2">
        <f>VLOOKUP(C57,'[1]16计一下'!$C$3:$E$71,3,FALSE)</f>
        <v>0</v>
      </c>
      <c r="N57" s="2">
        <f>VLOOKUP(C57,'[1]16计一下'!$C$3:$F$71,4,FALSE)</f>
        <v>0</v>
      </c>
      <c r="O57" s="2">
        <f>VLOOKUP(B57,'[1]16计一下'!$B$3:$G$71,6,FALSE)</f>
        <v>0</v>
      </c>
      <c r="P57" s="29">
        <v>0</v>
      </c>
      <c r="Q57" s="29">
        <v>0</v>
      </c>
      <c r="R57" s="2">
        <f>VLOOKUP(C57,'[1]16计一下'!$C$3:$J$71,8,FALSE)</f>
        <v>0</v>
      </c>
      <c r="S57" s="2">
        <f>VLOOKUP(C57,'[1]16计一下'!$C$3:$K$71,9,FALSE)</f>
        <v>0</v>
      </c>
      <c r="T57" s="2">
        <f>VLOOKUP(C57,'[1]16计一下'!$C$3:$L$71,10,FALSE)</f>
        <v>0</v>
      </c>
      <c r="U57" s="2">
        <f>VLOOKUP(C57,'[1]16计一下'!$C$3:$M$71,11,FALSE)</f>
        <v>0</v>
      </c>
      <c r="V57" s="2">
        <f>VLOOKUP(C57,'[1]16计一下'!$C$3:$N$71,12,FALSE)</f>
        <v>0</v>
      </c>
      <c r="W57" s="2">
        <f>VLOOKUP(C57,'[1]16计一下'!$C$3:$O$71,13,FALSE)</f>
        <v>0</v>
      </c>
      <c r="X57" s="29"/>
      <c r="Y57" s="29"/>
      <c r="AE57" s="1"/>
      <c r="AF57" s="1"/>
    </row>
    <row r="58" spans="1:32">
      <c r="A58" s="2" t="s">
        <v>0</v>
      </c>
      <c r="B58" s="2" t="s">
        <v>87</v>
      </c>
      <c r="C58" s="2">
        <v>2016512350</v>
      </c>
      <c r="D58" s="2"/>
      <c r="E58" s="2">
        <v>0.2</v>
      </c>
      <c r="F58" s="2"/>
      <c r="G58" s="2"/>
      <c r="H58" s="2"/>
      <c r="I58" s="2"/>
      <c r="J58" s="2"/>
      <c r="K58" s="2"/>
      <c r="L58" s="2">
        <f>VLOOKUP(C58,'[1]16计一下'!$C$3:$D$71,2,FALSE)</f>
        <v>0</v>
      </c>
      <c r="M58" s="2">
        <f>VLOOKUP(C58,'[1]16计一下'!$C$3:$E$71,3,FALSE)</f>
        <v>0</v>
      </c>
      <c r="N58" s="2">
        <f>VLOOKUP(C58,'[1]16计一下'!$C$3:$F$71,4,FALSE)</f>
        <v>0</v>
      </c>
      <c r="O58" s="2">
        <f>VLOOKUP(B58,'[1]16计一下'!$B$3:$G$71,6,FALSE)</f>
        <v>0</v>
      </c>
      <c r="P58" s="29">
        <v>0</v>
      </c>
      <c r="Q58" s="29">
        <v>0</v>
      </c>
      <c r="R58" s="2">
        <f>VLOOKUP(C58,'[1]16计一下'!$C$3:$J$71,8,FALSE)</f>
        <v>0</v>
      </c>
      <c r="S58" s="2">
        <f>VLOOKUP(C58,'[1]16计一下'!$C$3:$K$71,9,FALSE)</f>
        <v>0</v>
      </c>
      <c r="T58" s="2">
        <f>VLOOKUP(C58,'[1]16计一下'!$C$3:$L$71,10,FALSE)</f>
        <v>0</v>
      </c>
      <c r="U58" s="2">
        <f>VLOOKUP(C58,'[1]16计一下'!$C$3:$M$71,11,FALSE)</f>
        <v>0</v>
      </c>
      <c r="V58" s="2">
        <f>VLOOKUP(C58,'[1]16计一下'!$C$3:$N$71,12,FALSE)</f>
        <v>0</v>
      </c>
      <c r="W58" s="2">
        <f>VLOOKUP(C58,'[1]16计一下'!$C$3:$O$71,13,FALSE)</f>
        <v>0</v>
      </c>
      <c r="X58" s="29"/>
      <c r="Y58" s="29"/>
      <c r="AE58" s="1"/>
      <c r="AF58" s="1"/>
    </row>
    <row r="59" spans="1:32">
      <c r="A59" s="2" t="s">
        <v>0</v>
      </c>
      <c r="B59" s="2" t="s">
        <v>88</v>
      </c>
      <c r="C59" s="2">
        <v>2016512283</v>
      </c>
      <c r="D59" s="2"/>
      <c r="E59" s="2">
        <v>0.2</v>
      </c>
      <c r="F59" s="2"/>
      <c r="G59" s="2"/>
      <c r="H59" s="2"/>
      <c r="I59" s="2"/>
      <c r="J59" s="2"/>
      <c r="K59" s="2"/>
      <c r="L59" s="2">
        <f>VLOOKUP(C59,'[1]16计一下'!$C$3:$D$71,2,FALSE)</f>
        <v>0</v>
      </c>
      <c r="M59" s="2">
        <f>VLOOKUP(C59,'[1]16计一下'!$C$3:$E$71,3,FALSE)</f>
        <v>0</v>
      </c>
      <c r="N59" s="2">
        <f>VLOOKUP(C59,'[1]16计一下'!$C$3:$F$71,4,FALSE)</f>
        <v>0</v>
      </c>
      <c r="O59" s="2">
        <f>VLOOKUP(B59,'[1]16计一下'!$B$3:$G$71,6,FALSE)</f>
        <v>0.2</v>
      </c>
      <c r="P59" s="29">
        <v>0</v>
      </c>
      <c r="Q59" s="29">
        <v>0</v>
      </c>
      <c r="R59" s="2">
        <f>VLOOKUP(C59,'[1]16计一下'!$C$3:$J$71,8,FALSE)</f>
        <v>0</v>
      </c>
      <c r="S59" s="2">
        <f>VLOOKUP(C59,'[1]16计一下'!$C$3:$K$71,9,FALSE)</f>
        <v>0</v>
      </c>
      <c r="T59" s="2">
        <f>VLOOKUP(C59,'[1]16计一下'!$C$3:$L$71,10,FALSE)</f>
        <v>0</v>
      </c>
      <c r="U59" s="2">
        <f>VLOOKUP(C59,'[1]16计一下'!$C$3:$M$71,11,FALSE)</f>
        <v>0</v>
      </c>
      <c r="V59" s="2">
        <f>VLOOKUP(C59,'[1]16计一下'!$C$3:$N$71,12,FALSE)</f>
        <v>0</v>
      </c>
      <c r="W59" s="2">
        <f>VLOOKUP(C59,'[1]16计一下'!$C$3:$O$71,13,FALSE)</f>
        <v>0</v>
      </c>
      <c r="X59" s="29"/>
      <c r="Y59" s="29"/>
      <c r="AE59" s="1"/>
      <c r="AF59" s="1"/>
    </row>
    <row r="60" spans="1:32">
      <c r="A60" s="2" t="s">
        <v>0</v>
      </c>
      <c r="B60" s="2" t="s">
        <v>89</v>
      </c>
      <c r="C60" s="2">
        <v>2016512395</v>
      </c>
      <c r="D60" s="2"/>
      <c r="E60" s="2">
        <v>0.2</v>
      </c>
      <c r="F60" s="2"/>
      <c r="G60" s="2"/>
      <c r="H60" s="2">
        <v>0.2</v>
      </c>
      <c r="I60" s="2"/>
      <c r="J60" s="2"/>
      <c r="K60" s="2"/>
      <c r="L60" s="2">
        <f>VLOOKUP(C60,'[1]16计一下'!$C$3:$D$71,2,FALSE)</f>
        <v>0</v>
      </c>
      <c r="M60" s="2">
        <f>VLOOKUP(C60,'[1]16计一下'!$C$3:$E$71,3,FALSE)</f>
        <v>0</v>
      </c>
      <c r="N60" s="2">
        <f>VLOOKUP(C60,'[1]16计一下'!$C$3:$F$71,4,FALSE)</f>
        <v>0</v>
      </c>
      <c r="O60" s="2">
        <f>VLOOKUP(B60,'[1]16计一下'!$B$3:$G$71,6,FALSE)</f>
        <v>0.2</v>
      </c>
      <c r="P60" s="29">
        <v>0</v>
      </c>
      <c r="Q60" s="29">
        <v>0</v>
      </c>
      <c r="R60" s="2">
        <f>VLOOKUP(C60,'[1]16计一下'!$C$3:$J$71,8,FALSE)</f>
        <v>0</v>
      </c>
      <c r="S60" s="2">
        <f>VLOOKUP(C60,'[1]16计一下'!$C$3:$K$71,9,FALSE)</f>
        <v>0</v>
      </c>
      <c r="T60" s="2">
        <f>VLOOKUP(C60,'[1]16计一下'!$C$3:$L$71,10,FALSE)</f>
        <v>0</v>
      </c>
      <c r="U60" s="2">
        <f>VLOOKUP(C60,'[1]16计一下'!$C$3:$M$71,11,FALSE)</f>
        <v>0</v>
      </c>
      <c r="V60" s="2">
        <f>VLOOKUP(C60,'[1]16计一下'!$C$3:$N$71,12,FALSE)</f>
        <v>0</v>
      </c>
      <c r="W60" s="2">
        <f>VLOOKUP(C60,'[1]16计一下'!$C$3:$O$71,13,FALSE)</f>
        <v>0</v>
      </c>
      <c r="X60" s="29"/>
      <c r="Y60" s="29"/>
      <c r="AE60" s="1"/>
      <c r="AF60" s="1"/>
    </row>
    <row r="61" spans="1:32">
      <c r="A61" s="2" t="s">
        <v>0</v>
      </c>
      <c r="B61" s="2" t="s">
        <v>90</v>
      </c>
      <c r="C61" s="2">
        <v>2016512204</v>
      </c>
      <c r="D61" s="2"/>
      <c r="E61" s="2">
        <v>0.2</v>
      </c>
      <c r="F61" s="2"/>
      <c r="G61" s="2"/>
      <c r="H61" s="2">
        <v>0.2</v>
      </c>
      <c r="I61" s="2"/>
      <c r="J61" s="2"/>
      <c r="K61" s="2"/>
      <c r="L61" s="2">
        <f>VLOOKUP(C61,'[1]16计一下'!$C$3:$D$71,2,FALSE)</f>
        <v>0</v>
      </c>
      <c r="M61" s="2">
        <f>VLOOKUP(C61,'[1]16计一下'!$C$3:$E$71,3,FALSE)</f>
        <v>0</v>
      </c>
      <c r="N61" s="2">
        <f>VLOOKUP(C61,'[1]16计一下'!$C$3:$F$71,4,FALSE)</f>
        <v>0</v>
      </c>
      <c r="O61" s="2">
        <f>VLOOKUP(B61,'[1]16计一下'!$B$3:$G$71,6,FALSE)</f>
        <v>0</v>
      </c>
      <c r="P61" s="29">
        <v>0</v>
      </c>
      <c r="Q61" s="29">
        <v>0</v>
      </c>
      <c r="R61" s="2">
        <f>VLOOKUP(C61,'[1]16计一下'!$C$3:$J$71,8,FALSE)</f>
        <v>0</v>
      </c>
      <c r="S61" s="2">
        <f>VLOOKUP(C61,'[1]16计一下'!$C$3:$K$71,9,FALSE)</f>
        <v>0</v>
      </c>
      <c r="T61" s="2">
        <f>VLOOKUP(C61,'[1]16计一下'!$C$3:$L$71,10,FALSE)</f>
        <v>0</v>
      </c>
      <c r="U61" s="2">
        <f>VLOOKUP(C61,'[1]16计一下'!$C$3:$M$71,11,FALSE)</f>
        <v>0</v>
      </c>
      <c r="V61" s="2">
        <f>VLOOKUP(C61,'[1]16计一下'!$C$3:$N$71,12,FALSE)</f>
        <v>0</v>
      </c>
      <c r="W61" s="2">
        <f>VLOOKUP(C61,'[1]16计一下'!$C$3:$O$71,13,FALSE)</f>
        <v>0</v>
      </c>
      <c r="X61" s="29"/>
      <c r="Y61" s="29"/>
      <c r="AE61" s="1"/>
      <c r="AF61" s="1"/>
    </row>
    <row r="62" spans="1:32">
      <c r="A62" s="2" t="s">
        <v>0</v>
      </c>
      <c r="B62" s="2" t="s">
        <v>91</v>
      </c>
      <c r="C62" s="2">
        <v>2016512981</v>
      </c>
      <c r="D62" s="2"/>
      <c r="E62" s="2">
        <v>0.2</v>
      </c>
      <c r="F62" s="2"/>
      <c r="G62" s="2"/>
      <c r="H62" s="2">
        <v>0.2</v>
      </c>
      <c r="I62" s="2"/>
      <c r="J62" s="2"/>
      <c r="K62" s="2"/>
      <c r="L62" s="2">
        <f>VLOOKUP(C62,'[1]16计一下'!$C$3:$D$71,2,FALSE)</f>
        <v>0</v>
      </c>
      <c r="M62" s="2">
        <f>VLOOKUP(C62,'[1]16计一下'!$C$3:$E$71,3,FALSE)</f>
        <v>0</v>
      </c>
      <c r="N62" s="2">
        <f>VLOOKUP(C62,'[1]16计一下'!$C$3:$F$71,4,FALSE)</f>
        <v>0.2</v>
      </c>
      <c r="O62" s="2">
        <f>VLOOKUP(B62,'[1]16计一下'!$B$3:$G$71,6,FALSE)</f>
        <v>0.2</v>
      </c>
      <c r="P62" s="29">
        <v>0</v>
      </c>
      <c r="Q62" s="29">
        <v>0</v>
      </c>
      <c r="R62" s="2">
        <f>VLOOKUP(C62,'[1]16计一下'!$C$3:$J$71,8,FALSE)</f>
        <v>0</v>
      </c>
      <c r="S62" s="2">
        <f>VLOOKUP(C62,'[1]16计一下'!$C$3:$K$71,9,FALSE)</f>
        <v>0</v>
      </c>
      <c r="T62" s="2">
        <f>VLOOKUP(C62,'[1]16计一下'!$C$3:$L$71,10,FALSE)</f>
        <v>1</v>
      </c>
      <c r="U62" s="2">
        <f>VLOOKUP(C62,'[1]16计一下'!$C$3:$M$71,11,FALSE)</f>
        <v>0</v>
      </c>
      <c r="V62" s="2">
        <f>VLOOKUP(C62,'[1]16计一下'!$C$3:$N$71,12,FALSE)</f>
        <v>0</v>
      </c>
      <c r="W62" s="2">
        <f>VLOOKUP(C62,'[1]16计一下'!$C$3:$O$71,13,FALSE)</f>
        <v>0</v>
      </c>
      <c r="X62" s="29"/>
      <c r="Y62" s="29"/>
      <c r="AE62" s="1"/>
      <c r="AF62" s="1"/>
    </row>
    <row r="63" spans="1:32">
      <c r="A63" s="2" t="s">
        <v>0</v>
      </c>
      <c r="B63" s="2" t="s">
        <v>92</v>
      </c>
      <c r="C63" s="2">
        <v>2016512199</v>
      </c>
      <c r="D63" s="2"/>
      <c r="E63" s="2">
        <v>0.2</v>
      </c>
      <c r="F63" s="2"/>
      <c r="G63" s="2"/>
      <c r="H63" s="2">
        <v>0.2</v>
      </c>
      <c r="I63" s="2"/>
      <c r="J63" s="2"/>
      <c r="K63" s="2"/>
      <c r="L63" s="2">
        <f>VLOOKUP(C63,'[1]16计一下'!$C$3:$D$71,2,FALSE)</f>
        <v>0</v>
      </c>
      <c r="M63" s="2">
        <f>VLOOKUP(C63,'[1]16计一下'!$C$3:$E$71,3,FALSE)</f>
        <v>0.2</v>
      </c>
      <c r="N63" s="2">
        <f>VLOOKUP(C63,'[1]16计一下'!$C$3:$F$71,4,FALSE)</f>
        <v>0.2</v>
      </c>
      <c r="O63" s="2">
        <f>VLOOKUP(B63,'[1]16计一下'!$B$3:$G$71,6,FALSE)</f>
        <v>0.2</v>
      </c>
      <c r="P63" s="29">
        <v>0</v>
      </c>
      <c r="Q63" s="29">
        <v>0</v>
      </c>
      <c r="R63" s="2">
        <f>VLOOKUP(C63,'[1]16计一下'!$C$3:$J$71,8,FALSE)</f>
        <v>0</v>
      </c>
      <c r="S63" s="2">
        <f>VLOOKUP(C63,'[1]16计一下'!$C$3:$K$71,9,FALSE)</f>
        <v>0</v>
      </c>
      <c r="T63" s="2">
        <f>VLOOKUP(C63,'[1]16计一下'!$C$3:$L$71,10,FALSE)</f>
        <v>0</v>
      </c>
      <c r="U63" s="2">
        <f>VLOOKUP(C63,'[1]16计一下'!$C$3:$M$71,11,FALSE)</f>
        <v>0</v>
      </c>
      <c r="V63" s="2">
        <f>VLOOKUP(C63,'[1]16计一下'!$C$3:$N$71,12,FALSE)</f>
        <v>0</v>
      </c>
      <c r="W63" s="2">
        <f>VLOOKUP(C63,'[1]16计一下'!$C$3:$O$71,13,FALSE)</f>
        <v>0</v>
      </c>
      <c r="X63" s="29"/>
      <c r="Y63" s="29"/>
      <c r="AE63" s="1"/>
      <c r="AF63" s="1"/>
    </row>
    <row r="64" spans="1:32">
      <c r="A64" s="2" t="s">
        <v>0</v>
      </c>
      <c r="B64" s="2" t="s">
        <v>93</v>
      </c>
      <c r="C64" s="2">
        <v>2016512214</v>
      </c>
      <c r="D64" s="2"/>
      <c r="E64" s="2"/>
      <c r="F64" s="2"/>
      <c r="G64" s="2"/>
      <c r="H64" s="2">
        <v>0.2</v>
      </c>
      <c r="I64" s="2"/>
      <c r="J64" s="2"/>
      <c r="K64" s="2"/>
      <c r="L64" s="2">
        <f>VLOOKUP(C64,'[1]16计一下'!$C$3:$D$71,2,FALSE)</f>
        <v>0</v>
      </c>
      <c r="M64" s="2">
        <f>VLOOKUP(C64,'[1]16计一下'!$C$3:$E$71,3,FALSE)</f>
        <v>0.2</v>
      </c>
      <c r="N64" s="2">
        <f>VLOOKUP(C64,'[1]16计一下'!$C$3:$F$71,4,FALSE)</f>
        <v>0.2</v>
      </c>
      <c r="O64" s="2">
        <f>VLOOKUP(B64,'[1]16计一下'!$B$3:$G$71,6,FALSE)</f>
        <v>0.2</v>
      </c>
      <c r="P64" s="29">
        <v>0</v>
      </c>
      <c r="Q64" s="29">
        <v>0</v>
      </c>
      <c r="R64" s="2">
        <f>VLOOKUP(C64,'[1]16计一下'!$C$3:$J$71,8,FALSE)</f>
        <v>0</v>
      </c>
      <c r="S64" s="2">
        <f>VLOOKUP(C64,'[1]16计一下'!$C$3:$K$71,9,FALSE)</f>
        <v>0</v>
      </c>
      <c r="T64" s="2">
        <f>VLOOKUP(C64,'[1]16计一下'!$C$3:$L$71,10,FALSE)</f>
        <v>0</v>
      </c>
      <c r="U64" s="2">
        <f>VLOOKUP(C64,'[1]16计一下'!$C$3:$M$71,11,FALSE)</f>
        <v>0</v>
      </c>
      <c r="V64" s="2">
        <f>VLOOKUP(C64,'[1]16计一下'!$C$3:$N$71,12,FALSE)</f>
        <v>0</v>
      </c>
      <c r="W64" s="2">
        <f>VLOOKUP(C64,'[1]16计一下'!$C$3:$O$71,13,FALSE)</f>
        <v>0</v>
      </c>
      <c r="X64" s="29"/>
      <c r="Y64" s="29"/>
      <c r="AE64" s="1"/>
      <c r="AF64" s="1"/>
    </row>
    <row r="65" spans="1:32">
      <c r="A65" s="2" t="s">
        <v>0</v>
      </c>
      <c r="B65" s="2" t="s">
        <v>94</v>
      </c>
      <c r="C65" s="2">
        <v>2016512303</v>
      </c>
      <c r="D65" s="2"/>
      <c r="E65" s="2"/>
      <c r="F65" s="2"/>
      <c r="G65" s="2"/>
      <c r="H65" s="2">
        <v>0.2</v>
      </c>
      <c r="I65" s="2"/>
      <c r="J65" s="2"/>
      <c r="K65" s="2"/>
      <c r="L65" s="2">
        <f>VLOOKUP(C65,'[1]16计一下'!$C$3:$D$71,2,FALSE)</f>
        <v>0</v>
      </c>
      <c r="M65" s="2">
        <f>VLOOKUP(C65,'[1]16计一下'!$C$3:$E$71,3,FALSE)</f>
        <v>0</v>
      </c>
      <c r="N65" s="2">
        <f>VLOOKUP(C65,'[1]16计一下'!$C$3:$F$71,4,FALSE)</f>
        <v>0.2</v>
      </c>
      <c r="O65" s="2">
        <f>VLOOKUP(B65,'[1]16计一下'!$B$3:$G$71,6,FALSE)</f>
        <v>0.2</v>
      </c>
      <c r="P65" s="29">
        <v>0</v>
      </c>
      <c r="Q65" s="29">
        <v>0</v>
      </c>
      <c r="R65" s="2">
        <f>VLOOKUP(C65,'[1]16计一下'!$C$3:$J$71,8,FALSE)</f>
        <v>0</v>
      </c>
      <c r="S65" s="2">
        <f>VLOOKUP(C65,'[1]16计一下'!$C$3:$K$71,9,FALSE)</f>
        <v>0</v>
      </c>
      <c r="T65" s="2">
        <f>VLOOKUP(C65,'[1]16计一下'!$C$3:$L$71,10,FALSE)</f>
        <v>0</v>
      </c>
      <c r="U65" s="2">
        <f>VLOOKUP(C65,'[1]16计一下'!$C$3:$M$71,11,FALSE)</f>
        <v>0</v>
      </c>
      <c r="V65" s="2">
        <f>VLOOKUP(C65,'[1]16计一下'!$C$3:$N$71,12,FALSE)</f>
        <v>0</v>
      </c>
      <c r="W65" s="2">
        <f>VLOOKUP(C65,'[1]16计一下'!$C$3:$O$71,13,FALSE)</f>
        <v>0</v>
      </c>
      <c r="X65" s="29"/>
      <c r="Y65" s="29"/>
      <c r="AE65" s="1"/>
      <c r="AF65" s="1"/>
    </row>
    <row r="66" spans="1:32">
      <c r="A66" s="2" t="s">
        <v>0</v>
      </c>
      <c r="B66" s="43" t="s">
        <v>95</v>
      </c>
      <c r="C66" s="10">
        <v>2016512354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>
        <f>VLOOKUP(B66,'[1]16计一下'!$B$3:$G$71,6,FALSE)</f>
        <v>0.2</v>
      </c>
      <c r="P66" s="29">
        <v>0</v>
      </c>
      <c r="Q66" s="29">
        <v>0</v>
      </c>
      <c r="R66" s="2">
        <f>VLOOKUP(C66,'[1]16计一下'!$C$3:$J$71,8,FALSE)</f>
        <v>0</v>
      </c>
      <c r="S66" s="2">
        <f>VLOOKUP(C66,'[1]16计一下'!$C$3:$K$71,9,FALSE)</f>
        <v>0</v>
      </c>
      <c r="T66" s="2">
        <f>VLOOKUP(C66,'[1]16计一下'!$C$3:$L$71,10,FALSE)</f>
        <v>0</v>
      </c>
      <c r="U66" s="2">
        <f>VLOOKUP(C66,'[1]16计一下'!$C$3:$M$71,11,FALSE)</f>
        <v>0</v>
      </c>
      <c r="V66" s="2">
        <f>VLOOKUP(C66,'[1]16计一下'!$C$3:$N$71,12,FALSE)</f>
        <v>0</v>
      </c>
      <c r="W66" s="2">
        <f>VLOOKUP(C66,'[1]16计一下'!$C$3:$O$71,13,FALSE)</f>
        <v>0</v>
      </c>
      <c r="X66" s="29"/>
      <c r="Y66" s="29"/>
      <c r="AE66" s="1"/>
      <c r="AF66" s="1"/>
    </row>
    <row r="67" spans="1:32">
      <c r="A67" s="2" t="s">
        <v>0</v>
      </c>
      <c r="B67" s="43" t="s">
        <v>96</v>
      </c>
      <c r="C67" s="10">
        <v>2016512269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>
        <v>0.2</v>
      </c>
      <c r="O67" s="2">
        <f>VLOOKUP(B67,'[1]16计一下'!$B$3:$G$71,6,FALSE)</f>
        <v>0.2</v>
      </c>
      <c r="P67" s="29">
        <v>0</v>
      </c>
      <c r="Q67" s="29">
        <v>0</v>
      </c>
      <c r="R67" s="2">
        <f>VLOOKUP(C67,'[1]16计一下'!$C$3:$J$71,8,FALSE)</f>
        <v>0</v>
      </c>
      <c r="S67" s="2">
        <f>VLOOKUP(C67,'[1]16计一下'!$C$3:$K$71,9,FALSE)</f>
        <v>0</v>
      </c>
      <c r="T67" s="2">
        <f>VLOOKUP(C67,'[1]16计一下'!$C$3:$L$71,10,FALSE)</f>
        <v>0</v>
      </c>
      <c r="U67" s="2">
        <f>VLOOKUP(C67,'[1]16计一下'!$C$3:$M$71,11,FALSE)</f>
        <v>0</v>
      </c>
      <c r="V67" s="2">
        <f>VLOOKUP(C67,'[1]16计一下'!$C$3:$N$71,12,FALSE)</f>
        <v>0</v>
      </c>
      <c r="W67" s="2">
        <f>VLOOKUP(C67,'[1]16计一下'!$C$3:$O$71,13,FALSE)</f>
        <v>0</v>
      </c>
      <c r="X67" s="29"/>
      <c r="Y67" s="29"/>
      <c r="AE67" s="1"/>
      <c r="AF67" s="1"/>
    </row>
    <row r="68" spans="1:32">
      <c r="A68" s="2" t="s">
        <v>0</v>
      </c>
      <c r="B68" s="43" t="s">
        <v>97</v>
      </c>
      <c r="C68" s="10">
        <v>2016512255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>
        <v>0.2</v>
      </c>
      <c r="O68" s="2">
        <f>VLOOKUP(B68,'[1]16计一下'!$B$3:$G$71,6,FALSE)</f>
        <v>0.2</v>
      </c>
      <c r="P68" s="29">
        <v>0</v>
      </c>
      <c r="Q68" s="29">
        <v>0</v>
      </c>
      <c r="R68" s="2">
        <f>VLOOKUP(C68,'[1]16计一下'!$C$3:$J$71,8,FALSE)</f>
        <v>0</v>
      </c>
      <c r="S68" s="2">
        <f>VLOOKUP(C68,'[1]16计一下'!$C$3:$K$71,9,FALSE)</f>
        <v>0</v>
      </c>
      <c r="T68" s="2">
        <f>VLOOKUP(C68,'[1]16计一下'!$C$3:$L$71,10,FALSE)</f>
        <v>0</v>
      </c>
      <c r="U68" s="2">
        <f>VLOOKUP(C68,'[1]16计一下'!$C$3:$M$71,11,FALSE)</f>
        <v>0</v>
      </c>
      <c r="V68" s="2">
        <f>VLOOKUP(C68,'[1]16计一下'!$C$3:$N$71,12,FALSE)</f>
        <v>0</v>
      </c>
      <c r="W68" s="2">
        <f>VLOOKUP(C68,'[1]16计一下'!$C$3:$O$71,13,FALSE)</f>
        <v>0</v>
      </c>
      <c r="X68" s="29"/>
      <c r="Y68" s="29"/>
      <c r="AE68" s="1"/>
      <c r="AF68" s="1"/>
    </row>
    <row r="69" spans="1:32">
      <c r="A69" s="2" t="s">
        <v>0</v>
      </c>
      <c r="B69" s="52" t="s">
        <v>98</v>
      </c>
      <c r="C69" s="52">
        <v>2016512152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>
        <f>VLOOKUP(B69,'[1]16计一下'!$B$3:$G$71,6,FALSE)</f>
        <v>0.2</v>
      </c>
      <c r="P69" s="29">
        <v>0</v>
      </c>
      <c r="Q69" s="29">
        <v>0</v>
      </c>
      <c r="R69" s="2">
        <f>VLOOKUP(C69,'[1]16计一下'!$C$3:$J$71,8,FALSE)</f>
        <v>0</v>
      </c>
      <c r="S69" s="2">
        <f>VLOOKUP(C69,'[1]16计一下'!$C$3:$K$71,9,FALSE)</f>
        <v>0</v>
      </c>
      <c r="T69" s="2">
        <f>VLOOKUP(C69,'[1]16计一下'!$C$3:$L$71,10,FALSE)</f>
        <v>0</v>
      </c>
      <c r="U69" s="2">
        <f>VLOOKUP(C69,'[1]16计一下'!$C$3:$M$71,11,FALSE)</f>
        <v>0</v>
      </c>
      <c r="V69" s="2">
        <f>VLOOKUP(C69,'[1]16计一下'!$C$3:$N$71,12,FALSE)</f>
        <v>0</v>
      </c>
      <c r="W69" s="2">
        <f>VLOOKUP(C69,'[1]16计一下'!$C$3:$O$71,13,FALSE)</f>
        <v>0</v>
      </c>
      <c r="X69" s="29"/>
      <c r="Y69" s="29"/>
      <c r="AE69" s="1"/>
      <c r="AF69" s="1"/>
    </row>
    <row r="70" spans="1:32" ht="15.6">
      <c r="A70" s="2" t="s">
        <v>0</v>
      </c>
      <c r="B70" s="61" t="s">
        <v>99</v>
      </c>
      <c r="C70" s="62" t="s">
        <v>100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>
        <v>0.2</v>
      </c>
      <c r="P70" s="29">
        <v>0</v>
      </c>
      <c r="Q70" s="29">
        <v>0</v>
      </c>
      <c r="R70" s="2"/>
      <c r="S70" s="2"/>
      <c r="T70" s="2"/>
      <c r="U70" s="2"/>
      <c r="V70" s="2"/>
      <c r="W70" s="2"/>
      <c r="X70" s="29"/>
      <c r="Y70" s="29"/>
      <c r="AE70" s="1"/>
      <c r="AF70" s="1"/>
    </row>
    <row r="71" spans="1:32" ht="15.6">
      <c r="A71" s="2" t="s">
        <v>0</v>
      </c>
      <c r="B71" s="61" t="s">
        <v>101</v>
      </c>
      <c r="C71" s="62" t="s">
        <v>102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9">
        <v>0</v>
      </c>
      <c r="Q71" s="29">
        <v>0</v>
      </c>
      <c r="R71" s="2"/>
      <c r="S71" s="2"/>
      <c r="T71" s="2"/>
      <c r="U71" s="2"/>
      <c r="V71" s="2"/>
      <c r="W71" s="2"/>
      <c r="X71" s="29"/>
      <c r="Y71" s="29"/>
      <c r="AE71" s="1"/>
      <c r="AF71" s="1"/>
    </row>
    <row r="72" spans="1:32" ht="15.6">
      <c r="A72" s="2" t="s">
        <v>0</v>
      </c>
      <c r="B72" s="61" t="s">
        <v>103</v>
      </c>
      <c r="C72" s="62" t="s">
        <v>104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9">
        <v>0</v>
      </c>
      <c r="Q72" s="29">
        <v>0</v>
      </c>
      <c r="R72" s="2"/>
      <c r="S72" s="2"/>
      <c r="T72" s="2"/>
      <c r="U72" s="2"/>
      <c r="V72" s="2"/>
      <c r="W72" s="2"/>
      <c r="X72" s="29"/>
      <c r="Y72" s="29"/>
      <c r="AE72" s="1"/>
      <c r="AF72" s="1"/>
    </row>
    <row r="73" spans="1:32" ht="15.6">
      <c r="A73" s="2" t="s">
        <v>0</v>
      </c>
      <c r="B73" s="61" t="s">
        <v>105</v>
      </c>
      <c r="C73" s="62" t="s">
        <v>106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9">
        <v>0</v>
      </c>
      <c r="Q73" s="29">
        <v>0</v>
      </c>
      <c r="R73" s="2"/>
      <c r="S73" s="2"/>
      <c r="T73" s="2"/>
      <c r="U73" s="2"/>
      <c r="V73" s="2"/>
      <c r="W73" s="2"/>
      <c r="X73" s="29"/>
      <c r="Y73" s="29"/>
      <c r="AE73" s="1"/>
      <c r="AF73" s="1"/>
    </row>
    <row r="74" spans="1:32" ht="15.6">
      <c r="A74" s="2" t="s">
        <v>0</v>
      </c>
      <c r="B74" s="61" t="s">
        <v>107</v>
      </c>
      <c r="C74" s="62" t="s">
        <v>108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9">
        <v>0</v>
      </c>
      <c r="Q74" s="29">
        <v>0</v>
      </c>
      <c r="R74" s="2"/>
      <c r="S74" s="2"/>
      <c r="T74" s="2"/>
      <c r="U74" s="2"/>
      <c r="V74" s="2"/>
      <c r="W74" s="2"/>
      <c r="X74" s="29"/>
      <c r="Y74" s="29"/>
      <c r="AE74" s="1"/>
      <c r="AF74" s="1"/>
    </row>
    <row r="75" spans="1:32" ht="15.6">
      <c r="A75" s="2" t="s">
        <v>0</v>
      </c>
      <c r="B75" s="63" t="s">
        <v>109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9">
        <v>0</v>
      </c>
      <c r="Q75" s="29">
        <v>0</v>
      </c>
      <c r="R75" s="2"/>
      <c r="S75" s="2"/>
      <c r="T75" s="2"/>
      <c r="U75" s="2"/>
      <c r="V75" s="2"/>
      <c r="W75" s="2"/>
      <c r="X75" s="29"/>
      <c r="Y75" s="29"/>
      <c r="AE75" s="1"/>
      <c r="AF75" s="1"/>
    </row>
    <row r="76" spans="1:32">
      <c r="Z76" s="115"/>
      <c r="AE76" s="1"/>
      <c r="AF76" s="1"/>
    </row>
    <row r="77" spans="1:32">
      <c r="Z77" s="115"/>
      <c r="AE77" s="1"/>
      <c r="AF77" s="1"/>
    </row>
    <row r="78" spans="1:32">
      <c r="Z78" s="115"/>
      <c r="AE78" s="1"/>
      <c r="AF78" s="1"/>
    </row>
  </sheetData>
  <phoneticPr fontId="18" type="noConversion"/>
  <conditionalFormatting sqref="B69">
    <cfRule type="duplicateValues" dxfId="22" priority="5"/>
  </conditionalFormatting>
  <conditionalFormatting sqref="B2:B65">
    <cfRule type="duplicateValues" dxfId="21" priority="7"/>
  </conditionalFormatting>
  <conditionalFormatting sqref="B2:B75">
    <cfRule type="duplicateValues" dxfId="20" priority="1"/>
  </conditionalFormatting>
  <conditionalFormatting sqref="B66:B68">
    <cfRule type="duplicateValues" dxfId="19" priority="6"/>
  </conditionalFormatting>
  <conditionalFormatting sqref="B66:B69">
    <cfRule type="duplicateValues" dxfId="18" priority="3"/>
    <cfRule type="duplicateValues" dxfId="17" priority="4"/>
  </conditionalFormatting>
  <conditionalFormatting sqref="B2:C69">
    <cfRule type="duplicateValues" dxfId="16" priority="2"/>
  </conditionalFormatting>
  <pageMargins left="0.75" right="0.75" top="1" bottom="1" header="0.51180555555555596" footer="0.5118055555555559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44"/>
  <sheetViews>
    <sheetView topLeftCell="A34" workbookViewId="0">
      <selection activeCell="N51" sqref="N51"/>
    </sheetView>
  </sheetViews>
  <sheetFormatPr defaultColWidth="9" defaultRowHeight="14.4"/>
  <cols>
    <col min="1" max="2" width="9" style="64"/>
    <col min="3" max="3" width="12.88671875" style="64" customWidth="1"/>
    <col min="4" max="16384" width="9" style="64"/>
  </cols>
  <sheetData>
    <row r="1" spans="1:15" ht="35.1" customHeight="1">
      <c r="A1" s="138" t="s">
        <v>1147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6"/>
    </row>
    <row r="2" spans="1:15" ht="43.2">
      <c r="A2" s="65" t="s">
        <v>1</v>
      </c>
      <c r="B2" s="65" t="s">
        <v>2</v>
      </c>
      <c r="C2" s="65" t="s">
        <v>3</v>
      </c>
      <c r="D2" s="66" t="s">
        <v>530</v>
      </c>
      <c r="E2" s="66" t="s">
        <v>531</v>
      </c>
      <c r="F2" s="66" t="s">
        <v>532</v>
      </c>
      <c r="G2" s="66" t="s">
        <v>533</v>
      </c>
      <c r="H2" s="66" t="s">
        <v>534</v>
      </c>
      <c r="I2" s="66" t="s">
        <v>535</v>
      </c>
      <c r="J2" s="66" t="s">
        <v>536</v>
      </c>
      <c r="K2" s="66" t="s">
        <v>537</v>
      </c>
      <c r="L2" s="66" t="s">
        <v>15</v>
      </c>
      <c r="M2" s="66" t="s">
        <v>1139</v>
      </c>
      <c r="N2" s="66" t="s">
        <v>1154</v>
      </c>
      <c r="O2" s="66" t="s">
        <v>538</v>
      </c>
    </row>
    <row r="3" spans="1:15">
      <c r="A3" s="67" t="s">
        <v>786</v>
      </c>
      <c r="B3" s="67" t="s">
        <v>787</v>
      </c>
      <c r="C3" s="67">
        <v>2017510499</v>
      </c>
      <c r="D3" s="67">
        <v>0.2</v>
      </c>
      <c r="E3" s="67"/>
      <c r="F3" s="67">
        <v>0.2</v>
      </c>
      <c r="G3" s="67">
        <v>0.2</v>
      </c>
      <c r="H3" s="67"/>
      <c r="I3" s="67"/>
      <c r="J3" s="67">
        <v>0.1</v>
      </c>
      <c r="K3" s="67">
        <v>0.2</v>
      </c>
      <c r="L3" s="67"/>
      <c r="M3" s="67"/>
      <c r="N3" s="67"/>
      <c r="O3" s="67">
        <f t="shared" ref="O3" si="0">SUM(D3:L3)</f>
        <v>0.90000000000000013</v>
      </c>
    </row>
    <row r="4" spans="1:15">
      <c r="A4" s="67" t="s">
        <v>786</v>
      </c>
      <c r="B4" s="67" t="s">
        <v>788</v>
      </c>
      <c r="C4" s="67">
        <v>2017510452</v>
      </c>
      <c r="D4" s="67">
        <v>0.2</v>
      </c>
      <c r="E4" s="67">
        <v>0.2</v>
      </c>
      <c r="F4" s="67">
        <v>0.2</v>
      </c>
      <c r="G4" s="67">
        <v>0.2</v>
      </c>
      <c r="H4" s="67"/>
      <c r="I4" s="67"/>
      <c r="J4" s="67">
        <v>0.1</v>
      </c>
      <c r="K4" s="67">
        <v>0.2</v>
      </c>
      <c r="L4" s="67"/>
      <c r="M4" s="67">
        <v>0.2</v>
      </c>
      <c r="N4" s="67"/>
      <c r="O4" s="67">
        <f>SUM(D4:M4)</f>
        <v>1.3</v>
      </c>
    </row>
    <row r="5" spans="1:15">
      <c r="A5" s="67" t="s">
        <v>786</v>
      </c>
      <c r="B5" s="67" t="s">
        <v>789</v>
      </c>
      <c r="C5" s="67">
        <v>2017510466</v>
      </c>
      <c r="D5" s="67"/>
      <c r="E5" s="67"/>
      <c r="F5" s="67"/>
      <c r="G5" s="67">
        <v>0.2</v>
      </c>
      <c r="H5" s="67"/>
      <c r="I5" s="67"/>
      <c r="J5" s="67"/>
      <c r="K5" s="67"/>
      <c r="L5" s="67"/>
      <c r="M5" s="67"/>
      <c r="N5" s="67"/>
      <c r="O5" s="67">
        <f>SUM(D5:N5)</f>
        <v>0.2</v>
      </c>
    </row>
    <row r="6" spans="1:15">
      <c r="A6" s="67" t="s">
        <v>786</v>
      </c>
      <c r="B6" s="67" t="s">
        <v>790</v>
      </c>
      <c r="C6" s="67">
        <v>2017510445</v>
      </c>
      <c r="D6" s="67">
        <v>0.2</v>
      </c>
      <c r="E6" s="67">
        <v>0.2</v>
      </c>
      <c r="F6" s="67">
        <v>0.2</v>
      </c>
      <c r="G6" s="67">
        <v>0.2</v>
      </c>
      <c r="I6" s="67"/>
      <c r="J6" s="67">
        <v>0.1</v>
      </c>
      <c r="K6" s="67">
        <v>0.1</v>
      </c>
      <c r="L6" s="67"/>
      <c r="M6" s="67">
        <v>0.2</v>
      </c>
      <c r="N6" s="67"/>
      <c r="O6" s="67">
        <f t="shared" ref="O6:O41" si="1">SUM(D6:N6)</f>
        <v>1.2</v>
      </c>
    </row>
    <row r="7" spans="1:15">
      <c r="A7" s="67" t="s">
        <v>786</v>
      </c>
      <c r="B7" s="67" t="s">
        <v>791</v>
      </c>
      <c r="C7" s="67">
        <v>2017510566</v>
      </c>
      <c r="D7" s="67">
        <v>0.2</v>
      </c>
      <c r="E7" s="67"/>
      <c r="F7" s="67">
        <v>0.2</v>
      </c>
      <c r="G7" s="67">
        <v>0.2</v>
      </c>
      <c r="H7" s="67"/>
      <c r="I7" s="67"/>
      <c r="J7" s="67"/>
      <c r="K7" s="67"/>
      <c r="L7" s="67"/>
      <c r="M7" s="67"/>
      <c r="N7" s="67"/>
      <c r="O7" s="67">
        <f t="shared" si="1"/>
        <v>0.60000000000000009</v>
      </c>
    </row>
    <row r="8" spans="1:15">
      <c r="A8" s="67" t="s">
        <v>786</v>
      </c>
      <c r="B8" s="67" t="s">
        <v>792</v>
      </c>
      <c r="C8" s="67">
        <v>2017510722</v>
      </c>
      <c r="D8" s="67">
        <v>0.2</v>
      </c>
      <c r="E8" s="67"/>
      <c r="F8" s="67"/>
      <c r="G8" s="67">
        <v>0.2</v>
      </c>
      <c r="H8" s="67"/>
      <c r="I8" s="67"/>
      <c r="J8" s="67"/>
      <c r="K8" s="67">
        <v>0.2</v>
      </c>
      <c r="L8" s="67"/>
      <c r="M8" s="67"/>
      <c r="N8" s="67"/>
      <c r="O8" s="67">
        <f t="shared" si="1"/>
        <v>0.60000000000000009</v>
      </c>
    </row>
    <row r="9" spans="1:15">
      <c r="A9" s="67" t="s">
        <v>786</v>
      </c>
      <c r="B9" s="67" t="s">
        <v>793</v>
      </c>
      <c r="C9" s="67">
        <v>2017510674</v>
      </c>
      <c r="D9" s="67"/>
      <c r="E9" s="67"/>
      <c r="F9" s="67">
        <v>0.2</v>
      </c>
      <c r="G9" s="67"/>
      <c r="H9" s="67"/>
      <c r="I9" s="67"/>
      <c r="J9" s="67"/>
      <c r="K9" s="67">
        <v>0.1</v>
      </c>
      <c r="L9" s="67"/>
      <c r="M9" s="67"/>
      <c r="N9" s="67"/>
      <c r="O9" s="67">
        <f t="shared" si="1"/>
        <v>0.30000000000000004</v>
      </c>
    </row>
    <row r="10" spans="1:15">
      <c r="A10" s="67" t="s">
        <v>786</v>
      </c>
      <c r="B10" s="67" t="s">
        <v>794</v>
      </c>
      <c r="C10" s="67">
        <v>2017510469</v>
      </c>
      <c r="D10" s="67"/>
      <c r="E10" s="67"/>
      <c r="F10" s="67">
        <v>0.2</v>
      </c>
      <c r="G10" s="67"/>
      <c r="H10" s="67"/>
      <c r="I10" s="67"/>
      <c r="J10" s="67"/>
      <c r="K10" s="67">
        <v>0.1</v>
      </c>
      <c r="L10" s="67"/>
      <c r="M10" s="67"/>
      <c r="N10" s="67"/>
      <c r="O10" s="67">
        <f t="shared" si="1"/>
        <v>0.30000000000000004</v>
      </c>
    </row>
    <row r="11" spans="1:15">
      <c r="A11" s="67" t="s">
        <v>786</v>
      </c>
      <c r="B11" s="67" t="s">
        <v>795</v>
      </c>
      <c r="C11" s="67">
        <v>2017510497</v>
      </c>
      <c r="D11" s="67">
        <v>0.2</v>
      </c>
      <c r="E11" s="67">
        <v>0.2</v>
      </c>
      <c r="F11" s="67">
        <v>0.2</v>
      </c>
      <c r="G11" s="67">
        <v>0.2</v>
      </c>
      <c r="H11" s="67"/>
      <c r="I11" s="67"/>
      <c r="J11" s="67">
        <v>0.1</v>
      </c>
      <c r="K11" s="67">
        <v>0.1</v>
      </c>
      <c r="L11" s="67"/>
      <c r="M11" s="67">
        <v>0.2</v>
      </c>
      <c r="N11" s="67"/>
      <c r="O11" s="67">
        <f t="shared" si="1"/>
        <v>1.2</v>
      </c>
    </row>
    <row r="12" spans="1:15">
      <c r="A12" s="67" t="s">
        <v>786</v>
      </c>
      <c r="B12" s="67" t="s">
        <v>796</v>
      </c>
      <c r="C12" s="67">
        <v>2017510455</v>
      </c>
      <c r="D12" s="67"/>
      <c r="E12" s="67"/>
      <c r="F12" s="67">
        <v>0.2</v>
      </c>
      <c r="G12" s="67">
        <v>0.1</v>
      </c>
      <c r="H12" s="67"/>
      <c r="I12" s="67"/>
      <c r="J12" s="67"/>
      <c r="K12" s="67"/>
      <c r="L12" s="67"/>
      <c r="M12" s="67"/>
      <c r="N12" s="67"/>
      <c r="O12" s="67">
        <f t="shared" si="1"/>
        <v>0.30000000000000004</v>
      </c>
    </row>
    <row r="13" spans="1:15">
      <c r="A13" s="67" t="s">
        <v>786</v>
      </c>
      <c r="B13" s="67" t="s">
        <v>797</v>
      </c>
      <c r="C13" s="67">
        <v>2017510461</v>
      </c>
      <c r="D13" s="67">
        <v>0.2</v>
      </c>
      <c r="E13" s="67">
        <v>0.2</v>
      </c>
      <c r="F13" s="67">
        <v>0.2</v>
      </c>
      <c r="G13" s="67">
        <v>0.2</v>
      </c>
      <c r="H13" s="67"/>
      <c r="I13" s="67"/>
      <c r="J13" s="67"/>
      <c r="K13" s="67"/>
      <c r="L13" s="67"/>
      <c r="M13" s="67">
        <v>0.2</v>
      </c>
      <c r="N13" s="67"/>
      <c r="O13" s="67">
        <f t="shared" si="1"/>
        <v>1</v>
      </c>
    </row>
    <row r="14" spans="1:15">
      <c r="A14" s="67" t="s">
        <v>786</v>
      </c>
      <c r="B14" s="67" t="s">
        <v>798</v>
      </c>
      <c r="C14" s="67">
        <v>2017510491</v>
      </c>
      <c r="D14" s="67">
        <v>0.2</v>
      </c>
      <c r="E14" s="67">
        <v>0.2</v>
      </c>
      <c r="F14" s="67">
        <v>0.2</v>
      </c>
      <c r="G14" s="67">
        <v>0.2</v>
      </c>
      <c r="H14" s="67"/>
      <c r="I14" s="67"/>
      <c r="J14" s="67"/>
      <c r="K14" s="67">
        <v>0.1</v>
      </c>
      <c r="L14" s="67"/>
      <c r="M14" s="67">
        <v>0.2</v>
      </c>
      <c r="N14" s="67"/>
      <c r="O14" s="67">
        <f t="shared" si="1"/>
        <v>1.1000000000000001</v>
      </c>
    </row>
    <row r="15" spans="1:15">
      <c r="A15" s="67" t="s">
        <v>786</v>
      </c>
      <c r="B15" s="67" t="s">
        <v>799</v>
      </c>
      <c r="C15" s="67">
        <v>2017510504</v>
      </c>
      <c r="D15" s="67">
        <v>0.2</v>
      </c>
      <c r="E15" s="67">
        <v>0.2</v>
      </c>
      <c r="F15" s="67">
        <v>0.2</v>
      </c>
      <c r="G15" s="67">
        <v>0.2</v>
      </c>
      <c r="H15" s="67"/>
      <c r="I15" s="67"/>
      <c r="J15" s="67"/>
      <c r="K15" s="67"/>
      <c r="L15" s="67"/>
      <c r="M15" s="67">
        <v>0.2</v>
      </c>
      <c r="N15" s="67"/>
      <c r="O15" s="67">
        <f t="shared" si="1"/>
        <v>1</v>
      </c>
    </row>
    <row r="16" spans="1:15">
      <c r="A16" s="67" t="s">
        <v>786</v>
      </c>
      <c r="B16" s="67" t="s">
        <v>800</v>
      </c>
      <c r="C16" s="67">
        <v>2017510542</v>
      </c>
      <c r="D16" s="67">
        <v>0.2</v>
      </c>
      <c r="E16" s="67"/>
      <c r="F16" s="67"/>
      <c r="G16" s="67"/>
      <c r="H16" s="67"/>
      <c r="I16" s="67"/>
      <c r="J16" s="67">
        <v>0.1</v>
      </c>
      <c r="K16" s="67"/>
      <c r="L16" s="67"/>
      <c r="M16" s="67"/>
      <c r="N16" s="67"/>
      <c r="O16" s="67">
        <f t="shared" si="1"/>
        <v>0.30000000000000004</v>
      </c>
    </row>
    <row r="17" spans="1:15">
      <c r="A17" s="67" t="s">
        <v>786</v>
      </c>
      <c r="B17" s="67" t="s">
        <v>801</v>
      </c>
      <c r="C17" s="67">
        <v>2017510636</v>
      </c>
      <c r="D17" s="67"/>
      <c r="E17" s="67"/>
      <c r="F17" s="67"/>
      <c r="G17" s="67"/>
      <c r="H17" s="67"/>
      <c r="I17" s="67"/>
      <c r="J17" s="67"/>
      <c r="K17" s="67">
        <v>0.1</v>
      </c>
      <c r="L17" s="67"/>
      <c r="M17" s="67"/>
      <c r="N17" s="67"/>
      <c r="O17" s="67">
        <f t="shared" si="1"/>
        <v>0.1</v>
      </c>
    </row>
    <row r="18" spans="1:15">
      <c r="A18" s="67" t="s">
        <v>786</v>
      </c>
      <c r="B18" s="67" t="s">
        <v>802</v>
      </c>
      <c r="C18" s="67">
        <v>2017510605</v>
      </c>
      <c r="D18" s="67">
        <v>0.2</v>
      </c>
      <c r="E18" s="67"/>
      <c r="F18" s="67"/>
      <c r="G18" s="67"/>
      <c r="H18" s="67"/>
      <c r="I18" s="67"/>
      <c r="J18" s="67"/>
      <c r="K18" s="67">
        <v>0.1</v>
      </c>
      <c r="L18" s="67"/>
      <c r="M18" s="67"/>
      <c r="N18" s="67"/>
      <c r="O18" s="67">
        <f t="shared" si="1"/>
        <v>0.30000000000000004</v>
      </c>
    </row>
    <row r="19" spans="1:15">
      <c r="A19" s="67" t="s">
        <v>786</v>
      </c>
      <c r="B19" s="67" t="s">
        <v>803</v>
      </c>
      <c r="C19" s="67">
        <v>2017510721</v>
      </c>
      <c r="D19" s="67">
        <v>0.2</v>
      </c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>
        <f t="shared" si="1"/>
        <v>0.2</v>
      </c>
    </row>
    <row r="20" spans="1:15">
      <c r="A20" s="67" t="s">
        <v>786</v>
      </c>
      <c r="B20" s="67" t="s">
        <v>804</v>
      </c>
      <c r="C20" s="67">
        <v>2017510711</v>
      </c>
      <c r="D20" s="67">
        <v>0.2</v>
      </c>
      <c r="E20" s="67"/>
      <c r="F20" s="67"/>
      <c r="G20" s="67"/>
      <c r="H20" s="67"/>
      <c r="I20" s="67"/>
      <c r="J20" s="67">
        <v>0.1</v>
      </c>
      <c r="K20" s="67"/>
      <c r="L20" s="67"/>
      <c r="M20" s="67"/>
      <c r="N20" s="67"/>
      <c r="O20" s="67">
        <f t="shared" si="1"/>
        <v>0.30000000000000004</v>
      </c>
    </row>
    <row r="21" spans="1:15">
      <c r="A21" s="67" t="s">
        <v>786</v>
      </c>
      <c r="B21" s="67" t="s">
        <v>805</v>
      </c>
      <c r="C21" s="67">
        <v>2017510698</v>
      </c>
      <c r="D21" s="67">
        <v>0.2</v>
      </c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>
        <f t="shared" si="1"/>
        <v>0.2</v>
      </c>
    </row>
    <row r="22" spans="1:15">
      <c r="A22" s="67" t="s">
        <v>786</v>
      </c>
      <c r="B22" s="67" t="s">
        <v>806</v>
      </c>
      <c r="C22" s="67">
        <v>2017510656</v>
      </c>
      <c r="D22" s="67">
        <v>0.2</v>
      </c>
      <c r="E22" s="67"/>
      <c r="F22" s="67"/>
      <c r="G22" s="67"/>
      <c r="H22" s="67"/>
      <c r="I22" s="67"/>
      <c r="J22" s="67">
        <v>0.1</v>
      </c>
      <c r="K22" s="67"/>
      <c r="L22" s="67"/>
      <c r="M22" s="67"/>
      <c r="N22" s="67"/>
      <c r="O22" s="67">
        <f t="shared" si="1"/>
        <v>0.30000000000000004</v>
      </c>
    </row>
    <row r="23" spans="1:15">
      <c r="A23" s="67" t="s">
        <v>786</v>
      </c>
      <c r="B23" s="67" t="s">
        <v>807</v>
      </c>
      <c r="C23" s="67">
        <v>2017510691</v>
      </c>
      <c r="D23" s="67">
        <v>0.2</v>
      </c>
      <c r="E23" s="67"/>
      <c r="F23" s="67"/>
      <c r="G23" s="67"/>
      <c r="H23" s="67"/>
      <c r="I23" s="67"/>
      <c r="J23" s="67">
        <v>0.1</v>
      </c>
      <c r="K23" s="67">
        <v>0.1</v>
      </c>
      <c r="L23" s="67"/>
      <c r="M23" s="67"/>
      <c r="N23" s="67"/>
      <c r="O23" s="67">
        <f t="shared" si="1"/>
        <v>0.4</v>
      </c>
    </row>
    <row r="24" spans="1:15">
      <c r="A24" s="67" t="s">
        <v>786</v>
      </c>
      <c r="B24" s="67" t="s">
        <v>808</v>
      </c>
      <c r="C24" s="67">
        <v>2017510712</v>
      </c>
      <c r="D24" s="67">
        <v>0.2</v>
      </c>
      <c r="E24" s="67"/>
      <c r="F24" s="67"/>
      <c r="G24" s="67"/>
      <c r="H24" s="67"/>
      <c r="I24" s="67"/>
      <c r="J24" s="67">
        <v>0.1</v>
      </c>
      <c r="K24" s="67"/>
      <c r="L24" s="67"/>
      <c r="M24" s="67"/>
      <c r="N24" s="67"/>
      <c r="O24" s="67">
        <f t="shared" si="1"/>
        <v>0.30000000000000004</v>
      </c>
    </row>
    <row r="25" spans="1:15">
      <c r="A25" s="67" t="s">
        <v>786</v>
      </c>
      <c r="B25" s="67" t="s">
        <v>809</v>
      </c>
      <c r="C25" s="67">
        <v>2017512945</v>
      </c>
      <c r="D25" s="67"/>
      <c r="E25" s="67"/>
      <c r="F25" s="67"/>
      <c r="G25" s="67"/>
      <c r="H25" s="67"/>
      <c r="I25" s="67"/>
      <c r="J25" s="67">
        <v>0.1</v>
      </c>
      <c r="K25" s="67">
        <v>0.1</v>
      </c>
      <c r="L25" s="67"/>
      <c r="M25" s="67"/>
      <c r="N25" s="67"/>
      <c r="O25" s="67">
        <f t="shared" si="1"/>
        <v>0.2</v>
      </c>
    </row>
    <row r="26" spans="1:15">
      <c r="A26" s="67" t="s">
        <v>786</v>
      </c>
      <c r="B26" s="67" t="s">
        <v>810</v>
      </c>
      <c r="C26" s="67">
        <v>2017510490</v>
      </c>
      <c r="D26" s="67"/>
      <c r="E26" s="67"/>
      <c r="F26" s="67"/>
      <c r="G26" s="67"/>
      <c r="H26" s="67"/>
      <c r="I26" s="67"/>
      <c r="J26" s="67">
        <v>0.1</v>
      </c>
      <c r="K26" s="67">
        <v>0.2</v>
      </c>
      <c r="L26" s="67"/>
      <c r="M26" s="67"/>
      <c r="N26" s="67"/>
      <c r="O26" s="67">
        <f t="shared" si="1"/>
        <v>0.30000000000000004</v>
      </c>
    </row>
    <row r="27" spans="1:15">
      <c r="A27" s="67" t="s">
        <v>786</v>
      </c>
      <c r="B27" s="67" t="s">
        <v>811</v>
      </c>
      <c r="C27" s="67">
        <v>2017512905</v>
      </c>
      <c r="D27" s="67"/>
      <c r="E27" s="70"/>
      <c r="F27" s="67"/>
      <c r="G27" s="67"/>
      <c r="H27" s="67"/>
      <c r="I27" s="67"/>
      <c r="J27" s="67">
        <v>0.1</v>
      </c>
      <c r="K27" s="67"/>
      <c r="L27" s="67"/>
      <c r="M27" s="67"/>
      <c r="N27" s="67"/>
      <c r="O27" s="67">
        <f t="shared" si="1"/>
        <v>0.1</v>
      </c>
    </row>
    <row r="28" spans="1:15">
      <c r="A28" s="67" t="s">
        <v>786</v>
      </c>
      <c r="B28" s="67" t="s">
        <v>812</v>
      </c>
      <c r="C28" s="67">
        <v>2017510535</v>
      </c>
      <c r="D28" s="67"/>
      <c r="E28" s="67"/>
      <c r="F28" s="67"/>
      <c r="G28" s="67"/>
      <c r="H28" s="67"/>
      <c r="I28" s="67"/>
      <c r="J28" s="67">
        <v>0.1</v>
      </c>
      <c r="K28" s="67"/>
      <c r="L28" s="67"/>
      <c r="M28" s="67"/>
      <c r="N28" s="67"/>
      <c r="O28" s="67">
        <f t="shared" si="1"/>
        <v>0.1</v>
      </c>
    </row>
    <row r="29" spans="1:15">
      <c r="A29" s="67" t="s">
        <v>786</v>
      </c>
      <c r="B29" s="67" t="s">
        <v>813</v>
      </c>
      <c r="C29" s="67">
        <v>2017510694</v>
      </c>
      <c r="D29" s="67"/>
      <c r="E29" s="67"/>
      <c r="F29" s="67"/>
      <c r="G29" s="67"/>
      <c r="H29" s="67"/>
      <c r="I29" s="67"/>
      <c r="J29" s="67">
        <v>0.1</v>
      </c>
      <c r="K29" s="67"/>
      <c r="L29" s="67"/>
      <c r="M29" s="67"/>
      <c r="N29" s="67"/>
      <c r="O29" s="67">
        <f t="shared" si="1"/>
        <v>0.1</v>
      </c>
    </row>
    <row r="30" spans="1:15">
      <c r="A30" s="67" t="s">
        <v>786</v>
      </c>
      <c r="B30" s="67" t="s">
        <v>814</v>
      </c>
      <c r="C30" s="67">
        <v>2017510681</v>
      </c>
      <c r="D30" s="67"/>
      <c r="E30" s="67"/>
      <c r="F30" s="67"/>
      <c r="G30" s="67"/>
      <c r="H30" s="67"/>
      <c r="I30" s="67"/>
      <c r="J30" s="67">
        <v>0.1</v>
      </c>
      <c r="K30" s="67"/>
      <c r="L30" s="67"/>
      <c r="M30" s="67"/>
      <c r="N30" s="67"/>
      <c r="O30" s="67">
        <f t="shared" si="1"/>
        <v>0.1</v>
      </c>
    </row>
    <row r="31" spans="1:15">
      <c r="A31" s="67" t="s">
        <v>786</v>
      </c>
      <c r="B31" s="67" t="s">
        <v>815</v>
      </c>
      <c r="C31" s="67">
        <v>2017510697</v>
      </c>
      <c r="D31" s="67"/>
      <c r="E31" s="67"/>
      <c r="F31" s="67"/>
      <c r="G31" s="67"/>
      <c r="H31" s="67"/>
      <c r="I31" s="67"/>
      <c r="J31" s="67">
        <v>0.1</v>
      </c>
      <c r="K31" s="67">
        <v>0.1</v>
      </c>
      <c r="L31" s="67"/>
      <c r="M31" s="67"/>
      <c r="N31" s="67"/>
      <c r="O31" s="67">
        <f t="shared" si="1"/>
        <v>0.2</v>
      </c>
    </row>
    <row r="32" spans="1:15">
      <c r="A32" s="67" t="s">
        <v>786</v>
      </c>
      <c r="B32" s="67" t="s">
        <v>816</v>
      </c>
      <c r="C32" s="67">
        <v>2017510512</v>
      </c>
      <c r="D32" s="67"/>
      <c r="E32" s="67"/>
      <c r="F32" s="67"/>
      <c r="G32" s="67"/>
      <c r="H32" s="67"/>
      <c r="I32" s="67"/>
      <c r="J32" s="67"/>
      <c r="K32" s="67">
        <v>0.1</v>
      </c>
      <c r="L32" s="67"/>
      <c r="M32" s="67"/>
      <c r="N32" s="67"/>
      <c r="O32" s="67">
        <f t="shared" si="1"/>
        <v>0.1</v>
      </c>
    </row>
    <row r="33" spans="1:15">
      <c r="A33" s="67" t="s">
        <v>786</v>
      </c>
      <c r="B33" s="67" t="s">
        <v>817</v>
      </c>
      <c r="C33" s="67">
        <v>2017510496</v>
      </c>
      <c r="D33" s="67"/>
      <c r="E33" s="67"/>
      <c r="F33" s="67"/>
      <c r="G33" s="67"/>
      <c r="H33" s="67"/>
      <c r="I33" s="67"/>
      <c r="J33" s="67"/>
      <c r="K33" s="67">
        <v>0.1</v>
      </c>
      <c r="L33" s="67"/>
      <c r="M33" s="67"/>
      <c r="N33" s="67"/>
      <c r="O33" s="67">
        <f t="shared" si="1"/>
        <v>0.1</v>
      </c>
    </row>
    <row r="34" spans="1:15">
      <c r="A34" s="67" t="s">
        <v>786</v>
      </c>
      <c r="B34" s="67" t="s">
        <v>818</v>
      </c>
      <c r="C34" s="67">
        <v>2017510493</v>
      </c>
      <c r="D34" s="67"/>
      <c r="E34" s="67"/>
      <c r="F34" s="67"/>
      <c r="G34" s="67"/>
      <c r="H34" s="67"/>
      <c r="I34" s="67"/>
      <c r="J34" s="67"/>
      <c r="K34" s="67">
        <v>0.1</v>
      </c>
      <c r="L34" s="67"/>
      <c r="M34" s="67"/>
      <c r="N34" s="67"/>
      <c r="O34" s="67">
        <f t="shared" si="1"/>
        <v>0.1</v>
      </c>
    </row>
    <row r="35" spans="1:15">
      <c r="A35" s="67" t="s">
        <v>786</v>
      </c>
      <c r="B35" s="67" t="s">
        <v>819</v>
      </c>
      <c r="C35" s="67">
        <v>2017510471</v>
      </c>
      <c r="D35" s="67">
        <v>0.2</v>
      </c>
      <c r="E35" s="67">
        <v>0.2</v>
      </c>
      <c r="F35" s="67">
        <v>0.2</v>
      </c>
      <c r="G35" s="67">
        <v>0.2</v>
      </c>
      <c r="H35" s="67"/>
      <c r="I35" s="67"/>
      <c r="J35" s="67"/>
      <c r="K35" s="67"/>
      <c r="L35" s="67"/>
      <c r="M35" s="67">
        <v>0.2</v>
      </c>
      <c r="N35" s="67"/>
      <c r="O35" s="67">
        <f t="shared" si="1"/>
        <v>1</v>
      </c>
    </row>
    <row r="36" spans="1:15">
      <c r="A36" s="67" t="s">
        <v>786</v>
      </c>
      <c r="B36" s="67" t="s">
        <v>820</v>
      </c>
      <c r="C36" s="67">
        <v>2017510503</v>
      </c>
      <c r="D36" s="67"/>
      <c r="E36" s="67"/>
      <c r="F36" s="67"/>
      <c r="G36" s="67"/>
      <c r="H36" s="67"/>
      <c r="I36" s="67"/>
      <c r="J36" s="67"/>
      <c r="K36" s="67">
        <v>0.2</v>
      </c>
      <c r="L36" s="67"/>
      <c r="M36" s="67"/>
      <c r="N36" s="67"/>
      <c r="O36" s="67">
        <f t="shared" si="1"/>
        <v>0.2</v>
      </c>
    </row>
    <row r="37" spans="1:15">
      <c r="A37" s="67" t="s">
        <v>786</v>
      </c>
      <c r="B37" s="67" t="s">
        <v>821</v>
      </c>
      <c r="C37" s="67">
        <v>2017510710</v>
      </c>
      <c r="D37" s="67"/>
      <c r="E37" s="67"/>
      <c r="F37" s="67"/>
      <c r="G37" s="67"/>
      <c r="H37" s="67"/>
      <c r="I37" s="67"/>
      <c r="J37" s="67"/>
      <c r="K37" s="67">
        <v>0.2</v>
      </c>
      <c r="L37" s="67"/>
      <c r="M37" s="67"/>
      <c r="N37" s="67"/>
      <c r="O37" s="67">
        <f t="shared" si="1"/>
        <v>0.2</v>
      </c>
    </row>
    <row r="38" spans="1:15">
      <c r="A38" s="67" t="s">
        <v>786</v>
      </c>
      <c r="B38" s="65" t="s">
        <v>822</v>
      </c>
      <c r="C38" s="65">
        <v>2017510709</v>
      </c>
      <c r="D38" s="96">
        <v>0.2</v>
      </c>
      <c r="E38" s="96">
        <v>0.2</v>
      </c>
      <c r="F38" s="96">
        <v>0.2</v>
      </c>
      <c r="G38" s="96">
        <v>0.2</v>
      </c>
      <c r="H38" s="96"/>
      <c r="I38" s="96"/>
      <c r="J38" s="96"/>
      <c r="K38" s="96"/>
      <c r="L38" s="96"/>
      <c r="M38" s="67">
        <v>0.2</v>
      </c>
      <c r="N38" s="67"/>
      <c r="O38" s="67">
        <f t="shared" si="1"/>
        <v>1</v>
      </c>
    </row>
    <row r="39" spans="1:15">
      <c r="A39" s="67" t="s">
        <v>786</v>
      </c>
      <c r="B39" s="70" t="s">
        <v>823</v>
      </c>
      <c r="C39" s="72" t="s">
        <v>824</v>
      </c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67">
        <f t="shared" si="1"/>
        <v>0</v>
      </c>
    </row>
    <row r="40" spans="1:15">
      <c r="A40" s="67" t="s">
        <v>786</v>
      </c>
      <c r="B40" s="97" t="s">
        <v>825</v>
      </c>
      <c r="C40" s="97">
        <v>2017510500</v>
      </c>
      <c r="D40" s="97">
        <v>0.2</v>
      </c>
      <c r="E40" s="97">
        <v>0.2</v>
      </c>
      <c r="F40" s="97">
        <v>0.2</v>
      </c>
      <c r="G40" s="67">
        <v>0.2</v>
      </c>
      <c r="H40" s="67"/>
      <c r="I40" s="67"/>
      <c r="J40" s="67"/>
      <c r="K40" s="67"/>
      <c r="L40" s="67"/>
      <c r="M40" s="67">
        <v>0.2</v>
      </c>
      <c r="N40" s="67"/>
      <c r="O40" s="67">
        <f t="shared" si="1"/>
        <v>1</v>
      </c>
    </row>
    <row r="41" spans="1:15">
      <c r="A41" s="67" t="s">
        <v>786</v>
      </c>
      <c r="B41" s="96" t="s">
        <v>826</v>
      </c>
      <c r="C41" s="96">
        <v>2017510507</v>
      </c>
      <c r="D41" s="96">
        <v>0.2</v>
      </c>
      <c r="E41" s="96">
        <v>0.2</v>
      </c>
      <c r="F41" s="96">
        <v>0.2</v>
      </c>
      <c r="G41" s="96">
        <v>0.2</v>
      </c>
      <c r="H41" s="96"/>
      <c r="I41" s="96"/>
      <c r="J41" s="96"/>
      <c r="K41" s="96"/>
      <c r="L41" s="96"/>
      <c r="M41" s="67">
        <v>0.2</v>
      </c>
      <c r="N41" s="67"/>
      <c r="O41" s="67">
        <f t="shared" si="1"/>
        <v>1</v>
      </c>
    </row>
    <row r="42" spans="1:15">
      <c r="A42" s="67" t="s">
        <v>786</v>
      </c>
      <c r="B42" s="74" t="s">
        <v>827</v>
      </c>
      <c r="C42" s="74">
        <v>2017510719</v>
      </c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</row>
    <row r="43" spans="1:15">
      <c r="A43" s="67" t="s">
        <v>786</v>
      </c>
      <c r="B43" s="96" t="s">
        <v>1155</v>
      </c>
      <c r="C43" s="96">
        <v>2017510655</v>
      </c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>
        <v>0.8</v>
      </c>
      <c r="O43" s="96">
        <f>N43</f>
        <v>0.8</v>
      </c>
    </row>
    <row r="44" spans="1:15">
      <c r="A44" s="67" t="s">
        <v>786</v>
      </c>
      <c r="B44" s="96" t="s">
        <v>1156</v>
      </c>
      <c r="C44" s="96">
        <v>2017510664</v>
      </c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>
        <v>1</v>
      </c>
      <c r="O44" s="96">
        <f>N44</f>
        <v>1</v>
      </c>
    </row>
  </sheetData>
  <mergeCells count="1">
    <mergeCell ref="A1:O1"/>
  </mergeCells>
  <phoneticPr fontId="18" type="noConversion"/>
  <conditionalFormatting sqref="C1:C38 C41 C43:C65536">
    <cfRule type="duplicateValues" dxfId="7" priority="3"/>
  </conditionalFormatting>
  <conditionalFormatting sqref="C39">
    <cfRule type="duplicateValues" dxfId="6" priority="2"/>
  </conditionalFormatting>
  <conditionalFormatting sqref="C40">
    <cfRule type="duplicateValues" dxfId="5" priority="1"/>
  </conditionalFormatting>
  <pageMargins left="0.69930555555555596" right="0.69930555555555596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54"/>
  <sheetViews>
    <sheetView topLeftCell="A3" workbookViewId="0">
      <selection activeCell="C12" sqref="C12"/>
    </sheetView>
  </sheetViews>
  <sheetFormatPr defaultColWidth="9" defaultRowHeight="14.4"/>
  <cols>
    <col min="1" max="2" width="10" style="64" customWidth="1"/>
    <col min="3" max="3" width="14.88671875" style="64" customWidth="1"/>
    <col min="4" max="257" width="10" style="64" customWidth="1"/>
    <col min="258" max="16384" width="9" style="64"/>
  </cols>
  <sheetData>
    <row r="1" spans="1:14" ht="33.6" customHeight="1">
      <c r="A1" s="139" t="s">
        <v>1143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6"/>
    </row>
    <row r="2" spans="1:14" ht="43.2">
      <c r="A2" s="81" t="s">
        <v>1</v>
      </c>
      <c r="B2" s="81" t="s">
        <v>2</v>
      </c>
      <c r="C2" s="81" t="s">
        <v>3</v>
      </c>
      <c r="D2" s="98" t="s">
        <v>530</v>
      </c>
      <c r="E2" s="98" t="s">
        <v>829</v>
      </c>
      <c r="F2" s="98" t="s">
        <v>532</v>
      </c>
      <c r="G2" s="98" t="s">
        <v>830</v>
      </c>
      <c r="H2" s="98" t="s">
        <v>534</v>
      </c>
      <c r="I2" s="99" t="s">
        <v>535</v>
      </c>
      <c r="J2" s="66" t="s">
        <v>536</v>
      </c>
      <c r="K2" s="66" t="s">
        <v>537</v>
      </c>
      <c r="L2" s="99" t="s">
        <v>15</v>
      </c>
      <c r="M2" s="66" t="s">
        <v>1139</v>
      </c>
      <c r="N2" s="98" t="s">
        <v>27</v>
      </c>
    </row>
    <row r="3" spans="1:14">
      <c r="A3" s="67" t="s">
        <v>828</v>
      </c>
      <c r="B3" s="65" t="s">
        <v>831</v>
      </c>
      <c r="C3" s="65" t="s">
        <v>832</v>
      </c>
      <c r="D3" s="98"/>
      <c r="E3" s="81"/>
      <c r="F3" s="98">
        <v>0.2</v>
      </c>
      <c r="G3" s="98"/>
      <c r="H3" s="98"/>
      <c r="I3" s="98"/>
      <c r="J3" s="100"/>
      <c r="K3" s="98"/>
      <c r="L3" s="67"/>
      <c r="M3" s="67"/>
      <c r="N3" s="98">
        <f t="shared" ref="N3:N54" si="0">D3+E3+F3+G3+H3+I3+J3+K3</f>
        <v>0.2</v>
      </c>
    </row>
    <row r="4" spans="1:14">
      <c r="A4" s="67" t="s">
        <v>828</v>
      </c>
      <c r="B4" s="65" t="s">
        <v>833</v>
      </c>
      <c r="C4" s="65" t="s">
        <v>834</v>
      </c>
      <c r="D4" s="98"/>
      <c r="E4" s="81"/>
      <c r="F4" s="98"/>
      <c r="G4" s="98"/>
      <c r="H4" s="98"/>
      <c r="I4" s="98"/>
      <c r="J4" s="100"/>
      <c r="K4" s="98">
        <v>0.1</v>
      </c>
      <c r="L4" s="67"/>
      <c r="M4" s="67"/>
      <c r="N4" s="98">
        <f t="shared" si="0"/>
        <v>0.1</v>
      </c>
    </row>
    <row r="5" spans="1:14">
      <c r="A5" s="67" t="s">
        <v>828</v>
      </c>
      <c r="B5" s="65" t="s">
        <v>835</v>
      </c>
      <c r="C5" s="65" t="s">
        <v>836</v>
      </c>
      <c r="D5" s="98">
        <v>0.2</v>
      </c>
      <c r="E5" s="81">
        <v>0.2</v>
      </c>
      <c r="F5" s="98">
        <v>0.2</v>
      </c>
      <c r="G5" s="98">
        <v>0.2</v>
      </c>
      <c r="H5" s="98"/>
      <c r="I5" s="98"/>
      <c r="J5" s="100"/>
      <c r="K5" s="98">
        <v>0.1</v>
      </c>
      <c r="L5" s="67"/>
      <c r="M5" s="67">
        <v>0.2</v>
      </c>
      <c r="N5" s="98">
        <f>D5+E5+F5+G5+H5+I5+J5+K5+M5</f>
        <v>1.1000000000000001</v>
      </c>
    </row>
    <row r="6" spans="1:14">
      <c r="A6" s="67" t="s">
        <v>828</v>
      </c>
      <c r="B6" s="65" t="s">
        <v>837</v>
      </c>
      <c r="C6" s="65" t="s">
        <v>838</v>
      </c>
      <c r="D6" s="98"/>
      <c r="E6" s="81"/>
      <c r="F6" s="98"/>
      <c r="G6" s="98"/>
      <c r="H6" s="98"/>
      <c r="I6" s="98"/>
      <c r="J6" s="100"/>
      <c r="K6" s="98">
        <v>0.1</v>
      </c>
      <c r="L6" s="67"/>
      <c r="M6" s="67"/>
      <c r="N6" s="98">
        <f t="shared" si="0"/>
        <v>0.1</v>
      </c>
    </row>
    <row r="7" spans="1:14">
      <c r="A7" s="67" t="s">
        <v>828</v>
      </c>
      <c r="B7" s="65" t="s">
        <v>839</v>
      </c>
      <c r="C7" s="65" t="s">
        <v>840</v>
      </c>
      <c r="D7" s="98"/>
      <c r="E7" s="81"/>
      <c r="F7" s="98"/>
      <c r="G7" s="98"/>
      <c r="H7" s="98"/>
      <c r="I7" s="98"/>
      <c r="J7" s="100">
        <v>0.1</v>
      </c>
      <c r="K7" s="98"/>
      <c r="L7" s="67"/>
      <c r="M7" s="67"/>
      <c r="N7" s="98">
        <f t="shared" si="0"/>
        <v>0.1</v>
      </c>
    </row>
    <row r="8" spans="1:14">
      <c r="A8" s="67" t="s">
        <v>828</v>
      </c>
      <c r="B8" s="65" t="s">
        <v>841</v>
      </c>
      <c r="C8" s="65" t="s">
        <v>842</v>
      </c>
      <c r="D8" s="98"/>
      <c r="E8" s="81"/>
      <c r="F8" s="98"/>
      <c r="G8" s="98"/>
      <c r="H8" s="98"/>
      <c r="I8" s="98"/>
      <c r="J8" s="100"/>
      <c r="K8" s="98"/>
      <c r="L8" s="67"/>
      <c r="M8" s="67"/>
      <c r="N8" s="98">
        <f t="shared" si="0"/>
        <v>0</v>
      </c>
    </row>
    <row r="9" spans="1:14">
      <c r="A9" s="67" t="s">
        <v>828</v>
      </c>
      <c r="B9" s="65" t="s">
        <v>843</v>
      </c>
      <c r="C9" s="65" t="s">
        <v>844</v>
      </c>
      <c r="D9" s="98"/>
      <c r="E9" s="81"/>
      <c r="F9" s="98"/>
      <c r="G9" s="98"/>
      <c r="H9" s="98"/>
      <c r="I9" s="98"/>
      <c r="J9" s="100"/>
      <c r="K9" s="98"/>
      <c r="L9" s="67"/>
      <c r="M9" s="67"/>
      <c r="N9" s="98">
        <f t="shared" si="0"/>
        <v>0</v>
      </c>
    </row>
    <row r="10" spans="1:14">
      <c r="A10" s="67" t="s">
        <v>828</v>
      </c>
      <c r="B10" s="65" t="s">
        <v>845</v>
      </c>
      <c r="C10" s="65" t="s">
        <v>846</v>
      </c>
      <c r="D10" s="98"/>
      <c r="E10" s="81"/>
      <c r="F10" s="98"/>
      <c r="G10" s="98"/>
      <c r="H10" s="98"/>
      <c r="I10" s="98"/>
      <c r="J10" s="100">
        <v>0.1</v>
      </c>
      <c r="K10" s="98"/>
      <c r="L10" s="67"/>
      <c r="M10" s="67"/>
      <c r="N10" s="98">
        <f t="shared" si="0"/>
        <v>0.1</v>
      </c>
    </row>
    <row r="11" spans="1:14">
      <c r="A11" s="67" t="s">
        <v>828</v>
      </c>
      <c r="B11" s="65" t="s">
        <v>847</v>
      </c>
      <c r="C11" s="65" t="s">
        <v>848</v>
      </c>
      <c r="D11" s="98"/>
      <c r="E11" s="81"/>
      <c r="F11" s="98"/>
      <c r="G11" s="98"/>
      <c r="H11" s="98"/>
      <c r="I11" s="98"/>
      <c r="J11" s="100"/>
      <c r="K11" s="98"/>
      <c r="L11" s="67"/>
      <c r="M11" s="67"/>
      <c r="N11" s="98">
        <f t="shared" si="0"/>
        <v>0</v>
      </c>
    </row>
    <row r="12" spans="1:14">
      <c r="A12" s="67" t="s">
        <v>828</v>
      </c>
      <c r="B12" s="65" t="s">
        <v>849</v>
      </c>
      <c r="C12" s="65" t="s">
        <v>850</v>
      </c>
      <c r="D12" s="98"/>
      <c r="E12" s="81"/>
      <c r="F12" s="98"/>
      <c r="G12" s="98"/>
      <c r="H12" s="98"/>
      <c r="I12" s="98"/>
      <c r="J12" s="100">
        <v>0.1</v>
      </c>
      <c r="K12" s="98"/>
      <c r="L12" s="67"/>
      <c r="M12" s="67"/>
      <c r="N12" s="98">
        <f t="shared" si="0"/>
        <v>0.1</v>
      </c>
    </row>
    <row r="13" spans="1:14">
      <c r="A13" s="67" t="s">
        <v>828</v>
      </c>
      <c r="B13" s="65" t="s">
        <v>851</v>
      </c>
      <c r="C13" s="65" t="s">
        <v>852</v>
      </c>
      <c r="D13" s="98">
        <v>0.2</v>
      </c>
      <c r="E13" s="81"/>
      <c r="F13" s="98"/>
      <c r="G13" s="98"/>
      <c r="H13" s="98"/>
      <c r="I13" s="98"/>
      <c r="J13" s="100"/>
      <c r="K13" s="67">
        <v>0.1</v>
      </c>
      <c r="L13" s="67"/>
      <c r="M13" s="67"/>
      <c r="N13" s="98">
        <f t="shared" si="0"/>
        <v>0.30000000000000004</v>
      </c>
    </row>
    <row r="14" spans="1:14">
      <c r="A14" s="67" t="s">
        <v>828</v>
      </c>
      <c r="B14" s="65" t="s">
        <v>853</v>
      </c>
      <c r="C14" s="65" t="s">
        <v>854</v>
      </c>
      <c r="D14" s="98">
        <v>0.2</v>
      </c>
      <c r="E14" s="81"/>
      <c r="F14" s="98"/>
      <c r="G14" s="98"/>
      <c r="H14" s="98"/>
      <c r="I14" s="98"/>
      <c r="J14" s="100"/>
      <c r="K14" s="67">
        <v>0.1</v>
      </c>
      <c r="L14" s="67"/>
      <c r="M14" s="67"/>
      <c r="N14" s="98">
        <f t="shared" si="0"/>
        <v>0.30000000000000004</v>
      </c>
    </row>
    <row r="15" spans="1:14">
      <c r="A15" s="67" t="s">
        <v>828</v>
      </c>
      <c r="B15" s="65" t="s">
        <v>855</v>
      </c>
      <c r="C15" s="65" t="s">
        <v>856</v>
      </c>
      <c r="D15" s="98"/>
      <c r="E15" s="81"/>
      <c r="F15" s="98"/>
      <c r="G15" s="98"/>
      <c r="H15" s="98"/>
      <c r="I15" s="98"/>
      <c r="J15" s="100"/>
      <c r="K15" s="98"/>
      <c r="L15" s="67"/>
      <c r="M15" s="67"/>
      <c r="N15" s="98">
        <f t="shared" si="0"/>
        <v>0</v>
      </c>
    </row>
    <row r="16" spans="1:14">
      <c r="A16" s="67" t="s">
        <v>828</v>
      </c>
      <c r="B16" s="65" t="s">
        <v>857</v>
      </c>
      <c r="C16" s="65" t="s">
        <v>858</v>
      </c>
      <c r="D16" s="98">
        <v>0.2</v>
      </c>
      <c r="E16" s="81"/>
      <c r="F16" s="98"/>
      <c r="G16" s="98"/>
      <c r="H16" s="98"/>
      <c r="I16" s="98"/>
      <c r="J16" s="100"/>
      <c r="K16" s="98"/>
      <c r="L16" s="67"/>
      <c r="M16" s="67"/>
      <c r="N16" s="98">
        <f t="shared" si="0"/>
        <v>0.2</v>
      </c>
    </row>
    <row r="17" spans="1:14">
      <c r="A17" s="67" t="s">
        <v>828</v>
      </c>
      <c r="B17" s="65" t="s">
        <v>859</v>
      </c>
      <c r="C17" s="65" t="s">
        <v>860</v>
      </c>
      <c r="D17" s="98"/>
      <c r="E17" s="81"/>
      <c r="F17" s="98"/>
      <c r="G17" s="98"/>
      <c r="H17" s="98"/>
      <c r="I17" s="98"/>
      <c r="J17" s="100"/>
      <c r="K17" s="98"/>
      <c r="L17" s="67"/>
      <c r="M17" s="67"/>
      <c r="N17" s="98">
        <f t="shared" si="0"/>
        <v>0</v>
      </c>
    </row>
    <row r="18" spans="1:14">
      <c r="A18" s="67" t="s">
        <v>828</v>
      </c>
      <c r="B18" s="65" t="s">
        <v>861</v>
      </c>
      <c r="C18" s="65" t="s">
        <v>862</v>
      </c>
      <c r="D18" s="98"/>
      <c r="E18" s="81"/>
      <c r="F18" s="98"/>
      <c r="G18" s="98"/>
      <c r="H18" s="98"/>
      <c r="I18" s="98"/>
      <c r="J18" s="100"/>
      <c r="K18" s="98"/>
      <c r="L18" s="67"/>
      <c r="M18" s="67"/>
      <c r="N18" s="98">
        <f t="shared" si="0"/>
        <v>0</v>
      </c>
    </row>
    <row r="19" spans="1:14">
      <c r="A19" s="67" t="s">
        <v>828</v>
      </c>
      <c r="B19" s="65" t="s">
        <v>863</v>
      </c>
      <c r="C19" s="65" t="s">
        <v>864</v>
      </c>
      <c r="D19" s="98"/>
      <c r="E19" s="81"/>
      <c r="F19" s="98"/>
      <c r="G19" s="98">
        <v>0.2</v>
      </c>
      <c r="H19" s="98"/>
      <c r="I19" s="98"/>
      <c r="J19" s="100"/>
      <c r="K19" s="98"/>
      <c r="L19" s="67"/>
      <c r="M19" s="67"/>
      <c r="N19" s="98">
        <f t="shared" si="0"/>
        <v>0.2</v>
      </c>
    </row>
    <row r="20" spans="1:14">
      <c r="A20" s="67" t="s">
        <v>828</v>
      </c>
      <c r="B20" s="65" t="s">
        <v>865</v>
      </c>
      <c r="C20" s="65" t="s">
        <v>866</v>
      </c>
      <c r="D20" s="98"/>
      <c r="E20" s="81"/>
      <c r="F20" s="98"/>
      <c r="G20" s="98"/>
      <c r="H20" s="98"/>
      <c r="I20" s="98"/>
      <c r="J20" s="100"/>
      <c r="K20" s="98"/>
      <c r="L20" s="67"/>
      <c r="M20" s="67"/>
      <c r="N20" s="98">
        <f t="shared" si="0"/>
        <v>0</v>
      </c>
    </row>
    <row r="21" spans="1:14">
      <c r="A21" s="67" t="s">
        <v>828</v>
      </c>
      <c r="B21" s="65" t="s">
        <v>867</v>
      </c>
      <c r="C21" s="65" t="s">
        <v>868</v>
      </c>
      <c r="D21" s="98"/>
      <c r="E21" s="81"/>
      <c r="F21" s="98">
        <v>0.2</v>
      </c>
      <c r="G21" s="98"/>
      <c r="H21" s="98"/>
      <c r="I21" s="98"/>
      <c r="J21" s="100"/>
      <c r="K21" s="98"/>
      <c r="L21" s="67"/>
      <c r="M21" s="67"/>
      <c r="N21" s="98">
        <f t="shared" si="0"/>
        <v>0.2</v>
      </c>
    </row>
    <row r="22" spans="1:14">
      <c r="A22" s="67" t="s">
        <v>828</v>
      </c>
      <c r="B22" s="65" t="s">
        <v>869</v>
      </c>
      <c r="C22" s="65" t="s">
        <v>870</v>
      </c>
      <c r="D22" s="98"/>
      <c r="E22" s="81"/>
      <c r="F22" s="98"/>
      <c r="G22" s="98"/>
      <c r="H22" s="98"/>
      <c r="I22" s="98"/>
      <c r="J22" s="100"/>
      <c r="K22" s="98"/>
      <c r="L22" s="67"/>
      <c r="M22" s="67"/>
      <c r="N22" s="98">
        <f t="shared" si="0"/>
        <v>0</v>
      </c>
    </row>
    <row r="23" spans="1:14">
      <c r="A23" s="67" t="s">
        <v>828</v>
      </c>
      <c r="B23" s="65" t="s">
        <v>871</v>
      </c>
      <c r="C23" s="65" t="s">
        <v>872</v>
      </c>
      <c r="D23" s="98">
        <v>0.2</v>
      </c>
      <c r="E23" s="81"/>
      <c r="F23" s="98"/>
      <c r="G23" s="98"/>
      <c r="H23" s="98"/>
      <c r="I23" s="98"/>
      <c r="J23" s="100"/>
      <c r="K23" s="98"/>
      <c r="L23" s="67"/>
      <c r="M23" s="67"/>
      <c r="N23" s="98">
        <f t="shared" si="0"/>
        <v>0.2</v>
      </c>
    </row>
    <row r="24" spans="1:14">
      <c r="A24" s="67" t="s">
        <v>828</v>
      </c>
      <c r="B24" s="65" t="s">
        <v>873</v>
      </c>
      <c r="C24" s="65" t="s">
        <v>874</v>
      </c>
      <c r="D24" s="98"/>
      <c r="E24" s="81"/>
      <c r="F24" s="98"/>
      <c r="G24" s="98"/>
      <c r="H24" s="98"/>
      <c r="I24" s="98"/>
      <c r="J24" s="100"/>
      <c r="K24" s="98"/>
      <c r="L24" s="67"/>
      <c r="M24" s="67"/>
      <c r="N24" s="98">
        <f t="shared" si="0"/>
        <v>0</v>
      </c>
    </row>
    <row r="25" spans="1:14">
      <c r="A25" s="67" t="s">
        <v>828</v>
      </c>
      <c r="B25" s="65" t="s">
        <v>875</v>
      </c>
      <c r="C25" s="65" t="s">
        <v>876</v>
      </c>
      <c r="D25" s="98"/>
      <c r="E25" s="81"/>
      <c r="F25" s="98"/>
      <c r="G25" s="98"/>
      <c r="H25" s="98"/>
      <c r="I25" s="98"/>
      <c r="J25" s="100"/>
      <c r="K25" s="98"/>
      <c r="L25" s="67"/>
      <c r="M25" s="67"/>
      <c r="N25" s="98">
        <f t="shared" si="0"/>
        <v>0</v>
      </c>
    </row>
    <row r="26" spans="1:14">
      <c r="A26" s="67" t="s">
        <v>828</v>
      </c>
      <c r="B26" s="65" t="s">
        <v>877</v>
      </c>
      <c r="C26" s="65" t="s">
        <v>878</v>
      </c>
      <c r="D26" s="98">
        <v>0.2</v>
      </c>
      <c r="E26" s="81"/>
      <c r="F26" s="98"/>
      <c r="G26" s="98"/>
      <c r="H26" s="98"/>
      <c r="I26" s="98"/>
      <c r="J26" s="100"/>
      <c r="K26" s="98">
        <v>0.2</v>
      </c>
      <c r="L26" s="67"/>
      <c r="M26" s="67"/>
      <c r="N26" s="98">
        <f t="shared" si="0"/>
        <v>0.4</v>
      </c>
    </row>
    <row r="27" spans="1:14">
      <c r="A27" s="67" t="s">
        <v>828</v>
      </c>
      <c r="B27" s="65" t="s">
        <v>879</v>
      </c>
      <c r="C27" s="65" t="s">
        <v>880</v>
      </c>
      <c r="D27" s="98">
        <v>0.2</v>
      </c>
      <c r="E27" s="81"/>
      <c r="F27" s="98"/>
      <c r="G27" s="98"/>
      <c r="H27" s="98"/>
      <c r="I27" s="98"/>
      <c r="J27" s="100"/>
      <c r="K27" s="98">
        <v>0.2</v>
      </c>
      <c r="L27" s="67"/>
      <c r="M27" s="67"/>
      <c r="N27" s="98">
        <f t="shared" si="0"/>
        <v>0.4</v>
      </c>
    </row>
    <row r="28" spans="1:14">
      <c r="A28" s="67" t="s">
        <v>828</v>
      </c>
      <c r="B28" s="65" t="s">
        <v>881</v>
      </c>
      <c r="C28" s="65" t="s">
        <v>882</v>
      </c>
      <c r="D28" s="98"/>
      <c r="E28" s="81"/>
      <c r="F28" s="98"/>
      <c r="G28" s="98"/>
      <c r="H28" s="98"/>
      <c r="I28" s="98"/>
      <c r="J28" s="100"/>
      <c r="K28" s="98"/>
      <c r="L28" s="67"/>
      <c r="M28" s="67"/>
      <c r="N28" s="98">
        <f t="shared" si="0"/>
        <v>0</v>
      </c>
    </row>
    <row r="29" spans="1:14">
      <c r="A29" s="67" t="s">
        <v>828</v>
      </c>
      <c r="B29" s="65" t="s">
        <v>883</v>
      </c>
      <c r="C29" s="65" t="s">
        <v>884</v>
      </c>
      <c r="D29" s="98">
        <v>0.2</v>
      </c>
      <c r="E29" s="81"/>
      <c r="F29" s="98"/>
      <c r="G29" s="98"/>
      <c r="H29" s="98"/>
      <c r="I29" s="98"/>
      <c r="J29" s="100">
        <v>0.1</v>
      </c>
      <c r="K29" s="98">
        <v>0.1</v>
      </c>
      <c r="L29" s="67"/>
      <c r="M29" s="67"/>
      <c r="N29" s="98">
        <f t="shared" si="0"/>
        <v>0.4</v>
      </c>
    </row>
    <row r="30" spans="1:14">
      <c r="A30" s="67" t="s">
        <v>828</v>
      </c>
      <c r="B30" s="65" t="s">
        <v>885</v>
      </c>
      <c r="C30" s="65" t="s">
        <v>886</v>
      </c>
      <c r="D30" s="98">
        <v>0.2</v>
      </c>
      <c r="E30" s="81"/>
      <c r="F30" s="98"/>
      <c r="G30" s="98"/>
      <c r="H30" s="98"/>
      <c r="I30" s="98"/>
      <c r="J30" s="100">
        <v>0.1</v>
      </c>
      <c r="K30" s="98">
        <v>0.1</v>
      </c>
      <c r="L30" s="67"/>
      <c r="M30" s="67"/>
      <c r="N30" s="98">
        <f t="shared" si="0"/>
        <v>0.4</v>
      </c>
    </row>
    <row r="31" spans="1:14">
      <c r="A31" s="67" t="s">
        <v>828</v>
      </c>
      <c r="B31" s="65" t="s">
        <v>887</v>
      </c>
      <c r="C31" s="65" t="s">
        <v>888</v>
      </c>
      <c r="D31" s="98">
        <v>0.2</v>
      </c>
      <c r="E31" s="81"/>
      <c r="F31" s="98"/>
      <c r="G31" s="98"/>
      <c r="H31" s="98"/>
      <c r="I31" s="98"/>
      <c r="J31" s="100"/>
      <c r="K31" s="98"/>
      <c r="L31" s="67"/>
      <c r="M31" s="67"/>
      <c r="N31" s="98">
        <f t="shared" si="0"/>
        <v>0.2</v>
      </c>
    </row>
    <row r="32" spans="1:14">
      <c r="A32" s="67" t="s">
        <v>828</v>
      </c>
      <c r="B32" s="65" t="s">
        <v>889</v>
      </c>
      <c r="C32" s="65" t="s">
        <v>890</v>
      </c>
      <c r="D32" s="98">
        <v>0.2</v>
      </c>
      <c r="E32" s="81"/>
      <c r="F32" s="98"/>
      <c r="G32" s="98"/>
      <c r="H32" s="98"/>
      <c r="I32" s="98"/>
      <c r="J32" s="100">
        <v>0.1</v>
      </c>
      <c r="K32" s="67">
        <v>0.1</v>
      </c>
      <c r="L32" s="67"/>
      <c r="M32" s="67"/>
      <c r="N32" s="98">
        <f t="shared" si="0"/>
        <v>0.4</v>
      </c>
    </row>
    <row r="33" spans="1:14">
      <c r="A33" s="67" t="s">
        <v>828</v>
      </c>
      <c r="B33" s="65" t="s">
        <v>891</v>
      </c>
      <c r="C33" s="65" t="s">
        <v>892</v>
      </c>
      <c r="D33" s="98"/>
      <c r="E33" s="81"/>
      <c r="F33" s="98"/>
      <c r="G33" s="98"/>
      <c r="H33" s="98"/>
      <c r="I33" s="98"/>
      <c r="J33" s="100">
        <v>0.1</v>
      </c>
      <c r="K33" s="67">
        <v>0.1</v>
      </c>
      <c r="L33" s="67"/>
      <c r="M33" s="67"/>
      <c r="N33" s="98">
        <f t="shared" si="0"/>
        <v>0.2</v>
      </c>
    </row>
    <row r="34" spans="1:14">
      <c r="A34" s="67" t="s">
        <v>828</v>
      </c>
      <c r="B34" s="65" t="s">
        <v>893</v>
      </c>
      <c r="C34" s="65" t="s">
        <v>894</v>
      </c>
      <c r="D34" s="98"/>
      <c r="E34" s="81"/>
      <c r="F34" s="98"/>
      <c r="G34" s="98"/>
      <c r="H34" s="98"/>
      <c r="I34" s="98"/>
      <c r="J34" s="100">
        <v>0.1</v>
      </c>
      <c r="K34" s="98">
        <v>0.1</v>
      </c>
      <c r="L34" s="67"/>
      <c r="M34" s="67"/>
      <c r="N34" s="98">
        <f t="shared" si="0"/>
        <v>0.2</v>
      </c>
    </row>
    <row r="35" spans="1:14">
      <c r="A35" s="67" t="s">
        <v>828</v>
      </c>
      <c r="B35" s="65" t="s">
        <v>895</v>
      </c>
      <c r="C35" s="65" t="s">
        <v>896</v>
      </c>
      <c r="D35" s="98"/>
      <c r="E35" s="81"/>
      <c r="F35" s="98"/>
      <c r="G35" s="98"/>
      <c r="H35" s="98"/>
      <c r="I35" s="98"/>
      <c r="J35" s="100">
        <v>0.1</v>
      </c>
      <c r="K35" s="67">
        <v>0.1</v>
      </c>
      <c r="L35" s="67"/>
      <c r="M35" s="67"/>
      <c r="N35" s="98">
        <f t="shared" si="0"/>
        <v>0.2</v>
      </c>
    </row>
    <row r="36" spans="1:14">
      <c r="A36" s="67" t="s">
        <v>828</v>
      </c>
      <c r="B36" s="65" t="s">
        <v>897</v>
      </c>
      <c r="C36" s="65" t="s">
        <v>898</v>
      </c>
      <c r="D36" s="98">
        <v>0.2</v>
      </c>
      <c r="E36" s="81"/>
      <c r="F36" s="98"/>
      <c r="G36" s="98"/>
      <c r="H36" s="98"/>
      <c r="I36" s="98"/>
      <c r="J36" s="100"/>
      <c r="K36" s="98">
        <v>0.1</v>
      </c>
      <c r="L36" s="67"/>
      <c r="M36" s="67"/>
      <c r="N36" s="98">
        <f t="shared" si="0"/>
        <v>0.30000000000000004</v>
      </c>
    </row>
    <row r="37" spans="1:14">
      <c r="A37" s="67" t="s">
        <v>828</v>
      </c>
      <c r="B37" s="65" t="s">
        <v>899</v>
      </c>
      <c r="C37" s="65" t="s">
        <v>900</v>
      </c>
      <c r="D37" s="98">
        <v>0.2</v>
      </c>
      <c r="E37" s="81"/>
      <c r="F37" s="98"/>
      <c r="G37" s="98"/>
      <c r="H37" s="98"/>
      <c r="I37" s="98"/>
      <c r="J37" s="100">
        <v>0.1</v>
      </c>
      <c r="K37" s="98">
        <v>0.1</v>
      </c>
      <c r="L37" s="67"/>
      <c r="M37" s="67"/>
      <c r="N37" s="98">
        <f t="shared" si="0"/>
        <v>0.4</v>
      </c>
    </row>
    <row r="38" spans="1:14">
      <c r="A38" s="67" t="s">
        <v>828</v>
      </c>
      <c r="B38" s="81" t="s">
        <v>901</v>
      </c>
      <c r="C38" s="81" t="s">
        <v>902</v>
      </c>
      <c r="D38" s="98">
        <v>0.2</v>
      </c>
      <c r="E38" s="81"/>
      <c r="F38" s="98"/>
      <c r="G38" s="98"/>
      <c r="H38" s="98"/>
      <c r="I38" s="98"/>
      <c r="J38" s="100">
        <v>0.1</v>
      </c>
      <c r="K38" s="98">
        <v>0.2</v>
      </c>
      <c r="L38" s="67"/>
      <c r="M38" s="67"/>
      <c r="N38" s="98">
        <f t="shared" si="0"/>
        <v>0.5</v>
      </c>
    </row>
    <row r="39" spans="1:14">
      <c r="A39" s="67" t="s">
        <v>828</v>
      </c>
      <c r="B39" s="81" t="s">
        <v>903</v>
      </c>
      <c r="C39" s="81" t="s">
        <v>904</v>
      </c>
      <c r="D39" s="98">
        <v>0.2</v>
      </c>
      <c r="E39" s="81"/>
      <c r="F39" s="98"/>
      <c r="G39" s="98"/>
      <c r="H39" s="98"/>
      <c r="I39" s="98"/>
      <c r="J39" s="100"/>
      <c r="K39" s="98"/>
      <c r="L39" s="67"/>
      <c r="M39" s="67"/>
      <c r="N39" s="98">
        <f t="shared" si="0"/>
        <v>0.2</v>
      </c>
    </row>
    <row r="40" spans="1:14">
      <c r="A40" s="67" t="s">
        <v>828</v>
      </c>
      <c r="B40" s="81" t="s">
        <v>905</v>
      </c>
      <c r="C40" s="81" t="s">
        <v>906</v>
      </c>
      <c r="D40" s="98"/>
      <c r="E40" s="81"/>
      <c r="F40" s="98"/>
      <c r="G40" s="98"/>
      <c r="H40" s="98"/>
      <c r="I40" s="98"/>
      <c r="J40" s="100"/>
      <c r="K40" s="98"/>
      <c r="L40" s="67"/>
      <c r="M40" s="67"/>
      <c r="N40" s="98">
        <f t="shared" si="0"/>
        <v>0</v>
      </c>
    </row>
    <row r="41" spans="1:14">
      <c r="A41" s="67" t="s">
        <v>828</v>
      </c>
      <c r="B41" s="81" t="s">
        <v>907</v>
      </c>
      <c r="C41" s="81" t="s">
        <v>908</v>
      </c>
      <c r="D41" s="98"/>
      <c r="E41" s="81"/>
      <c r="F41" s="98"/>
      <c r="G41" s="98"/>
      <c r="H41" s="98"/>
      <c r="I41" s="98"/>
      <c r="J41" s="100"/>
      <c r="K41" s="98"/>
      <c r="L41" s="67"/>
      <c r="M41" s="67"/>
      <c r="N41" s="98">
        <f t="shared" si="0"/>
        <v>0</v>
      </c>
    </row>
    <row r="42" spans="1:14">
      <c r="A42" s="67" t="s">
        <v>828</v>
      </c>
      <c r="B42" s="81" t="s">
        <v>909</v>
      </c>
      <c r="C42" s="81" t="s">
        <v>910</v>
      </c>
      <c r="D42" s="98">
        <v>0.2</v>
      </c>
      <c r="E42" s="81"/>
      <c r="F42" s="98">
        <v>0.2</v>
      </c>
      <c r="G42" s="98"/>
      <c r="H42" s="98"/>
      <c r="I42" s="98"/>
      <c r="J42" s="100"/>
      <c r="K42" s="98">
        <v>0.2</v>
      </c>
      <c r="L42" s="67"/>
      <c r="M42" s="67"/>
      <c r="N42" s="98">
        <f t="shared" si="0"/>
        <v>0.60000000000000009</v>
      </c>
    </row>
    <row r="43" spans="1:14">
      <c r="A43" s="67" t="s">
        <v>828</v>
      </c>
      <c r="B43" s="81" t="s">
        <v>911</v>
      </c>
      <c r="C43" s="81" t="s">
        <v>912</v>
      </c>
      <c r="D43" s="98"/>
      <c r="E43" s="81"/>
      <c r="F43" s="98"/>
      <c r="G43" s="98"/>
      <c r="H43" s="98"/>
      <c r="I43" s="98"/>
      <c r="J43" s="100"/>
      <c r="K43" s="98"/>
      <c r="L43" s="67"/>
      <c r="M43" s="67"/>
      <c r="N43" s="98">
        <f t="shared" si="0"/>
        <v>0</v>
      </c>
    </row>
    <row r="44" spans="1:14">
      <c r="A44" s="67" t="s">
        <v>828</v>
      </c>
      <c r="B44" s="81" t="s">
        <v>347</v>
      </c>
      <c r="C44" s="81" t="s">
        <v>913</v>
      </c>
      <c r="D44" s="98"/>
      <c r="E44" s="81"/>
      <c r="F44" s="98"/>
      <c r="G44" s="98"/>
      <c r="H44" s="98"/>
      <c r="I44" s="98"/>
      <c r="J44" s="100"/>
      <c r="K44" s="98"/>
      <c r="L44" s="67"/>
      <c r="M44" s="67"/>
      <c r="N44" s="98">
        <f t="shared" si="0"/>
        <v>0</v>
      </c>
    </row>
    <row r="45" spans="1:14">
      <c r="A45" s="67" t="s">
        <v>828</v>
      </c>
      <c r="B45" s="81" t="s">
        <v>914</v>
      </c>
      <c r="C45" s="81" t="s">
        <v>915</v>
      </c>
      <c r="D45" s="98">
        <v>0.2</v>
      </c>
      <c r="E45" s="81"/>
      <c r="F45" s="98"/>
      <c r="G45" s="98"/>
      <c r="H45" s="98"/>
      <c r="I45" s="98"/>
      <c r="J45" s="100"/>
      <c r="K45" s="98"/>
      <c r="L45" s="67"/>
      <c r="M45" s="67"/>
      <c r="N45" s="98">
        <f t="shared" si="0"/>
        <v>0.2</v>
      </c>
    </row>
    <row r="46" spans="1:14">
      <c r="A46" s="67" t="s">
        <v>828</v>
      </c>
      <c r="B46" s="81" t="s">
        <v>916</v>
      </c>
      <c r="C46" s="81" t="s">
        <v>917</v>
      </c>
      <c r="D46" s="98"/>
      <c r="E46" s="81"/>
      <c r="F46" s="98"/>
      <c r="G46" s="98"/>
      <c r="H46" s="98"/>
      <c r="I46" s="98"/>
      <c r="J46" s="100">
        <v>0.1</v>
      </c>
      <c r="K46" s="98">
        <v>0.2</v>
      </c>
      <c r="L46" s="67"/>
      <c r="M46" s="67"/>
      <c r="N46" s="98">
        <f t="shared" si="0"/>
        <v>0.30000000000000004</v>
      </c>
    </row>
    <row r="47" spans="1:14">
      <c r="A47" s="67" t="s">
        <v>828</v>
      </c>
      <c r="B47" s="81" t="s">
        <v>918</v>
      </c>
      <c r="C47" s="81" t="s">
        <v>919</v>
      </c>
      <c r="D47" s="98"/>
      <c r="E47" s="81"/>
      <c r="F47" s="98"/>
      <c r="G47" s="98"/>
      <c r="H47" s="98"/>
      <c r="I47" s="98"/>
      <c r="J47" s="100"/>
      <c r="K47" s="98"/>
      <c r="L47" s="67"/>
      <c r="M47" s="67"/>
      <c r="N47" s="98">
        <f t="shared" si="0"/>
        <v>0</v>
      </c>
    </row>
    <row r="48" spans="1:14">
      <c r="A48" s="67" t="s">
        <v>828</v>
      </c>
      <c r="B48" s="81" t="s">
        <v>920</v>
      </c>
      <c r="C48" s="81" t="s">
        <v>921</v>
      </c>
      <c r="D48" s="98"/>
      <c r="E48" s="81"/>
      <c r="F48" s="98"/>
      <c r="G48" s="98"/>
      <c r="H48" s="98"/>
      <c r="I48" s="98"/>
      <c r="J48" s="100"/>
      <c r="K48" s="98"/>
      <c r="L48" s="67"/>
      <c r="M48" s="67"/>
      <c r="N48" s="98">
        <f t="shared" si="0"/>
        <v>0</v>
      </c>
    </row>
    <row r="49" spans="1:14">
      <c r="A49" s="67" t="s">
        <v>828</v>
      </c>
      <c r="B49" s="81" t="s">
        <v>397</v>
      </c>
      <c r="C49" s="81" t="s">
        <v>922</v>
      </c>
      <c r="D49" s="98">
        <v>0.2</v>
      </c>
      <c r="E49" s="81"/>
      <c r="F49" s="98"/>
      <c r="G49" s="98"/>
      <c r="H49" s="98"/>
      <c r="I49" s="98"/>
      <c r="J49" s="100"/>
      <c r="K49" s="98"/>
      <c r="L49" s="67"/>
      <c r="M49" s="67"/>
      <c r="N49" s="98">
        <f t="shared" si="0"/>
        <v>0.2</v>
      </c>
    </row>
    <row r="50" spans="1:14">
      <c r="A50" s="67" t="s">
        <v>828</v>
      </c>
      <c r="B50" s="81" t="s">
        <v>923</v>
      </c>
      <c r="C50" s="81" t="s">
        <v>924</v>
      </c>
      <c r="D50" s="98">
        <v>0.2</v>
      </c>
      <c r="E50" s="81"/>
      <c r="F50" s="98"/>
      <c r="G50" s="98"/>
      <c r="H50" s="98"/>
      <c r="I50" s="98"/>
      <c r="J50" s="100"/>
      <c r="K50" s="98"/>
      <c r="L50" s="67"/>
      <c r="M50" s="67"/>
      <c r="N50" s="98">
        <f t="shared" si="0"/>
        <v>0.2</v>
      </c>
    </row>
    <row r="51" spans="1:14">
      <c r="A51" s="67" t="s">
        <v>828</v>
      </c>
      <c r="B51" s="81" t="s">
        <v>925</v>
      </c>
      <c r="C51" s="81" t="s">
        <v>926</v>
      </c>
      <c r="D51" s="98"/>
      <c r="E51" s="81"/>
      <c r="F51" s="98"/>
      <c r="G51" s="98"/>
      <c r="H51" s="98"/>
      <c r="I51" s="98"/>
      <c r="J51" s="100"/>
      <c r="K51" s="98"/>
      <c r="L51" s="67"/>
      <c r="M51" s="67"/>
      <c r="N51" s="98">
        <f t="shared" si="0"/>
        <v>0</v>
      </c>
    </row>
    <row r="52" spans="1:14">
      <c r="A52" s="67" t="s">
        <v>828</v>
      </c>
      <c r="B52" s="81" t="s">
        <v>927</v>
      </c>
      <c r="C52" s="81" t="s">
        <v>928</v>
      </c>
      <c r="D52" s="98"/>
      <c r="E52" s="81"/>
      <c r="F52" s="98"/>
      <c r="G52" s="98"/>
      <c r="H52" s="98"/>
      <c r="I52" s="98"/>
      <c r="J52" s="100">
        <v>0.1</v>
      </c>
      <c r="K52" s="98">
        <v>0.2</v>
      </c>
      <c r="L52" s="67"/>
      <c r="M52" s="67"/>
      <c r="N52" s="98">
        <f t="shared" si="0"/>
        <v>0.30000000000000004</v>
      </c>
    </row>
    <row r="53" spans="1:14">
      <c r="A53" s="67" t="s">
        <v>828</v>
      </c>
      <c r="B53" s="65" t="s">
        <v>929</v>
      </c>
      <c r="C53" s="65" t="s">
        <v>930</v>
      </c>
      <c r="D53" s="98"/>
      <c r="E53" s="81"/>
      <c r="F53" s="98"/>
      <c r="G53" s="98"/>
      <c r="H53" s="98"/>
      <c r="I53" s="98"/>
      <c r="J53" s="100"/>
      <c r="K53" s="98"/>
      <c r="L53" s="67"/>
      <c r="M53" s="67"/>
      <c r="N53" s="98">
        <f t="shared" si="0"/>
        <v>0</v>
      </c>
    </row>
    <row r="54" spans="1:14">
      <c r="A54" s="67" t="s">
        <v>828</v>
      </c>
      <c r="B54" s="65" t="s">
        <v>931</v>
      </c>
      <c r="C54" s="65" t="s">
        <v>932</v>
      </c>
      <c r="D54" s="98">
        <v>0.2</v>
      </c>
      <c r="E54" s="81"/>
      <c r="F54" s="98"/>
      <c r="G54" s="98"/>
      <c r="H54" s="98"/>
      <c r="I54" s="98"/>
      <c r="J54" s="100">
        <v>0.1</v>
      </c>
      <c r="K54" s="98"/>
      <c r="L54" s="67"/>
      <c r="M54" s="67"/>
      <c r="N54" s="98">
        <f t="shared" si="0"/>
        <v>0.30000000000000004</v>
      </c>
    </row>
  </sheetData>
  <mergeCells count="1">
    <mergeCell ref="A1:N1"/>
  </mergeCells>
  <phoneticPr fontId="18" type="noConversion"/>
  <conditionalFormatting sqref="C1:C65536">
    <cfRule type="duplicateValues" dxfId="4" priority="1"/>
  </conditionalFormatting>
  <pageMargins left="0.75" right="0.75" top="1" bottom="1" header="0.51180555555555596" footer="0.51180555555555596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40"/>
  <sheetViews>
    <sheetView workbookViewId="0">
      <selection sqref="A1:N1"/>
    </sheetView>
  </sheetViews>
  <sheetFormatPr defaultColWidth="9" defaultRowHeight="14.4"/>
  <cols>
    <col min="1" max="2" width="10" style="64" customWidth="1"/>
    <col min="3" max="3" width="13.109375" style="64" customWidth="1"/>
    <col min="4" max="257" width="10" style="64" customWidth="1"/>
    <col min="258" max="16384" width="9" style="64"/>
  </cols>
  <sheetData>
    <row r="1" spans="1:14" ht="36.6" customHeight="1">
      <c r="A1" s="134" t="s">
        <v>1145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6"/>
    </row>
    <row r="2" spans="1:14" ht="43.2">
      <c r="A2" s="65" t="s">
        <v>1</v>
      </c>
      <c r="B2" s="65" t="s">
        <v>2</v>
      </c>
      <c r="C2" s="65" t="s">
        <v>3</v>
      </c>
      <c r="D2" s="66" t="s">
        <v>530</v>
      </c>
      <c r="E2" s="66" t="s">
        <v>531</v>
      </c>
      <c r="F2" s="66" t="s">
        <v>532</v>
      </c>
      <c r="G2" s="66" t="s">
        <v>533</v>
      </c>
      <c r="H2" s="66" t="s">
        <v>534</v>
      </c>
      <c r="I2" s="66" t="s">
        <v>535</v>
      </c>
      <c r="J2" s="66" t="s">
        <v>536</v>
      </c>
      <c r="K2" s="66" t="s">
        <v>537</v>
      </c>
      <c r="L2" s="66" t="s">
        <v>15</v>
      </c>
      <c r="M2" s="66" t="s">
        <v>1139</v>
      </c>
      <c r="N2" s="66" t="s">
        <v>538</v>
      </c>
    </row>
    <row r="3" spans="1:14">
      <c r="A3" s="67" t="s">
        <v>1099</v>
      </c>
      <c r="B3" s="67" t="s">
        <v>1100</v>
      </c>
      <c r="C3" s="67">
        <v>2015512413</v>
      </c>
      <c r="D3" s="67"/>
      <c r="E3" s="67"/>
      <c r="F3" s="67"/>
      <c r="G3" s="67"/>
      <c r="H3" s="67"/>
      <c r="I3" s="67"/>
      <c r="J3" s="67"/>
      <c r="K3" s="67"/>
      <c r="L3" s="67"/>
      <c r="M3" s="67"/>
      <c r="N3" s="67">
        <f t="shared" ref="N3:N17" si="0">SUM(D3:L3)</f>
        <v>0</v>
      </c>
    </row>
    <row r="4" spans="1:14">
      <c r="A4" s="67" t="s">
        <v>1099</v>
      </c>
      <c r="B4" s="67" t="s">
        <v>1101</v>
      </c>
      <c r="C4" s="67">
        <v>2017510724</v>
      </c>
      <c r="D4" s="67"/>
      <c r="E4" s="67"/>
      <c r="F4" s="67"/>
      <c r="G4" s="67"/>
      <c r="H4" s="67"/>
      <c r="I4" s="67"/>
      <c r="J4" s="67"/>
      <c r="K4" s="67"/>
      <c r="L4" s="67"/>
      <c r="M4" s="67"/>
      <c r="N4" s="67">
        <f t="shared" si="0"/>
        <v>0</v>
      </c>
    </row>
    <row r="5" spans="1:14">
      <c r="A5" s="67" t="s">
        <v>1099</v>
      </c>
      <c r="B5" s="67" t="s">
        <v>1102</v>
      </c>
      <c r="C5" s="67">
        <v>2017510725</v>
      </c>
      <c r="D5" s="67"/>
      <c r="E5" s="67"/>
      <c r="F5" s="67"/>
      <c r="G5" s="67"/>
      <c r="H5" s="67"/>
      <c r="I5" s="67"/>
      <c r="J5" s="67"/>
      <c r="K5" s="67"/>
      <c r="L5" s="67"/>
      <c r="M5" s="67"/>
      <c r="N5" s="67">
        <f t="shared" si="0"/>
        <v>0</v>
      </c>
    </row>
    <row r="6" spans="1:14">
      <c r="A6" s="67" t="s">
        <v>1099</v>
      </c>
      <c r="B6" s="67" t="s">
        <v>1103</v>
      </c>
      <c r="C6" s="67">
        <v>2017510726</v>
      </c>
      <c r="D6" s="67">
        <v>0.2</v>
      </c>
      <c r="E6" s="67">
        <v>0.2</v>
      </c>
      <c r="F6" s="67">
        <v>0.2</v>
      </c>
      <c r="G6" s="67">
        <v>0.2</v>
      </c>
      <c r="H6" s="67"/>
      <c r="I6" s="67"/>
      <c r="J6" s="67">
        <v>0.1</v>
      </c>
      <c r="K6" s="67"/>
      <c r="L6" s="67"/>
      <c r="M6" s="67">
        <v>0.2</v>
      </c>
      <c r="N6" s="67">
        <f>SUM(D6:M6)</f>
        <v>1.1000000000000001</v>
      </c>
    </row>
    <row r="7" spans="1:14">
      <c r="A7" s="67" t="s">
        <v>1099</v>
      </c>
      <c r="B7" s="67" t="s">
        <v>1104</v>
      </c>
      <c r="C7" s="67">
        <v>2017510727</v>
      </c>
      <c r="D7" s="67"/>
      <c r="E7" s="67"/>
      <c r="F7" s="67"/>
      <c r="G7" s="67"/>
      <c r="H7" s="67"/>
      <c r="I7" s="67"/>
      <c r="J7" s="67">
        <v>0.1</v>
      </c>
      <c r="K7" s="67"/>
      <c r="L7" s="67"/>
      <c r="M7" s="67"/>
      <c r="N7" s="67">
        <f t="shared" si="0"/>
        <v>0.1</v>
      </c>
    </row>
    <row r="8" spans="1:14">
      <c r="A8" s="67" t="s">
        <v>1099</v>
      </c>
      <c r="B8" s="67" t="s">
        <v>1105</v>
      </c>
      <c r="C8" s="67">
        <v>2017510728</v>
      </c>
      <c r="D8" s="67"/>
      <c r="E8" s="67"/>
      <c r="F8" s="67"/>
      <c r="G8" s="67"/>
      <c r="H8" s="67"/>
      <c r="I8" s="67"/>
      <c r="J8" s="67">
        <v>0.1</v>
      </c>
      <c r="K8" s="67"/>
      <c r="L8" s="67"/>
      <c r="M8" s="67"/>
      <c r="N8" s="67">
        <f t="shared" si="0"/>
        <v>0.1</v>
      </c>
    </row>
    <row r="9" spans="1:14">
      <c r="A9" s="67" t="s">
        <v>1099</v>
      </c>
      <c r="B9" s="67" t="s">
        <v>1106</v>
      </c>
      <c r="C9" s="67">
        <v>2017510729</v>
      </c>
      <c r="D9" s="67"/>
      <c r="E9" s="67"/>
      <c r="F9" s="67"/>
      <c r="G9" s="67"/>
      <c r="H9" s="67"/>
      <c r="I9" s="67"/>
      <c r="J9" s="67">
        <v>0.1</v>
      </c>
      <c r="K9" s="67"/>
      <c r="L9" s="67"/>
      <c r="M9" s="67"/>
      <c r="N9" s="67">
        <f t="shared" si="0"/>
        <v>0.1</v>
      </c>
    </row>
    <row r="10" spans="1:14">
      <c r="A10" s="67" t="s">
        <v>1099</v>
      </c>
      <c r="B10" s="67" t="s">
        <v>1107</v>
      </c>
      <c r="C10" s="67">
        <v>2017510731</v>
      </c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>
        <f t="shared" si="0"/>
        <v>0</v>
      </c>
    </row>
    <row r="11" spans="1:14">
      <c r="A11" s="67" t="s">
        <v>1099</v>
      </c>
      <c r="B11" s="67" t="s">
        <v>1108</v>
      </c>
      <c r="C11" s="67">
        <v>2017510732</v>
      </c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>
        <f t="shared" si="0"/>
        <v>0</v>
      </c>
    </row>
    <row r="12" spans="1:14">
      <c r="A12" s="67" t="s">
        <v>1099</v>
      </c>
      <c r="B12" s="67" t="s">
        <v>1109</v>
      </c>
      <c r="C12" s="67">
        <v>2017510733</v>
      </c>
      <c r="D12" s="67"/>
      <c r="E12" s="67"/>
      <c r="F12" s="67"/>
      <c r="G12" s="67"/>
      <c r="H12" s="67"/>
      <c r="I12" s="67"/>
      <c r="J12" s="67"/>
      <c r="K12" s="67">
        <v>0.2</v>
      </c>
      <c r="L12" s="67"/>
      <c r="M12" s="67"/>
      <c r="N12" s="67">
        <f t="shared" si="0"/>
        <v>0.2</v>
      </c>
    </row>
    <row r="13" spans="1:14">
      <c r="A13" s="67" t="s">
        <v>1099</v>
      </c>
      <c r="B13" s="67" t="s">
        <v>1110</v>
      </c>
      <c r="C13" s="67">
        <v>2017510734</v>
      </c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>
        <f t="shared" si="0"/>
        <v>0</v>
      </c>
    </row>
    <row r="14" spans="1:14">
      <c r="A14" s="67" t="s">
        <v>1099</v>
      </c>
      <c r="B14" s="67" t="s">
        <v>1111</v>
      </c>
      <c r="C14" s="67">
        <v>2017510735</v>
      </c>
      <c r="D14" s="67"/>
      <c r="E14" s="67"/>
      <c r="F14" s="67"/>
      <c r="G14" s="67"/>
      <c r="H14" s="67"/>
      <c r="I14" s="67"/>
      <c r="J14" s="67">
        <v>0.1</v>
      </c>
      <c r="K14" s="67"/>
      <c r="L14" s="67"/>
      <c r="M14" s="67"/>
      <c r="N14" s="67">
        <f t="shared" si="0"/>
        <v>0.1</v>
      </c>
    </row>
    <row r="15" spans="1:14">
      <c r="A15" s="67" t="s">
        <v>1099</v>
      </c>
      <c r="B15" s="67" t="s">
        <v>1112</v>
      </c>
      <c r="C15" s="67">
        <v>2017510736</v>
      </c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>
        <f t="shared" si="0"/>
        <v>0</v>
      </c>
    </row>
    <row r="16" spans="1:14">
      <c r="A16" s="67" t="s">
        <v>1099</v>
      </c>
      <c r="B16" s="67" t="s">
        <v>1113</v>
      </c>
      <c r="C16" s="67">
        <v>2017510737</v>
      </c>
      <c r="D16" s="67"/>
      <c r="E16" s="67"/>
      <c r="F16" s="67"/>
      <c r="G16" s="67"/>
      <c r="H16" s="67"/>
      <c r="I16" s="67"/>
      <c r="J16" s="67">
        <v>0.1</v>
      </c>
      <c r="K16" s="67">
        <v>0.2</v>
      </c>
      <c r="L16" s="67"/>
      <c r="M16" s="67"/>
      <c r="N16" s="67">
        <f t="shared" si="0"/>
        <v>0.30000000000000004</v>
      </c>
    </row>
    <row r="17" spans="1:14">
      <c r="A17" s="67" t="s">
        <v>1099</v>
      </c>
      <c r="B17" s="67" t="s">
        <v>1114</v>
      </c>
      <c r="C17" s="67">
        <v>2017510738</v>
      </c>
      <c r="D17" s="67"/>
      <c r="E17" s="67"/>
      <c r="F17" s="67"/>
      <c r="G17" s="67"/>
      <c r="H17" s="67"/>
      <c r="I17" s="67"/>
      <c r="J17" s="67"/>
      <c r="K17" s="67">
        <v>0.2</v>
      </c>
      <c r="L17" s="67"/>
      <c r="M17" s="67"/>
      <c r="N17" s="67">
        <f t="shared" si="0"/>
        <v>0.2</v>
      </c>
    </row>
    <row r="18" spans="1:14">
      <c r="A18" s="67" t="s">
        <v>1099</v>
      </c>
      <c r="B18" s="67" t="s">
        <v>1115</v>
      </c>
      <c r="C18" s="67">
        <v>2017510739</v>
      </c>
      <c r="D18" s="67">
        <v>0.2</v>
      </c>
      <c r="E18" s="67">
        <v>0.2</v>
      </c>
      <c r="F18" s="67">
        <v>0.2</v>
      </c>
      <c r="G18" s="67">
        <v>0.2</v>
      </c>
      <c r="H18" s="67"/>
      <c r="I18" s="67"/>
      <c r="J18" s="67">
        <v>0.1</v>
      </c>
      <c r="K18" s="67"/>
      <c r="L18" s="67"/>
      <c r="M18" s="67">
        <v>0.2</v>
      </c>
      <c r="N18" s="67">
        <f>SUM(D18:M18)</f>
        <v>1.1000000000000001</v>
      </c>
    </row>
    <row r="19" spans="1:14">
      <c r="A19" s="67" t="s">
        <v>1099</v>
      </c>
      <c r="B19" s="67" t="s">
        <v>1116</v>
      </c>
      <c r="C19" s="67">
        <v>2017510740</v>
      </c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>
        <f t="shared" ref="N19:N40" si="1">SUM(D19:M19)</f>
        <v>0</v>
      </c>
    </row>
    <row r="20" spans="1:14">
      <c r="A20" s="67" t="s">
        <v>1099</v>
      </c>
      <c r="B20" s="67" t="s">
        <v>1117</v>
      </c>
      <c r="C20" s="67">
        <v>2017510741</v>
      </c>
      <c r="D20" s="67">
        <v>0.2</v>
      </c>
      <c r="E20" s="67">
        <v>0.2</v>
      </c>
      <c r="F20" s="67">
        <v>0.2</v>
      </c>
      <c r="G20" s="67">
        <v>0.2</v>
      </c>
      <c r="H20" s="67"/>
      <c r="I20" s="67"/>
      <c r="J20" s="67"/>
      <c r="K20" s="67"/>
      <c r="L20" s="67"/>
      <c r="M20" s="67">
        <v>0.2</v>
      </c>
      <c r="N20" s="67">
        <f t="shared" si="1"/>
        <v>1</v>
      </c>
    </row>
    <row r="21" spans="1:14">
      <c r="A21" s="67" t="s">
        <v>1099</v>
      </c>
      <c r="B21" s="67" t="s">
        <v>1118</v>
      </c>
      <c r="C21" s="67">
        <v>2017510742</v>
      </c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>
        <f t="shared" si="1"/>
        <v>0</v>
      </c>
    </row>
    <row r="22" spans="1:14">
      <c r="A22" s="67" t="s">
        <v>1099</v>
      </c>
      <c r="B22" s="67" t="s">
        <v>1119</v>
      </c>
      <c r="C22" s="67">
        <v>2017510744</v>
      </c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>
        <f t="shared" si="1"/>
        <v>0</v>
      </c>
    </row>
    <row r="23" spans="1:14">
      <c r="A23" s="67" t="s">
        <v>1099</v>
      </c>
      <c r="B23" s="67" t="s">
        <v>1120</v>
      </c>
      <c r="C23" s="67">
        <v>2017510745</v>
      </c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>
        <f t="shared" si="1"/>
        <v>0</v>
      </c>
    </row>
    <row r="24" spans="1:14">
      <c r="A24" s="67" t="s">
        <v>1099</v>
      </c>
      <c r="B24" s="67" t="s">
        <v>1121</v>
      </c>
      <c r="C24" s="67">
        <v>2017510746</v>
      </c>
      <c r="D24" s="67">
        <v>0.2</v>
      </c>
      <c r="E24" s="67"/>
      <c r="F24" s="67"/>
      <c r="G24" s="67"/>
      <c r="H24" s="67"/>
      <c r="I24" s="67"/>
      <c r="J24" s="67">
        <v>0.1</v>
      </c>
      <c r="K24" s="67"/>
      <c r="L24" s="67"/>
      <c r="M24" s="67"/>
      <c r="N24" s="67">
        <f t="shared" si="1"/>
        <v>0.30000000000000004</v>
      </c>
    </row>
    <row r="25" spans="1:14">
      <c r="A25" s="67" t="s">
        <v>1099</v>
      </c>
      <c r="B25" s="67" t="s">
        <v>1122</v>
      </c>
      <c r="C25" s="67">
        <v>2017510747</v>
      </c>
      <c r="D25" s="67"/>
      <c r="E25" s="67"/>
      <c r="F25" s="67"/>
      <c r="G25" s="67"/>
      <c r="H25" s="67"/>
      <c r="I25" s="67"/>
      <c r="J25" s="67">
        <v>0.1</v>
      </c>
      <c r="K25" s="67"/>
      <c r="L25" s="67"/>
      <c r="M25" s="67"/>
      <c r="N25" s="67">
        <f t="shared" si="1"/>
        <v>0.1</v>
      </c>
    </row>
    <row r="26" spans="1:14">
      <c r="A26" s="67" t="s">
        <v>1099</v>
      </c>
      <c r="B26" s="67" t="s">
        <v>1123</v>
      </c>
      <c r="C26" s="67">
        <v>2017510748</v>
      </c>
      <c r="D26" s="67">
        <v>0.2</v>
      </c>
      <c r="E26" s="67"/>
      <c r="F26" s="67"/>
      <c r="G26" s="67"/>
      <c r="H26" s="67"/>
      <c r="I26" s="67"/>
      <c r="J26" s="67"/>
      <c r="K26" s="67"/>
      <c r="L26" s="67"/>
      <c r="M26" s="67"/>
      <c r="N26" s="67">
        <f t="shared" si="1"/>
        <v>0.2</v>
      </c>
    </row>
    <row r="27" spans="1:14">
      <c r="A27" s="67" t="s">
        <v>1099</v>
      </c>
      <c r="B27" s="67" t="s">
        <v>1124</v>
      </c>
      <c r="C27" s="67">
        <v>2017510749</v>
      </c>
      <c r="D27" s="67"/>
      <c r="E27" s="67"/>
      <c r="F27" s="67"/>
      <c r="G27" s="67"/>
      <c r="H27" s="67"/>
      <c r="I27" s="67"/>
      <c r="J27" s="67">
        <v>0.1</v>
      </c>
      <c r="K27" s="67"/>
      <c r="L27" s="67"/>
      <c r="M27" s="67"/>
      <c r="N27" s="67">
        <f t="shared" si="1"/>
        <v>0.1</v>
      </c>
    </row>
    <row r="28" spans="1:14">
      <c r="A28" s="67" t="s">
        <v>1099</v>
      </c>
      <c r="B28" s="67" t="s">
        <v>1125</v>
      </c>
      <c r="C28" s="67">
        <v>2017510750</v>
      </c>
      <c r="D28" s="67"/>
      <c r="E28" s="67"/>
      <c r="F28" s="67"/>
      <c r="G28" s="67"/>
      <c r="H28" s="67"/>
      <c r="I28" s="67"/>
      <c r="J28" s="67">
        <v>0.1</v>
      </c>
      <c r="K28" s="67">
        <v>0.2</v>
      </c>
      <c r="L28" s="67"/>
      <c r="M28" s="67"/>
      <c r="N28" s="67">
        <f t="shared" si="1"/>
        <v>0.30000000000000004</v>
      </c>
    </row>
    <row r="29" spans="1:14">
      <c r="A29" s="67" t="s">
        <v>1099</v>
      </c>
      <c r="B29" s="67" t="s">
        <v>1126</v>
      </c>
      <c r="C29" s="67">
        <v>2017510752</v>
      </c>
      <c r="D29" s="67">
        <v>0.2</v>
      </c>
      <c r="E29" s="67"/>
      <c r="F29" s="67"/>
      <c r="G29" s="67"/>
      <c r="H29" s="67"/>
      <c r="I29" s="67"/>
      <c r="J29" s="67"/>
      <c r="K29" s="67"/>
      <c r="L29" s="67"/>
      <c r="M29" s="67"/>
      <c r="N29" s="67">
        <f t="shared" si="1"/>
        <v>0.2</v>
      </c>
    </row>
    <row r="30" spans="1:14">
      <c r="A30" s="67" t="s">
        <v>1099</v>
      </c>
      <c r="B30" s="67" t="s">
        <v>1127</v>
      </c>
      <c r="C30" s="67">
        <v>2017510753</v>
      </c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>
        <f t="shared" si="1"/>
        <v>0</v>
      </c>
    </row>
    <row r="31" spans="1:14">
      <c r="A31" s="67" t="s">
        <v>1099</v>
      </c>
      <c r="B31" s="67" t="s">
        <v>1128</v>
      </c>
      <c r="C31" s="67">
        <v>2017510754</v>
      </c>
      <c r="D31" s="67"/>
      <c r="E31" s="67"/>
      <c r="F31" s="67"/>
      <c r="G31" s="67"/>
      <c r="H31" s="67"/>
      <c r="I31" s="67"/>
      <c r="J31" s="67">
        <v>0.1</v>
      </c>
      <c r="K31" s="67">
        <v>0.2</v>
      </c>
      <c r="L31" s="67"/>
      <c r="M31" s="67"/>
      <c r="N31" s="67">
        <f t="shared" si="1"/>
        <v>0.30000000000000004</v>
      </c>
    </row>
    <row r="32" spans="1:14">
      <c r="A32" s="67" t="s">
        <v>1099</v>
      </c>
      <c r="B32" s="67" t="s">
        <v>1129</v>
      </c>
      <c r="C32" s="67">
        <v>2017510755</v>
      </c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>
        <f t="shared" si="1"/>
        <v>0</v>
      </c>
    </row>
    <row r="33" spans="1:14">
      <c r="A33" s="67" t="s">
        <v>1099</v>
      </c>
      <c r="B33" s="67" t="s">
        <v>1130</v>
      </c>
      <c r="C33" s="67">
        <v>2017510756</v>
      </c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>
        <f t="shared" si="1"/>
        <v>0</v>
      </c>
    </row>
    <row r="34" spans="1:14">
      <c r="A34" s="67" t="s">
        <v>1099</v>
      </c>
      <c r="B34" s="67" t="s">
        <v>1131</v>
      </c>
      <c r="C34" s="67">
        <v>2017510757</v>
      </c>
      <c r="D34" s="67"/>
      <c r="E34" s="67"/>
      <c r="F34" s="67"/>
      <c r="G34" s="67"/>
      <c r="H34" s="67"/>
      <c r="I34" s="67"/>
      <c r="J34" s="67"/>
      <c r="K34" s="67">
        <v>0.1</v>
      </c>
      <c r="L34" s="67"/>
      <c r="M34" s="67"/>
      <c r="N34" s="67">
        <f t="shared" si="1"/>
        <v>0.1</v>
      </c>
    </row>
    <row r="35" spans="1:14">
      <c r="A35" s="67" t="s">
        <v>1099</v>
      </c>
      <c r="B35" s="67" t="s">
        <v>1132</v>
      </c>
      <c r="C35" s="67">
        <v>2017510758</v>
      </c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>
        <f t="shared" si="1"/>
        <v>0</v>
      </c>
    </row>
    <row r="36" spans="1:14">
      <c r="A36" s="67" t="s">
        <v>1099</v>
      </c>
      <c r="B36" s="67" t="s">
        <v>1133</v>
      </c>
      <c r="C36" s="67">
        <v>2017510759</v>
      </c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>
        <f t="shared" si="1"/>
        <v>0</v>
      </c>
    </row>
    <row r="37" spans="1:14">
      <c r="A37" s="67" t="s">
        <v>1099</v>
      </c>
      <c r="B37" s="67" t="s">
        <v>1134</v>
      </c>
      <c r="C37" s="67">
        <v>2017510760</v>
      </c>
      <c r="D37" s="67"/>
      <c r="E37" s="67"/>
      <c r="F37" s="67"/>
      <c r="G37" s="67"/>
      <c r="H37" s="67"/>
      <c r="I37" s="67"/>
      <c r="J37" s="67">
        <v>0.1</v>
      </c>
      <c r="K37" s="67"/>
      <c r="L37" s="67"/>
      <c r="M37" s="67"/>
      <c r="N37" s="67">
        <f t="shared" si="1"/>
        <v>0.1</v>
      </c>
    </row>
    <row r="38" spans="1:14">
      <c r="A38" s="67" t="s">
        <v>1099</v>
      </c>
      <c r="B38" s="67" t="s">
        <v>1135</v>
      </c>
      <c r="C38" s="67">
        <v>2017510761</v>
      </c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>
        <f t="shared" si="1"/>
        <v>0</v>
      </c>
    </row>
    <row r="39" spans="1:14">
      <c r="A39" s="67" t="s">
        <v>1099</v>
      </c>
      <c r="B39" s="67" t="s">
        <v>1136</v>
      </c>
      <c r="C39" s="67">
        <v>2017510762</v>
      </c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>
        <f t="shared" si="1"/>
        <v>0</v>
      </c>
    </row>
    <row r="40" spans="1:14">
      <c r="A40" s="67" t="s">
        <v>1099</v>
      </c>
      <c r="B40" s="67" t="s">
        <v>1137</v>
      </c>
      <c r="C40" s="67">
        <v>2017510763</v>
      </c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>
        <f t="shared" si="1"/>
        <v>0</v>
      </c>
    </row>
  </sheetData>
  <mergeCells count="1">
    <mergeCell ref="A1:N1"/>
  </mergeCells>
  <phoneticPr fontId="18" type="noConversion"/>
  <conditionalFormatting sqref="C1:C65536">
    <cfRule type="duplicateValues" dxfId="3" priority="1"/>
  </conditionalFormatting>
  <pageMargins left="0.75" right="0.75" top="1" bottom="1" header="0.51180555555555596" footer="0.51180555555555596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60"/>
  <sheetViews>
    <sheetView workbookViewId="0">
      <selection sqref="A1:N1"/>
    </sheetView>
  </sheetViews>
  <sheetFormatPr defaultColWidth="9" defaultRowHeight="14.4"/>
  <cols>
    <col min="1" max="2" width="10" style="64" customWidth="1"/>
    <col min="3" max="3" width="20.33203125" style="64" customWidth="1"/>
    <col min="4" max="257" width="10" style="64" customWidth="1"/>
    <col min="258" max="16384" width="9" style="64"/>
  </cols>
  <sheetData>
    <row r="1" spans="1:14" ht="37.5" customHeight="1">
      <c r="A1" s="138" t="s">
        <v>1146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6"/>
    </row>
    <row r="2" spans="1:14" ht="43.2">
      <c r="A2" s="65" t="s">
        <v>1</v>
      </c>
      <c r="B2" s="65" t="s">
        <v>2</v>
      </c>
      <c r="C2" s="65" t="s">
        <v>3</v>
      </c>
      <c r="D2" s="66" t="s">
        <v>530</v>
      </c>
      <c r="E2" s="66" t="s">
        <v>531</v>
      </c>
      <c r="F2" s="66" t="s">
        <v>532</v>
      </c>
      <c r="G2" s="66" t="s">
        <v>533</v>
      </c>
      <c r="H2" s="66" t="s">
        <v>534</v>
      </c>
      <c r="I2" s="66" t="s">
        <v>535</v>
      </c>
      <c r="J2" s="66" t="s">
        <v>536</v>
      </c>
      <c r="K2" s="66" t="s">
        <v>537</v>
      </c>
      <c r="L2" s="66" t="s">
        <v>15</v>
      </c>
      <c r="M2" s="66" t="s">
        <v>1139</v>
      </c>
      <c r="N2" s="66" t="s">
        <v>538</v>
      </c>
    </row>
    <row r="3" spans="1:14">
      <c r="A3" s="101" t="s">
        <v>933</v>
      </c>
      <c r="B3" s="102" t="s">
        <v>934</v>
      </c>
      <c r="C3" s="103" t="s">
        <v>935</v>
      </c>
      <c r="D3" s="111" t="s">
        <v>936</v>
      </c>
      <c r="E3" s="113"/>
      <c r="F3" s="113"/>
      <c r="G3" s="113"/>
      <c r="H3" s="113"/>
      <c r="I3" s="113"/>
      <c r="J3" s="113"/>
      <c r="K3" s="112"/>
      <c r="L3" s="112"/>
      <c r="M3" s="112"/>
      <c r="N3" s="112">
        <f>SUM(D3:M3)</f>
        <v>0</v>
      </c>
    </row>
    <row r="4" spans="1:14">
      <c r="A4" s="101" t="s">
        <v>933</v>
      </c>
      <c r="B4" s="102" t="s">
        <v>937</v>
      </c>
      <c r="C4" s="103" t="s">
        <v>938</v>
      </c>
      <c r="D4" s="111" t="s">
        <v>936</v>
      </c>
      <c r="E4" s="113"/>
      <c r="F4" s="113"/>
      <c r="G4" s="113"/>
      <c r="H4" s="113"/>
      <c r="I4" s="113"/>
      <c r="J4" s="113"/>
      <c r="K4" s="112">
        <v>0.1</v>
      </c>
      <c r="L4" s="112"/>
      <c r="M4" s="112"/>
      <c r="N4" s="112">
        <f>SUM(D4:M4)</f>
        <v>0.1</v>
      </c>
    </row>
    <row r="5" spans="1:14">
      <c r="A5" s="101" t="s">
        <v>933</v>
      </c>
      <c r="B5" s="102" t="s">
        <v>939</v>
      </c>
      <c r="C5" s="103" t="s">
        <v>940</v>
      </c>
      <c r="D5" s="111" t="s">
        <v>941</v>
      </c>
      <c r="E5" s="113"/>
      <c r="F5" s="113"/>
      <c r="G5" s="113"/>
      <c r="H5" s="113"/>
      <c r="I5" s="113"/>
      <c r="J5" s="113">
        <v>0.1</v>
      </c>
      <c r="K5" s="112"/>
      <c r="L5" s="112"/>
      <c r="M5" s="112"/>
      <c r="N5" s="112">
        <f t="shared" ref="N5:N60" si="0">D5+E5+F5+G5+H5+I5+J5+K5</f>
        <v>0.30000000000000004</v>
      </c>
    </row>
    <row r="6" spans="1:14">
      <c r="A6" s="101" t="s">
        <v>933</v>
      </c>
      <c r="B6" s="102" t="s">
        <v>942</v>
      </c>
      <c r="C6" s="103" t="s">
        <v>943</v>
      </c>
      <c r="D6" s="111"/>
      <c r="E6" s="113"/>
      <c r="F6" s="113"/>
      <c r="G6" s="113"/>
      <c r="H6" s="113"/>
      <c r="I6" s="113"/>
      <c r="J6" s="113">
        <v>0.1</v>
      </c>
      <c r="K6" s="112"/>
      <c r="L6" s="112"/>
      <c r="M6" s="112"/>
      <c r="N6" s="112">
        <f t="shared" si="0"/>
        <v>0.1</v>
      </c>
    </row>
    <row r="7" spans="1:14">
      <c r="A7" s="101" t="s">
        <v>933</v>
      </c>
      <c r="B7" s="102" t="s">
        <v>944</v>
      </c>
      <c r="C7" s="103" t="s">
        <v>945</v>
      </c>
      <c r="D7" s="111"/>
      <c r="E7" s="113">
        <v>0.2</v>
      </c>
      <c r="F7" s="113"/>
      <c r="G7" s="113"/>
      <c r="H7" s="113"/>
      <c r="I7" s="113"/>
      <c r="J7" s="113"/>
      <c r="K7" s="112">
        <v>0.1</v>
      </c>
      <c r="L7" s="112"/>
      <c r="M7" s="112"/>
      <c r="N7" s="112">
        <f t="shared" si="0"/>
        <v>0.30000000000000004</v>
      </c>
    </row>
    <row r="8" spans="1:14">
      <c r="A8" s="101" t="s">
        <v>933</v>
      </c>
      <c r="B8" s="102" t="s">
        <v>946</v>
      </c>
      <c r="C8" s="103" t="s">
        <v>947</v>
      </c>
      <c r="D8" s="111"/>
      <c r="E8" s="113"/>
      <c r="F8" s="113"/>
      <c r="G8" s="113"/>
      <c r="H8" s="113"/>
      <c r="I8" s="113"/>
      <c r="J8" s="113">
        <v>0.1</v>
      </c>
      <c r="K8" s="112"/>
      <c r="L8" s="112"/>
      <c r="M8" s="112"/>
      <c r="N8" s="112">
        <f t="shared" si="0"/>
        <v>0.1</v>
      </c>
    </row>
    <row r="9" spans="1:14">
      <c r="A9" s="101" t="s">
        <v>933</v>
      </c>
      <c r="B9" s="102" t="s">
        <v>948</v>
      </c>
      <c r="C9" s="103" t="s">
        <v>949</v>
      </c>
      <c r="D9" s="111"/>
      <c r="E9" s="113">
        <v>0.2</v>
      </c>
      <c r="F9" s="113"/>
      <c r="G9" s="113"/>
      <c r="H9" s="113"/>
      <c r="I9" s="113"/>
      <c r="J9" s="113">
        <v>0.1</v>
      </c>
      <c r="K9" s="112">
        <v>0.2</v>
      </c>
      <c r="L9" s="112"/>
      <c r="M9" s="112"/>
      <c r="N9" s="112">
        <f t="shared" si="0"/>
        <v>0.5</v>
      </c>
    </row>
    <row r="10" spans="1:14">
      <c r="A10" s="101" t="s">
        <v>933</v>
      </c>
      <c r="B10" s="102" t="s">
        <v>950</v>
      </c>
      <c r="C10" s="103" t="s">
        <v>951</v>
      </c>
      <c r="D10" s="111"/>
      <c r="E10" s="113"/>
      <c r="F10" s="113"/>
      <c r="G10" s="113"/>
      <c r="H10" s="113"/>
      <c r="I10" s="113"/>
      <c r="J10" s="113"/>
      <c r="K10" s="112"/>
      <c r="L10" s="112"/>
      <c r="M10" s="112"/>
      <c r="N10" s="112">
        <f t="shared" si="0"/>
        <v>0</v>
      </c>
    </row>
    <row r="11" spans="1:14">
      <c r="A11" s="101" t="s">
        <v>933</v>
      </c>
      <c r="B11" s="102" t="s">
        <v>952</v>
      </c>
      <c r="C11" s="103" t="s">
        <v>953</v>
      </c>
      <c r="D11" s="111"/>
      <c r="E11" s="113">
        <v>0.2</v>
      </c>
      <c r="F11" s="113"/>
      <c r="G11" s="113"/>
      <c r="H11" s="113"/>
      <c r="I11" s="113"/>
      <c r="J11" s="113"/>
      <c r="K11" s="112"/>
      <c r="L11" s="112"/>
      <c r="M11" s="112"/>
      <c r="N11" s="112">
        <f t="shared" si="0"/>
        <v>0.2</v>
      </c>
    </row>
    <row r="12" spans="1:14">
      <c r="A12" s="101" t="s">
        <v>933</v>
      </c>
      <c r="B12" s="102" t="s">
        <v>954</v>
      </c>
      <c r="C12" s="103" t="s">
        <v>955</v>
      </c>
      <c r="D12" s="114"/>
      <c r="E12" s="113"/>
      <c r="F12" s="113"/>
      <c r="G12" s="113"/>
      <c r="H12" s="113"/>
      <c r="I12" s="113"/>
      <c r="J12" s="113"/>
      <c r="K12" s="112">
        <v>0.1</v>
      </c>
      <c r="L12" s="112"/>
      <c r="M12" s="112"/>
      <c r="N12" s="112">
        <f t="shared" si="0"/>
        <v>0.1</v>
      </c>
    </row>
    <row r="13" spans="1:14">
      <c r="A13" s="101" t="s">
        <v>933</v>
      </c>
      <c r="B13" s="102" t="s">
        <v>956</v>
      </c>
      <c r="C13" s="103" t="s">
        <v>957</v>
      </c>
      <c r="D13" s="111" t="s">
        <v>958</v>
      </c>
      <c r="E13" s="113">
        <v>0.2</v>
      </c>
      <c r="F13" s="113"/>
      <c r="G13" s="113"/>
      <c r="H13" s="113"/>
      <c r="I13" s="113"/>
      <c r="J13" s="113"/>
      <c r="K13" s="112">
        <v>0.1</v>
      </c>
      <c r="L13" s="112"/>
      <c r="M13" s="112"/>
      <c r="N13" s="112">
        <f t="shared" si="0"/>
        <v>0.5</v>
      </c>
    </row>
    <row r="14" spans="1:14">
      <c r="A14" s="101" t="s">
        <v>933</v>
      </c>
      <c r="B14" s="102" t="s">
        <v>959</v>
      </c>
      <c r="C14" s="103" t="s">
        <v>960</v>
      </c>
      <c r="D14" s="111"/>
      <c r="E14" s="113">
        <v>0.2</v>
      </c>
      <c r="F14" s="113"/>
      <c r="G14" s="113"/>
      <c r="H14" s="113"/>
      <c r="I14" s="113"/>
      <c r="J14" s="113"/>
      <c r="K14" s="112">
        <v>0.2</v>
      </c>
      <c r="L14" s="112"/>
      <c r="M14" s="112"/>
      <c r="N14" s="112">
        <f t="shared" si="0"/>
        <v>0.4</v>
      </c>
    </row>
    <row r="15" spans="1:14">
      <c r="A15" s="101" t="s">
        <v>933</v>
      </c>
      <c r="B15" s="102" t="s">
        <v>961</v>
      </c>
      <c r="C15" s="103" t="s">
        <v>962</v>
      </c>
      <c r="D15" s="111"/>
      <c r="E15" s="113">
        <v>0.2</v>
      </c>
      <c r="F15" s="113"/>
      <c r="G15" s="113"/>
      <c r="H15" s="113"/>
      <c r="I15" s="113"/>
      <c r="J15" s="113"/>
      <c r="K15" s="112">
        <v>0.1</v>
      </c>
      <c r="L15" s="112"/>
      <c r="M15" s="112"/>
      <c r="N15" s="112">
        <f t="shared" si="0"/>
        <v>0.30000000000000004</v>
      </c>
    </row>
    <row r="16" spans="1:14">
      <c r="A16" s="101" t="s">
        <v>933</v>
      </c>
      <c r="B16" s="102" t="s">
        <v>963</v>
      </c>
      <c r="C16" s="103" t="s">
        <v>964</v>
      </c>
      <c r="D16" s="111" t="s">
        <v>965</v>
      </c>
      <c r="E16" s="113">
        <v>0.2</v>
      </c>
      <c r="F16" s="113">
        <v>0.2</v>
      </c>
      <c r="G16" s="113">
        <v>0.2</v>
      </c>
      <c r="H16" s="113"/>
      <c r="I16" s="113"/>
      <c r="J16" s="113"/>
      <c r="K16" s="112"/>
      <c r="L16" s="112"/>
      <c r="M16" s="112">
        <v>0.2</v>
      </c>
      <c r="N16" s="112">
        <v>1</v>
      </c>
    </row>
    <row r="17" spans="1:14">
      <c r="A17" s="101" t="s">
        <v>933</v>
      </c>
      <c r="B17" s="102" t="s">
        <v>966</v>
      </c>
      <c r="C17" s="103" t="s">
        <v>967</v>
      </c>
      <c r="D17" s="111" t="s">
        <v>958</v>
      </c>
      <c r="E17" s="113">
        <v>0.2</v>
      </c>
      <c r="F17" s="113"/>
      <c r="G17" s="113"/>
      <c r="H17" s="113"/>
      <c r="I17" s="113"/>
      <c r="J17" s="113">
        <v>0.1</v>
      </c>
      <c r="K17" s="112"/>
      <c r="L17" s="112"/>
      <c r="M17" s="112"/>
      <c r="N17" s="112">
        <f t="shared" si="0"/>
        <v>0.5</v>
      </c>
    </row>
    <row r="18" spans="1:14">
      <c r="A18" s="101" t="s">
        <v>933</v>
      </c>
      <c r="B18" s="102" t="s">
        <v>691</v>
      </c>
      <c r="C18" s="103" t="s">
        <v>968</v>
      </c>
      <c r="D18" s="111" t="s">
        <v>958</v>
      </c>
      <c r="E18" s="113">
        <v>0.2</v>
      </c>
      <c r="F18" s="113">
        <v>0.2</v>
      </c>
      <c r="G18" s="113">
        <v>0.2</v>
      </c>
      <c r="H18" s="113"/>
      <c r="I18" s="113"/>
      <c r="J18" s="113"/>
      <c r="K18" s="112">
        <v>0.2</v>
      </c>
      <c r="L18" s="112"/>
      <c r="M18" s="112">
        <v>0.2</v>
      </c>
      <c r="N18" s="112">
        <f>D18+E18+F18+G18+H18+I18+J18+K18+L18+M18</f>
        <v>1.2</v>
      </c>
    </row>
    <row r="19" spans="1:14">
      <c r="A19" s="101" t="s">
        <v>933</v>
      </c>
      <c r="B19" s="102" t="s">
        <v>969</v>
      </c>
      <c r="C19" s="103" t="s">
        <v>970</v>
      </c>
      <c r="D19" s="111" t="s">
        <v>958</v>
      </c>
      <c r="E19" s="113">
        <v>0.2</v>
      </c>
      <c r="F19" s="113">
        <v>0.2</v>
      </c>
      <c r="G19" s="113">
        <v>0.2</v>
      </c>
      <c r="H19" s="113"/>
      <c r="I19" s="113"/>
      <c r="J19" s="113">
        <v>0.1</v>
      </c>
      <c r="K19" s="112">
        <v>0.2</v>
      </c>
      <c r="L19" s="112"/>
      <c r="M19" s="112">
        <v>0.2</v>
      </c>
      <c r="N19" s="112">
        <f>D19+E19+F19+G19+H19+I19+J19+K19+M19</f>
        <v>1.3</v>
      </c>
    </row>
    <row r="20" spans="1:14">
      <c r="A20" s="101" t="s">
        <v>933</v>
      </c>
      <c r="B20" s="102" t="s">
        <v>971</v>
      </c>
      <c r="C20" s="103" t="s">
        <v>972</v>
      </c>
      <c r="D20" s="111"/>
      <c r="E20" s="113">
        <v>0.2</v>
      </c>
      <c r="F20" s="113"/>
      <c r="G20" s="113"/>
      <c r="H20" s="113"/>
      <c r="I20" s="113"/>
      <c r="J20" s="113">
        <v>0.1</v>
      </c>
      <c r="K20" s="112"/>
      <c r="L20" s="112"/>
      <c r="M20" s="112"/>
      <c r="N20" s="112">
        <f t="shared" si="0"/>
        <v>0.30000000000000004</v>
      </c>
    </row>
    <row r="21" spans="1:14">
      <c r="A21" s="101" t="s">
        <v>933</v>
      </c>
      <c r="B21" s="102" t="s">
        <v>973</v>
      </c>
      <c r="C21" s="103" t="s">
        <v>974</v>
      </c>
      <c r="D21" s="111"/>
      <c r="E21" s="113">
        <v>0.2</v>
      </c>
      <c r="F21" s="113"/>
      <c r="G21" s="113"/>
      <c r="H21" s="113"/>
      <c r="I21" s="113"/>
      <c r="J21" s="113"/>
      <c r="K21" s="112"/>
      <c r="L21" s="112"/>
      <c r="M21" s="112"/>
      <c r="N21" s="112">
        <f t="shared" si="0"/>
        <v>0.2</v>
      </c>
    </row>
    <row r="22" spans="1:14">
      <c r="A22" s="101" t="s">
        <v>933</v>
      </c>
      <c r="B22" s="102" t="s">
        <v>975</v>
      </c>
      <c r="C22" s="103" t="s">
        <v>976</v>
      </c>
      <c r="D22" s="111" t="s">
        <v>958</v>
      </c>
      <c r="E22" s="113"/>
      <c r="F22" s="113"/>
      <c r="G22" s="113"/>
      <c r="H22" s="113"/>
      <c r="I22" s="113"/>
      <c r="J22" s="113">
        <v>0.1</v>
      </c>
      <c r="K22" s="112"/>
      <c r="L22" s="112"/>
      <c r="M22" s="112"/>
      <c r="N22" s="112">
        <f t="shared" si="0"/>
        <v>0.30000000000000004</v>
      </c>
    </row>
    <row r="23" spans="1:14">
      <c r="A23" s="101" t="s">
        <v>933</v>
      </c>
      <c r="B23" s="102" t="s">
        <v>977</v>
      </c>
      <c r="C23" s="103" t="s">
        <v>978</v>
      </c>
      <c r="D23" s="111"/>
      <c r="E23" s="113">
        <v>0.2</v>
      </c>
      <c r="F23" s="113"/>
      <c r="G23" s="113"/>
      <c r="H23" s="113"/>
      <c r="I23" s="113"/>
      <c r="J23" s="113"/>
      <c r="K23" s="112"/>
      <c r="L23" s="112"/>
      <c r="M23" s="112"/>
      <c r="N23" s="112">
        <f t="shared" si="0"/>
        <v>0.2</v>
      </c>
    </row>
    <row r="24" spans="1:14">
      <c r="A24" s="101" t="s">
        <v>933</v>
      </c>
      <c r="B24" s="102" t="s">
        <v>979</v>
      </c>
      <c r="C24" s="103" t="s">
        <v>980</v>
      </c>
      <c r="D24" s="111"/>
      <c r="E24" s="113">
        <v>0.2</v>
      </c>
      <c r="F24" s="113"/>
      <c r="G24" s="113"/>
      <c r="H24" s="113"/>
      <c r="I24" s="113"/>
      <c r="J24" s="113"/>
      <c r="K24" s="112"/>
      <c r="L24" s="112"/>
      <c r="M24" s="112"/>
      <c r="N24" s="112">
        <f t="shared" si="0"/>
        <v>0.2</v>
      </c>
    </row>
    <row r="25" spans="1:14">
      <c r="A25" s="101" t="s">
        <v>933</v>
      </c>
      <c r="B25" s="102" t="s">
        <v>981</v>
      </c>
      <c r="C25" s="103" t="s">
        <v>982</v>
      </c>
      <c r="D25" s="111" t="s">
        <v>958</v>
      </c>
      <c r="E25" s="113">
        <v>0.2</v>
      </c>
      <c r="F25" s="113"/>
      <c r="G25" s="113"/>
      <c r="H25" s="113"/>
      <c r="I25" s="113"/>
      <c r="J25" s="113"/>
      <c r="K25" s="112"/>
      <c r="L25" s="112"/>
      <c r="M25" s="112"/>
      <c r="N25" s="112">
        <f t="shared" si="0"/>
        <v>0.4</v>
      </c>
    </row>
    <row r="26" spans="1:14">
      <c r="A26" s="101" t="s">
        <v>933</v>
      </c>
      <c r="B26" s="102" t="s">
        <v>983</v>
      </c>
      <c r="C26" s="103" t="s">
        <v>984</v>
      </c>
      <c r="D26" s="111"/>
      <c r="E26" s="113">
        <v>0.2</v>
      </c>
      <c r="F26" s="113"/>
      <c r="G26" s="113"/>
      <c r="H26" s="113"/>
      <c r="I26" s="113"/>
      <c r="J26" s="113">
        <v>0.1</v>
      </c>
      <c r="K26" s="112"/>
      <c r="L26" s="112"/>
      <c r="M26" s="112"/>
      <c r="N26" s="112">
        <f t="shared" si="0"/>
        <v>0.30000000000000004</v>
      </c>
    </row>
    <row r="27" spans="1:14">
      <c r="A27" s="101" t="s">
        <v>933</v>
      </c>
      <c r="B27" s="102" t="s">
        <v>985</v>
      </c>
      <c r="C27" s="103" t="s">
        <v>986</v>
      </c>
      <c r="D27" s="111"/>
      <c r="E27" s="113">
        <v>0.2</v>
      </c>
      <c r="F27" s="113"/>
      <c r="G27" s="113"/>
      <c r="H27" s="113"/>
      <c r="I27" s="113"/>
      <c r="J27" s="113"/>
      <c r="K27" s="112"/>
      <c r="L27" s="112"/>
      <c r="M27" s="112"/>
      <c r="N27" s="112">
        <f t="shared" si="0"/>
        <v>0.2</v>
      </c>
    </row>
    <row r="28" spans="1:14">
      <c r="A28" s="101" t="s">
        <v>933</v>
      </c>
      <c r="B28" s="102" t="s">
        <v>987</v>
      </c>
      <c r="C28" s="103" t="s">
        <v>988</v>
      </c>
      <c r="D28" s="111"/>
      <c r="E28" s="113"/>
      <c r="F28" s="113"/>
      <c r="G28" s="113"/>
      <c r="H28" s="113"/>
      <c r="I28" s="113"/>
      <c r="J28" s="113"/>
      <c r="K28" s="112"/>
      <c r="L28" s="112"/>
      <c r="M28" s="112"/>
      <c r="N28" s="112">
        <f t="shared" si="0"/>
        <v>0</v>
      </c>
    </row>
    <row r="29" spans="1:14">
      <c r="A29" s="101" t="s">
        <v>933</v>
      </c>
      <c r="B29" s="102" t="s">
        <v>989</v>
      </c>
      <c r="C29" s="103" t="s">
        <v>990</v>
      </c>
      <c r="D29" s="111"/>
      <c r="E29" s="113">
        <v>0.2</v>
      </c>
      <c r="F29" s="113"/>
      <c r="G29" s="113"/>
      <c r="H29" s="113"/>
      <c r="I29" s="113"/>
      <c r="J29" s="113"/>
      <c r="K29" s="112">
        <v>0.1</v>
      </c>
      <c r="L29" s="112"/>
      <c r="M29" s="112"/>
      <c r="N29" s="112">
        <f t="shared" si="0"/>
        <v>0.30000000000000004</v>
      </c>
    </row>
    <row r="30" spans="1:14">
      <c r="A30" s="101" t="s">
        <v>933</v>
      </c>
      <c r="B30" s="102" t="s">
        <v>991</v>
      </c>
      <c r="C30" s="103" t="s">
        <v>992</v>
      </c>
      <c r="D30" s="111"/>
      <c r="E30" s="113">
        <v>0.2</v>
      </c>
      <c r="F30" s="113"/>
      <c r="G30" s="113"/>
      <c r="H30" s="113"/>
      <c r="I30" s="113"/>
      <c r="J30" s="113"/>
      <c r="K30" s="112">
        <v>0.1</v>
      </c>
      <c r="L30" s="112"/>
      <c r="M30" s="112"/>
      <c r="N30" s="112">
        <f t="shared" si="0"/>
        <v>0.30000000000000004</v>
      </c>
    </row>
    <row r="31" spans="1:14">
      <c r="A31" s="101" t="s">
        <v>933</v>
      </c>
      <c r="B31" s="102" t="s">
        <v>993</v>
      </c>
      <c r="C31" s="103" t="s">
        <v>994</v>
      </c>
      <c r="D31" s="111"/>
      <c r="E31" s="113">
        <v>0.2</v>
      </c>
      <c r="F31" s="113"/>
      <c r="G31" s="113"/>
      <c r="H31" s="113"/>
      <c r="I31" s="113"/>
      <c r="J31" s="113">
        <v>0.1</v>
      </c>
      <c r="K31" s="112"/>
      <c r="L31" s="112"/>
      <c r="M31" s="112"/>
      <c r="N31" s="112">
        <f t="shared" si="0"/>
        <v>0.30000000000000004</v>
      </c>
    </row>
    <row r="32" spans="1:14">
      <c r="A32" s="101" t="s">
        <v>933</v>
      </c>
      <c r="B32" s="102" t="s">
        <v>995</v>
      </c>
      <c r="C32" s="103" t="s">
        <v>996</v>
      </c>
      <c r="D32" s="111"/>
      <c r="E32" s="113">
        <v>0.2</v>
      </c>
      <c r="F32" s="113"/>
      <c r="G32" s="113"/>
      <c r="H32" s="113"/>
      <c r="I32" s="113"/>
      <c r="J32" s="113"/>
      <c r="K32" s="112">
        <v>0.2</v>
      </c>
      <c r="L32" s="112"/>
      <c r="M32" s="112"/>
      <c r="N32" s="112">
        <f t="shared" si="0"/>
        <v>0.4</v>
      </c>
    </row>
    <row r="33" spans="1:14">
      <c r="A33" s="101" t="s">
        <v>933</v>
      </c>
      <c r="B33" s="102" t="s">
        <v>997</v>
      </c>
      <c r="C33" s="103" t="s">
        <v>998</v>
      </c>
      <c r="D33" s="111"/>
      <c r="E33" s="113">
        <v>0.2</v>
      </c>
      <c r="F33" s="113"/>
      <c r="G33" s="113"/>
      <c r="H33" s="113"/>
      <c r="I33" s="113"/>
      <c r="J33" s="113"/>
      <c r="K33" s="112">
        <v>0.1</v>
      </c>
      <c r="L33" s="112"/>
      <c r="M33" s="112"/>
      <c r="N33" s="112">
        <f t="shared" si="0"/>
        <v>0.30000000000000004</v>
      </c>
    </row>
    <row r="34" spans="1:14">
      <c r="A34" s="101" t="s">
        <v>933</v>
      </c>
      <c r="B34" s="102" t="s">
        <v>999</v>
      </c>
      <c r="C34" s="103" t="s">
        <v>1000</v>
      </c>
      <c r="D34" s="114" t="s">
        <v>958</v>
      </c>
      <c r="E34" s="113">
        <v>0.2</v>
      </c>
      <c r="F34" s="113"/>
      <c r="G34" s="113"/>
      <c r="H34" s="113"/>
      <c r="I34" s="113"/>
      <c r="J34" s="113">
        <v>0.1</v>
      </c>
      <c r="K34" s="112"/>
      <c r="L34" s="112"/>
      <c r="M34" s="112"/>
      <c r="N34" s="112">
        <f t="shared" si="0"/>
        <v>0.5</v>
      </c>
    </row>
    <row r="35" spans="1:14">
      <c r="A35" s="101" t="s">
        <v>933</v>
      </c>
      <c r="B35" s="102" t="s">
        <v>1001</v>
      </c>
      <c r="C35" s="103" t="s">
        <v>1002</v>
      </c>
      <c r="D35" s="111" t="s">
        <v>958</v>
      </c>
      <c r="E35" s="113">
        <v>0.2</v>
      </c>
      <c r="F35" s="113"/>
      <c r="G35" s="113"/>
      <c r="H35" s="113"/>
      <c r="I35" s="113"/>
      <c r="J35" s="113">
        <v>0.1</v>
      </c>
      <c r="K35" s="112">
        <v>0.2</v>
      </c>
      <c r="L35" s="112"/>
      <c r="M35" s="112"/>
      <c r="N35" s="112">
        <f t="shared" si="0"/>
        <v>0.7</v>
      </c>
    </row>
    <row r="36" spans="1:14">
      <c r="A36" s="101" t="s">
        <v>933</v>
      </c>
      <c r="B36" s="102" t="s">
        <v>1003</v>
      </c>
      <c r="C36" s="103" t="s">
        <v>1004</v>
      </c>
      <c r="D36" s="111"/>
      <c r="E36" s="113">
        <v>0.2</v>
      </c>
      <c r="F36" s="113"/>
      <c r="G36" s="113"/>
      <c r="H36" s="113"/>
      <c r="I36" s="113"/>
      <c r="J36" s="113">
        <v>0.1</v>
      </c>
      <c r="K36" s="112">
        <v>0.1</v>
      </c>
      <c r="L36" s="112"/>
      <c r="M36" s="112"/>
      <c r="N36" s="112">
        <f t="shared" si="0"/>
        <v>0.4</v>
      </c>
    </row>
    <row r="37" spans="1:14">
      <c r="A37" s="101" t="s">
        <v>933</v>
      </c>
      <c r="B37" s="102" t="s">
        <v>1005</v>
      </c>
      <c r="C37" s="103" t="s">
        <v>1006</v>
      </c>
      <c r="D37" s="111"/>
      <c r="E37" s="113">
        <v>0.2</v>
      </c>
      <c r="F37" s="113"/>
      <c r="G37" s="113"/>
      <c r="H37" s="113"/>
      <c r="I37" s="113"/>
      <c r="J37" s="113">
        <v>0.1</v>
      </c>
      <c r="K37" s="112">
        <v>0.2</v>
      </c>
      <c r="L37" s="112"/>
      <c r="M37" s="112"/>
      <c r="N37" s="112">
        <f t="shared" si="0"/>
        <v>0.5</v>
      </c>
    </row>
    <row r="38" spans="1:14">
      <c r="A38" s="101" t="s">
        <v>933</v>
      </c>
      <c r="B38" s="102" t="s">
        <v>1007</v>
      </c>
      <c r="C38" s="103" t="s">
        <v>1008</v>
      </c>
      <c r="D38" s="111"/>
      <c r="E38" s="113">
        <v>0.2</v>
      </c>
      <c r="F38" s="113"/>
      <c r="G38" s="113"/>
      <c r="H38" s="113"/>
      <c r="I38" s="113"/>
      <c r="J38" s="113">
        <v>0.1</v>
      </c>
      <c r="K38" s="112">
        <v>0.2</v>
      </c>
      <c r="L38" s="112"/>
      <c r="M38" s="112"/>
      <c r="N38" s="112">
        <f t="shared" si="0"/>
        <v>0.5</v>
      </c>
    </row>
    <row r="39" spans="1:14">
      <c r="A39" s="101" t="s">
        <v>933</v>
      </c>
      <c r="B39" s="102" t="s">
        <v>1009</v>
      </c>
      <c r="C39" s="103" t="s">
        <v>1010</v>
      </c>
      <c r="D39" s="111"/>
      <c r="E39" s="113"/>
      <c r="F39" s="113"/>
      <c r="G39" s="113"/>
      <c r="H39" s="113"/>
      <c r="I39" s="113"/>
      <c r="J39" s="113"/>
      <c r="K39" s="112">
        <v>0.1</v>
      </c>
      <c r="L39" s="112"/>
      <c r="M39" s="112"/>
      <c r="N39" s="112">
        <f t="shared" si="0"/>
        <v>0.1</v>
      </c>
    </row>
    <row r="40" spans="1:14">
      <c r="A40" s="101" t="s">
        <v>933</v>
      </c>
      <c r="B40" s="102" t="s">
        <v>1011</v>
      </c>
      <c r="C40" s="103" t="s">
        <v>1012</v>
      </c>
      <c r="D40" s="111"/>
      <c r="E40" s="113">
        <v>0.2</v>
      </c>
      <c r="F40" s="113"/>
      <c r="G40" s="113"/>
      <c r="H40" s="113"/>
      <c r="I40" s="113"/>
      <c r="J40" s="113">
        <v>0.1</v>
      </c>
      <c r="K40" s="112"/>
      <c r="L40" s="112"/>
      <c r="M40" s="112"/>
      <c r="N40" s="112">
        <f t="shared" si="0"/>
        <v>0.30000000000000004</v>
      </c>
    </row>
    <row r="41" spans="1:14">
      <c r="A41" s="101" t="s">
        <v>933</v>
      </c>
      <c r="B41" s="102" t="s">
        <v>1013</v>
      </c>
      <c r="C41" s="103" t="s">
        <v>1014</v>
      </c>
      <c r="D41" s="111"/>
      <c r="E41" s="113"/>
      <c r="F41" s="113"/>
      <c r="G41" s="113"/>
      <c r="H41" s="113"/>
      <c r="I41" s="113"/>
      <c r="J41" s="113"/>
      <c r="K41" s="112"/>
      <c r="L41" s="112"/>
      <c r="M41" s="112"/>
      <c r="N41" s="112">
        <f t="shared" si="0"/>
        <v>0</v>
      </c>
    </row>
    <row r="42" spans="1:14">
      <c r="A42" s="101" t="s">
        <v>933</v>
      </c>
      <c r="B42" s="102" t="s">
        <v>1015</v>
      </c>
      <c r="C42" s="103" t="s">
        <v>1016</v>
      </c>
      <c r="D42" s="111"/>
      <c r="E42" s="113">
        <v>0.2</v>
      </c>
      <c r="F42" s="113"/>
      <c r="G42" s="113"/>
      <c r="H42" s="113"/>
      <c r="I42" s="113"/>
      <c r="J42" s="113">
        <v>0.1</v>
      </c>
      <c r="K42" s="112">
        <v>0.2</v>
      </c>
      <c r="L42" s="112"/>
      <c r="M42" s="112"/>
      <c r="N42" s="112">
        <f t="shared" si="0"/>
        <v>0.5</v>
      </c>
    </row>
    <row r="43" spans="1:14">
      <c r="A43" s="101" t="s">
        <v>933</v>
      </c>
      <c r="B43" s="102" t="s">
        <v>1017</v>
      </c>
      <c r="C43" s="103" t="s">
        <v>1018</v>
      </c>
      <c r="D43" s="111"/>
      <c r="E43" s="113">
        <v>0.2</v>
      </c>
      <c r="F43" s="113"/>
      <c r="G43" s="113"/>
      <c r="H43" s="113"/>
      <c r="I43" s="113"/>
      <c r="J43" s="113">
        <v>0.1</v>
      </c>
      <c r="K43" s="112">
        <v>0.2</v>
      </c>
      <c r="L43" s="112"/>
      <c r="M43" s="112"/>
      <c r="N43" s="112">
        <f t="shared" si="0"/>
        <v>0.5</v>
      </c>
    </row>
    <row r="44" spans="1:14">
      <c r="A44" s="101" t="s">
        <v>933</v>
      </c>
      <c r="B44" s="102" t="s">
        <v>1019</v>
      </c>
      <c r="C44" s="103" t="s">
        <v>1020</v>
      </c>
      <c r="D44" s="111"/>
      <c r="E44" s="113"/>
      <c r="F44" s="113"/>
      <c r="G44" s="113"/>
      <c r="H44" s="113"/>
      <c r="I44" s="113"/>
      <c r="J44" s="113">
        <v>0.1</v>
      </c>
      <c r="K44" s="112"/>
      <c r="L44" s="112"/>
      <c r="M44" s="112"/>
      <c r="N44" s="112">
        <f t="shared" si="0"/>
        <v>0.1</v>
      </c>
    </row>
    <row r="45" spans="1:14">
      <c r="A45" s="101" t="s">
        <v>933</v>
      </c>
      <c r="B45" s="102" t="s">
        <v>1021</v>
      </c>
      <c r="C45" s="103" t="s">
        <v>1022</v>
      </c>
      <c r="D45" s="111" t="s">
        <v>958</v>
      </c>
      <c r="E45" s="113"/>
      <c r="F45" s="113"/>
      <c r="G45" s="113"/>
      <c r="H45" s="113"/>
      <c r="I45" s="113"/>
      <c r="J45" s="113">
        <v>0.1</v>
      </c>
      <c r="K45" s="112"/>
      <c r="L45" s="112"/>
      <c r="M45" s="112"/>
      <c r="N45" s="112">
        <f t="shared" si="0"/>
        <v>0.30000000000000004</v>
      </c>
    </row>
    <row r="46" spans="1:14">
      <c r="A46" s="101" t="s">
        <v>933</v>
      </c>
      <c r="B46" s="102" t="s">
        <v>1023</v>
      </c>
      <c r="C46" s="103" t="s">
        <v>1024</v>
      </c>
      <c r="D46" s="111" t="s">
        <v>958</v>
      </c>
      <c r="E46" s="113">
        <v>0.2</v>
      </c>
      <c r="F46" s="113"/>
      <c r="G46" s="113"/>
      <c r="H46" s="113"/>
      <c r="I46" s="113"/>
      <c r="J46" s="113"/>
      <c r="K46" s="112"/>
      <c r="L46" s="112"/>
      <c r="M46" s="112"/>
      <c r="N46" s="112">
        <f t="shared" si="0"/>
        <v>0.4</v>
      </c>
    </row>
    <row r="47" spans="1:14">
      <c r="A47" s="101" t="s">
        <v>933</v>
      </c>
      <c r="B47" s="102" t="s">
        <v>1025</v>
      </c>
      <c r="C47" s="103" t="s">
        <v>1026</v>
      </c>
      <c r="D47" s="111"/>
      <c r="E47" s="113">
        <v>0.2</v>
      </c>
      <c r="F47" s="113"/>
      <c r="G47" s="113"/>
      <c r="H47" s="113"/>
      <c r="I47" s="113"/>
      <c r="J47" s="113"/>
      <c r="K47" s="112"/>
      <c r="L47" s="112"/>
      <c r="M47" s="112"/>
      <c r="N47" s="112">
        <f t="shared" si="0"/>
        <v>0.2</v>
      </c>
    </row>
    <row r="48" spans="1:14">
      <c r="A48" s="101" t="s">
        <v>933</v>
      </c>
      <c r="B48" s="102" t="s">
        <v>1027</v>
      </c>
      <c r="C48" s="103" t="s">
        <v>1028</v>
      </c>
      <c r="D48" s="111"/>
      <c r="E48" s="113">
        <v>0.2</v>
      </c>
      <c r="F48" s="113"/>
      <c r="G48" s="113"/>
      <c r="H48" s="113"/>
      <c r="I48" s="113"/>
      <c r="J48" s="113"/>
      <c r="K48" s="112">
        <v>0.2</v>
      </c>
      <c r="L48" s="112"/>
      <c r="M48" s="112"/>
      <c r="N48" s="112">
        <f t="shared" si="0"/>
        <v>0.4</v>
      </c>
    </row>
    <row r="49" spans="1:14">
      <c r="A49" s="101" t="s">
        <v>933</v>
      </c>
      <c r="B49" s="102" t="s">
        <v>1029</v>
      </c>
      <c r="C49" s="103" t="s">
        <v>1030</v>
      </c>
      <c r="D49" s="111" t="s">
        <v>958</v>
      </c>
      <c r="E49" s="113">
        <v>0.2</v>
      </c>
      <c r="F49" s="113"/>
      <c r="G49" s="113"/>
      <c r="H49" s="113"/>
      <c r="I49" s="113"/>
      <c r="J49" s="113">
        <v>0.1</v>
      </c>
      <c r="K49" s="112">
        <v>0.2</v>
      </c>
      <c r="L49" s="112"/>
      <c r="M49" s="112"/>
      <c r="N49" s="112">
        <f t="shared" si="0"/>
        <v>0.7</v>
      </c>
    </row>
    <row r="50" spans="1:14">
      <c r="A50" s="101" t="s">
        <v>933</v>
      </c>
      <c r="B50" s="102" t="s">
        <v>1031</v>
      </c>
      <c r="C50" s="103" t="s">
        <v>1032</v>
      </c>
      <c r="D50" s="111"/>
      <c r="E50" s="113">
        <v>0.2</v>
      </c>
      <c r="F50" s="113"/>
      <c r="G50" s="113"/>
      <c r="H50" s="113"/>
      <c r="I50" s="113"/>
      <c r="J50" s="113">
        <v>0.1</v>
      </c>
      <c r="K50" s="112">
        <v>0.2</v>
      </c>
      <c r="L50" s="112"/>
      <c r="M50" s="112"/>
      <c r="N50" s="112">
        <f t="shared" si="0"/>
        <v>0.5</v>
      </c>
    </row>
    <row r="51" spans="1:14">
      <c r="A51" s="101" t="s">
        <v>933</v>
      </c>
      <c r="B51" s="102" t="s">
        <v>1033</v>
      </c>
      <c r="C51" s="103" t="s">
        <v>1034</v>
      </c>
      <c r="D51" s="111"/>
      <c r="E51" s="113">
        <v>0.2</v>
      </c>
      <c r="F51" s="113"/>
      <c r="G51" s="113"/>
      <c r="H51" s="113"/>
      <c r="I51" s="113"/>
      <c r="J51" s="113"/>
      <c r="K51" s="112"/>
      <c r="L51" s="112"/>
      <c r="M51" s="112"/>
      <c r="N51" s="112">
        <f t="shared" si="0"/>
        <v>0.2</v>
      </c>
    </row>
    <row r="52" spans="1:14">
      <c r="A52" s="101" t="s">
        <v>933</v>
      </c>
      <c r="B52" s="102" t="s">
        <v>1035</v>
      </c>
      <c r="C52" s="103" t="s">
        <v>1036</v>
      </c>
      <c r="D52" s="111" t="s">
        <v>958</v>
      </c>
      <c r="E52" s="113">
        <v>0.2</v>
      </c>
      <c r="F52" s="113"/>
      <c r="G52" s="113"/>
      <c r="H52" s="113"/>
      <c r="I52" s="113"/>
      <c r="J52" s="113"/>
      <c r="K52" s="112">
        <v>0.1</v>
      </c>
      <c r="L52" s="112"/>
      <c r="M52" s="112"/>
      <c r="N52" s="112">
        <f t="shared" si="0"/>
        <v>0.5</v>
      </c>
    </row>
    <row r="53" spans="1:14">
      <c r="A53" s="101" t="s">
        <v>933</v>
      </c>
      <c r="B53" s="102" t="s">
        <v>1037</v>
      </c>
      <c r="C53" s="103" t="s">
        <v>1038</v>
      </c>
      <c r="D53" s="111" t="s">
        <v>958</v>
      </c>
      <c r="E53" s="113">
        <v>0.2</v>
      </c>
      <c r="F53" s="113">
        <v>0.2</v>
      </c>
      <c r="G53" s="113">
        <v>0.2</v>
      </c>
      <c r="H53" s="113"/>
      <c r="I53" s="113"/>
      <c r="J53" s="113"/>
      <c r="K53" s="112">
        <v>0.1</v>
      </c>
      <c r="L53" s="112"/>
      <c r="M53" s="112">
        <v>0.2</v>
      </c>
      <c r="N53" s="112">
        <f>D53+E53+F53+G53+H53+I53+J53+K53+M53</f>
        <v>1.1000000000000001</v>
      </c>
    </row>
    <row r="54" spans="1:14">
      <c r="A54" s="101" t="s">
        <v>933</v>
      </c>
      <c r="B54" s="102" t="s">
        <v>1039</v>
      </c>
      <c r="C54" s="103" t="s">
        <v>1040</v>
      </c>
      <c r="D54" s="111"/>
      <c r="E54" s="113">
        <v>0.2</v>
      </c>
      <c r="F54" s="113"/>
      <c r="G54" s="113"/>
      <c r="H54" s="113"/>
      <c r="I54" s="113"/>
      <c r="J54" s="113"/>
      <c r="K54" s="112">
        <v>0.1</v>
      </c>
      <c r="L54" s="112"/>
      <c r="M54" s="112"/>
      <c r="N54" s="112">
        <f t="shared" si="0"/>
        <v>0.30000000000000004</v>
      </c>
    </row>
    <row r="55" spans="1:14">
      <c r="A55" s="101" t="s">
        <v>933</v>
      </c>
      <c r="B55" s="102" t="s">
        <v>1041</v>
      </c>
      <c r="C55" s="103" t="s">
        <v>1042</v>
      </c>
      <c r="D55" s="111"/>
      <c r="E55" s="113">
        <v>0.2</v>
      </c>
      <c r="F55" s="113"/>
      <c r="G55" s="113"/>
      <c r="H55" s="113"/>
      <c r="I55" s="113"/>
      <c r="J55" s="113"/>
      <c r="K55" s="112"/>
      <c r="L55" s="112"/>
      <c r="M55" s="112"/>
      <c r="N55" s="112">
        <f t="shared" si="0"/>
        <v>0.2</v>
      </c>
    </row>
    <row r="56" spans="1:14">
      <c r="A56" s="101" t="s">
        <v>933</v>
      </c>
      <c r="B56" s="102" t="s">
        <v>1043</v>
      </c>
      <c r="C56" s="103" t="s">
        <v>1044</v>
      </c>
      <c r="D56" s="111" t="s">
        <v>958</v>
      </c>
      <c r="E56" s="113">
        <v>0.2</v>
      </c>
      <c r="F56" s="113">
        <v>0.2</v>
      </c>
      <c r="G56" s="113">
        <v>0.2</v>
      </c>
      <c r="H56" s="113"/>
      <c r="I56" s="113"/>
      <c r="J56" s="113"/>
      <c r="K56" s="112">
        <v>0.2</v>
      </c>
      <c r="L56" s="112"/>
      <c r="M56" s="112">
        <v>0.2</v>
      </c>
      <c r="N56" s="112">
        <f>D56+E56+F56+G56+H56+I56+J56+K56+M56</f>
        <v>1.2</v>
      </c>
    </row>
    <row r="57" spans="1:14">
      <c r="A57" s="101" t="s">
        <v>933</v>
      </c>
      <c r="B57" s="102" t="s">
        <v>1045</v>
      </c>
      <c r="C57" s="103" t="s">
        <v>1046</v>
      </c>
      <c r="D57" s="111"/>
      <c r="E57" s="113"/>
      <c r="F57" s="113"/>
      <c r="G57" s="113"/>
      <c r="H57" s="113"/>
      <c r="I57" s="113"/>
      <c r="J57" s="113">
        <v>0.1</v>
      </c>
      <c r="K57" s="112"/>
      <c r="L57" s="112"/>
      <c r="M57" s="112"/>
      <c r="N57" s="112">
        <f t="shared" si="0"/>
        <v>0.1</v>
      </c>
    </row>
    <row r="58" spans="1:14">
      <c r="A58" s="101" t="s">
        <v>933</v>
      </c>
      <c r="B58" s="102" t="s">
        <v>1047</v>
      </c>
      <c r="C58" s="103" t="s">
        <v>1048</v>
      </c>
      <c r="D58" s="111" t="s">
        <v>958</v>
      </c>
      <c r="E58" s="113">
        <v>0.2</v>
      </c>
      <c r="F58" s="113"/>
      <c r="G58" s="113"/>
      <c r="H58" s="113"/>
      <c r="I58" s="113"/>
      <c r="J58" s="113"/>
      <c r="K58" s="112">
        <v>0.1</v>
      </c>
      <c r="L58" s="112"/>
      <c r="M58" s="112"/>
      <c r="N58" s="112">
        <f t="shared" si="0"/>
        <v>0.5</v>
      </c>
    </row>
    <row r="59" spans="1:14">
      <c r="A59" s="101" t="s">
        <v>933</v>
      </c>
      <c r="B59" s="102" t="s">
        <v>1049</v>
      </c>
      <c r="C59" s="103" t="s">
        <v>1050</v>
      </c>
      <c r="D59" s="114" t="s">
        <v>958</v>
      </c>
      <c r="E59" s="113">
        <v>0.2</v>
      </c>
      <c r="F59" s="113"/>
      <c r="G59" s="113"/>
      <c r="H59" s="113"/>
      <c r="I59" s="113"/>
      <c r="J59" s="113">
        <v>0.1</v>
      </c>
      <c r="K59" s="112">
        <v>0.2</v>
      </c>
      <c r="L59" s="112"/>
      <c r="M59" s="112"/>
      <c r="N59" s="112">
        <f t="shared" si="0"/>
        <v>0.7</v>
      </c>
    </row>
    <row r="60" spans="1:14">
      <c r="A60" s="101" t="s">
        <v>933</v>
      </c>
      <c r="B60" s="102" t="s">
        <v>1051</v>
      </c>
      <c r="C60" s="103" t="s">
        <v>1052</v>
      </c>
      <c r="D60" s="112"/>
      <c r="E60" s="113"/>
      <c r="F60" s="113"/>
      <c r="G60" s="113"/>
      <c r="H60" s="113"/>
      <c r="I60" s="113"/>
      <c r="J60" s="113"/>
      <c r="K60" s="112"/>
      <c r="L60" s="112"/>
      <c r="M60" s="112"/>
      <c r="N60" s="112">
        <f t="shared" si="0"/>
        <v>0</v>
      </c>
    </row>
  </sheetData>
  <mergeCells count="1">
    <mergeCell ref="A1:N1"/>
  </mergeCells>
  <phoneticPr fontId="18" type="noConversion"/>
  <conditionalFormatting sqref="C1:C65536">
    <cfRule type="duplicateValues" dxfId="2" priority="1"/>
  </conditionalFormatting>
  <conditionalFormatting sqref="D3">
    <cfRule type="cellIs" dxfId="1" priority="2" stopIfTrue="1" operator="equal">
      <formula>"*n/a"</formula>
    </cfRule>
  </conditionalFormatting>
  <pageMargins left="0.75" right="0.75" top="1" bottom="1" header="0.51180555555555596" footer="0.51180555555555596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48"/>
  <sheetViews>
    <sheetView topLeftCell="A5" workbookViewId="0">
      <selection activeCell="K16" sqref="K16"/>
    </sheetView>
  </sheetViews>
  <sheetFormatPr defaultColWidth="9" defaultRowHeight="14.4"/>
  <cols>
    <col min="1" max="2" width="10" style="64" customWidth="1"/>
    <col min="3" max="3" width="18" style="64" customWidth="1"/>
    <col min="4" max="257" width="10" style="64" customWidth="1"/>
    <col min="258" max="16384" width="9" style="64"/>
  </cols>
  <sheetData>
    <row r="1" spans="1:14" ht="33.9" customHeight="1">
      <c r="A1" s="138" t="s">
        <v>1144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6"/>
    </row>
    <row r="2" spans="1:14" ht="43.2">
      <c r="A2" s="65" t="s">
        <v>1</v>
      </c>
      <c r="B2" s="65" t="s">
        <v>2</v>
      </c>
      <c r="C2" s="65" t="s">
        <v>3</v>
      </c>
      <c r="D2" s="66" t="s">
        <v>530</v>
      </c>
      <c r="E2" s="66" t="s">
        <v>531</v>
      </c>
      <c r="F2" s="66" t="s">
        <v>532</v>
      </c>
      <c r="G2" s="66" t="s">
        <v>533</v>
      </c>
      <c r="H2" s="66" t="s">
        <v>534</v>
      </c>
      <c r="I2" s="66" t="s">
        <v>535</v>
      </c>
      <c r="J2" s="66" t="s">
        <v>536</v>
      </c>
      <c r="K2" s="66" t="s">
        <v>537</v>
      </c>
      <c r="L2" s="66" t="s">
        <v>15</v>
      </c>
      <c r="M2" s="66" t="s">
        <v>1139</v>
      </c>
      <c r="N2" s="66" t="s">
        <v>538</v>
      </c>
    </row>
    <row r="3" spans="1:14">
      <c r="A3" s="104" t="s">
        <v>1053</v>
      </c>
      <c r="B3" s="104" t="s">
        <v>1054</v>
      </c>
      <c r="C3" s="104">
        <v>2017510395</v>
      </c>
      <c r="D3" s="104"/>
      <c r="E3" s="67"/>
      <c r="F3" s="67"/>
      <c r="G3" s="67"/>
      <c r="H3" s="67"/>
      <c r="I3" s="67"/>
      <c r="J3" s="67"/>
      <c r="K3" s="67"/>
      <c r="L3" s="67"/>
      <c r="M3" s="67"/>
      <c r="N3" s="67">
        <f t="shared" ref="N3:N43" si="0">D3+E3+F3+G3+H3+I3+J3+K3+L3</f>
        <v>0</v>
      </c>
    </row>
    <row r="4" spans="1:14">
      <c r="A4" s="104" t="s">
        <v>1053</v>
      </c>
      <c r="B4" s="104" t="s">
        <v>1055</v>
      </c>
      <c r="C4" s="104">
        <v>2017510396</v>
      </c>
      <c r="D4" s="104"/>
      <c r="E4" s="67"/>
      <c r="F4" s="67"/>
      <c r="G4" s="67"/>
      <c r="H4" s="67"/>
      <c r="I4" s="67"/>
      <c r="J4" s="67"/>
      <c r="K4" s="67"/>
      <c r="L4" s="67"/>
      <c r="M4" s="67"/>
      <c r="N4" s="67">
        <f t="shared" si="0"/>
        <v>0</v>
      </c>
    </row>
    <row r="5" spans="1:14">
      <c r="A5" s="104" t="s">
        <v>1053</v>
      </c>
      <c r="B5" s="104" t="s">
        <v>1056</v>
      </c>
      <c r="C5" s="104">
        <v>2017510397</v>
      </c>
      <c r="D5" s="104"/>
      <c r="E5" s="67"/>
      <c r="F5" s="67"/>
      <c r="G5" s="67"/>
      <c r="H5" s="67"/>
      <c r="I5" s="67"/>
      <c r="J5" s="67"/>
      <c r="K5" s="67">
        <v>0.1</v>
      </c>
      <c r="L5" s="67"/>
      <c r="M5" s="67"/>
      <c r="N5" s="67">
        <f t="shared" si="0"/>
        <v>0.1</v>
      </c>
    </row>
    <row r="6" spans="1:14">
      <c r="A6" s="104" t="s">
        <v>1053</v>
      </c>
      <c r="B6" s="104" t="s">
        <v>1057</v>
      </c>
      <c r="C6" s="104">
        <v>2017510398</v>
      </c>
      <c r="D6" s="104"/>
      <c r="E6" s="67"/>
      <c r="F6" s="67"/>
      <c r="G6" s="67"/>
      <c r="H6" s="67"/>
      <c r="I6" s="67"/>
      <c r="J6" s="67"/>
      <c r="K6" s="67">
        <v>0.1</v>
      </c>
      <c r="L6" s="67"/>
      <c r="M6" s="67"/>
      <c r="N6" s="67">
        <f t="shared" si="0"/>
        <v>0.1</v>
      </c>
    </row>
    <row r="7" spans="1:14">
      <c r="A7" s="104" t="s">
        <v>1053</v>
      </c>
      <c r="B7" s="104" t="s">
        <v>1058</v>
      </c>
      <c r="C7" s="104">
        <v>2017510399</v>
      </c>
      <c r="D7" s="104"/>
      <c r="E7" s="67"/>
      <c r="F7" s="67"/>
      <c r="G7" s="67"/>
      <c r="H7" s="67"/>
      <c r="I7" s="67"/>
      <c r="J7" s="67"/>
      <c r="K7" s="67"/>
      <c r="L7" s="67"/>
      <c r="M7" s="67"/>
      <c r="N7" s="67">
        <f t="shared" si="0"/>
        <v>0</v>
      </c>
    </row>
    <row r="8" spans="1:14">
      <c r="A8" s="104" t="s">
        <v>1053</v>
      </c>
      <c r="B8" s="104" t="s">
        <v>1059</v>
      </c>
      <c r="C8" s="104">
        <v>2017510400</v>
      </c>
      <c r="D8" s="104"/>
      <c r="E8" s="67"/>
      <c r="F8" s="67"/>
      <c r="G8" s="67"/>
      <c r="H8" s="67"/>
      <c r="I8" s="67"/>
      <c r="J8" s="67"/>
      <c r="K8" s="67">
        <v>0.1</v>
      </c>
      <c r="L8" s="67"/>
      <c r="M8" s="67"/>
      <c r="N8" s="67">
        <f t="shared" si="0"/>
        <v>0.1</v>
      </c>
    </row>
    <row r="9" spans="1:14">
      <c r="A9" s="104" t="s">
        <v>1053</v>
      </c>
      <c r="B9" s="104" t="s">
        <v>1060</v>
      </c>
      <c r="C9" s="104">
        <v>2017510401</v>
      </c>
      <c r="D9" s="104">
        <v>0.2</v>
      </c>
      <c r="E9" s="67"/>
      <c r="F9" s="67"/>
      <c r="G9" s="67"/>
      <c r="H9" s="67"/>
      <c r="I9" s="67"/>
      <c r="J9" s="67">
        <v>0.1</v>
      </c>
      <c r="K9" s="67">
        <v>0.1</v>
      </c>
      <c r="L9" s="67"/>
      <c r="M9" s="67"/>
      <c r="N9" s="67">
        <f t="shared" si="0"/>
        <v>0.4</v>
      </c>
    </row>
    <row r="10" spans="1:14">
      <c r="A10" s="104" t="s">
        <v>1053</v>
      </c>
      <c r="B10" s="104" t="s">
        <v>1061</v>
      </c>
      <c r="C10" s="104">
        <v>2017510402</v>
      </c>
      <c r="D10" s="104"/>
      <c r="E10" s="67"/>
      <c r="F10" s="67"/>
      <c r="G10" s="67"/>
      <c r="H10" s="67"/>
      <c r="I10" s="67"/>
      <c r="J10" s="67"/>
      <c r="K10" s="67">
        <v>0.1</v>
      </c>
      <c r="L10" s="67"/>
      <c r="M10" s="67"/>
      <c r="N10" s="67">
        <f t="shared" si="0"/>
        <v>0.1</v>
      </c>
    </row>
    <row r="11" spans="1:14">
      <c r="A11" s="104" t="s">
        <v>1053</v>
      </c>
      <c r="B11" s="104" t="s">
        <v>1062</v>
      </c>
      <c r="C11" s="104">
        <v>2017510403</v>
      </c>
      <c r="D11" s="104">
        <v>0.2</v>
      </c>
      <c r="E11" s="67"/>
      <c r="F11" s="67"/>
      <c r="G11" s="67"/>
      <c r="H11" s="67"/>
      <c r="I11" s="67"/>
      <c r="J11" s="67"/>
      <c r="K11" s="67">
        <v>0.1</v>
      </c>
      <c r="L11" s="67"/>
      <c r="M11" s="67"/>
      <c r="N11" s="67">
        <f t="shared" si="0"/>
        <v>0.30000000000000004</v>
      </c>
    </row>
    <row r="12" spans="1:14">
      <c r="A12" s="104" t="s">
        <v>1053</v>
      </c>
      <c r="B12" s="104" t="s">
        <v>1063</v>
      </c>
      <c r="C12" s="104">
        <v>2017510404</v>
      </c>
      <c r="D12" s="104"/>
      <c r="E12" s="67"/>
      <c r="F12" s="67"/>
      <c r="G12" s="67"/>
      <c r="H12" s="67"/>
      <c r="I12" s="67"/>
      <c r="J12" s="67">
        <v>0.1</v>
      </c>
      <c r="K12" s="67">
        <v>0.1</v>
      </c>
      <c r="L12" s="67"/>
      <c r="M12" s="67"/>
      <c r="N12" s="67">
        <f t="shared" si="0"/>
        <v>0.2</v>
      </c>
    </row>
    <row r="13" spans="1:14">
      <c r="A13" s="104" t="s">
        <v>1053</v>
      </c>
      <c r="B13" s="104" t="s">
        <v>1064</v>
      </c>
      <c r="C13" s="104">
        <v>2017510405</v>
      </c>
      <c r="D13" s="104"/>
      <c r="E13" s="67"/>
      <c r="F13" s="67"/>
      <c r="G13" s="67"/>
      <c r="H13" s="67"/>
      <c r="I13" s="67"/>
      <c r="J13" s="67"/>
      <c r="K13" s="67">
        <v>0.1</v>
      </c>
      <c r="L13" s="67"/>
      <c r="M13" s="67"/>
      <c r="N13" s="67">
        <f t="shared" si="0"/>
        <v>0.1</v>
      </c>
    </row>
    <row r="14" spans="1:14">
      <c r="A14" s="104" t="s">
        <v>1053</v>
      </c>
      <c r="B14" s="104" t="s">
        <v>1065</v>
      </c>
      <c r="C14" s="104">
        <v>2017510406</v>
      </c>
      <c r="D14" s="104"/>
      <c r="E14" s="67"/>
      <c r="F14" s="67"/>
      <c r="G14" s="67"/>
      <c r="H14" s="67"/>
      <c r="I14" s="67"/>
      <c r="J14" s="67"/>
      <c r="K14" s="67"/>
      <c r="L14" s="67"/>
      <c r="M14" s="67"/>
      <c r="N14" s="67">
        <f t="shared" si="0"/>
        <v>0</v>
      </c>
    </row>
    <row r="15" spans="1:14">
      <c r="A15" s="104" t="s">
        <v>1053</v>
      </c>
      <c r="B15" s="104" t="s">
        <v>1066</v>
      </c>
      <c r="C15" s="104">
        <v>2017510407</v>
      </c>
      <c r="D15" s="104"/>
      <c r="E15" s="67"/>
      <c r="F15" s="67"/>
      <c r="G15" s="67"/>
      <c r="H15" s="67"/>
      <c r="I15" s="67"/>
      <c r="J15" s="67"/>
      <c r="K15" s="67"/>
      <c r="L15" s="67"/>
      <c r="M15" s="67"/>
      <c r="N15" s="67">
        <f t="shared" si="0"/>
        <v>0</v>
      </c>
    </row>
    <row r="16" spans="1:14">
      <c r="A16" s="104" t="s">
        <v>1053</v>
      </c>
      <c r="B16" s="104" t="s">
        <v>1067</v>
      </c>
      <c r="C16" s="104">
        <v>2017510408</v>
      </c>
      <c r="D16" s="104"/>
      <c r="E16" s="67"/>
      <c r="F16" s="67"/>
      <c r="G16" s="67"/>
      <c r="H16" s="67"/>
      <c r="I16" s="67"/>
      <c r="J16" s="67"/>
      <c r="K16" s="67">
        <v>0.1</v>
      </c>
      <c r="L16" s="67"/>
      <c r="M16" s="67"/>
      <c r="N16" s="67">
        <f t="shared" si="0"/>
        <v>0.1</v>
      </c>
    </row>
    <row r="17" spans="1:14">
      <c r="A17" s="104" t="s">
        <v>1053</v>
      </c>
      <c r="B17" s="104" t="s">
        <v>1068</v>
      </c>
      <c r="C17" s="104">
        <v>2017510409</v>
      </c>
      <c r="D17" s="104"/>
      <c r="E17" s="67"/>
      <c r="F17" s="67"/>
      <c r="G17" s="67"/>
      <c r="H17" s="67"/>
      <c r="I17" s="67"/>
      <c r="J17" s="67"/>
      <c r="K17" s="67">
        <v>0.1</v>
      </c>
      <c r="L17" s="67"/>
      <c r="M17" s="67"/>
      <c r="N17" s="67">
        <f t="shared" si="0"/>
        <v>0.1</v>
      </c>
    </row>
    <row r="18" spans="1:14">
      <c r="A18" s="104" t="s">
        <v>1053</v>
      </c>
      <c r="B18" s="104" t="s">
        <v>1069</v>
      </c>
      <c r="C18" s="104">
        <v>2017510410</v>
      </c>
      <c r="D18" s="104"/>
      <c r="E18" s="67"/>
      <c r="F18" s="67"/>
      <c r="G18" s="67"/>
      <c r="H18" s="67"/>
      <c r="I18" s="67"/>
      <c r="J18" s="67">
        <v>0.1</v>
      </c>
      <c r="K18" s="67">
        <v>0.1</v>
      </c>
      <c r="L18" s="67"/>
      <c r="M18" s="67"/>
      <c r="N18" s="67">
        <f t="shared" si="0"/>
        <v>0.2</v>
      </c>
    </row>
    <row r="19" spans="1:14">
      <c r="A19" s="104" t="s">
        <v>1053</v>
      </c>
      <c r="B19" s="104" t="s">
        <v>1070</v>
      </c>
      <c r="C19" s="104">
        <v>2017510411</v>
      </c>
      <c r="D19" s="104"/>
      <c r="E19" s="67"/>
      <c r="F19" s="67"/>
      <c r="G19" s="67"/>
      <c r="H19" s="67"/>
      <c r="I19" s="67"/>
      <c r="J19" s="67"/>
      <c r="K19" s="67">
        <v>0.1</v>
      </c>
      <c r="L19" s="67"/>
      <c r="M19" s="67"/>
      <c r="N19" s="67">
        <f t="shared" si="0"/>
        <v>0.1</v>
      </c>
    </row>
    <row r="20" spans="1:14">
      <c r="A20" s="104" t="s">
        <v>1053</v>
      </c>
      <c r="B20" s="104" t="s">
        <v>1071</v>
      </c>
      <c r="C20" s="104">
        <v>2017510412</v>
      </c>
      <c r="D20" s="104"/>
      <c r="E20" s="67"/>
      <c r="F20" s="67"/>
      <c r="G20" s="67"/>
      <c r="H20" s="67"/>
      <c r="I20" s="67"/>
      <c r="J20" s="67"/>
      <c r="K20" s="67">
        <v>0.2</v>
      </c>
      <c r="L20" s="67"/>
      <c r="M20" s="67"/>
      <c r="N20" s="67">
        <f t="shared" si="0"/>
        <v>0.2</v>
      </c>
    </row>
    <row r="21" spans="1:14">
      <c r="A21" s="104" t="s">
        <v>1053</v>
      </c>
      <c r="B21" s="104" t="s">
        <v>1072</v>
      </c>
      <c r="C21" s="104">
        <v>2017510413</v>
      </c>
      <c r="D21" s="104"/>
      <c r="E21" s="67"/>
      <c r="F21" s="67"/>
      <c r="G21" s="67"/>
      <c r="H21" s="67"/>
      <c r="I21" s="67"/>
      <c r="J21" s="67"/>
      <c r="K21" s="67"/>
      <c r="L21" s="67"/>
      <c r="M21" s="67"/>
      <c r="N21" s="67">
        <f t="shared" si="0"/>
        <v>0</v>
      </c>
    </row>
    <row r="22" spans="1:14">
      <c r="A22" s="104" t="s">
        <v>1053</v>
      </c>
      <c r="B22" s="104" t="s">
        <v>1073</v>
      </c>
      <c r="C22" s="104">
        <v>2017510414</v>
      </c>
      <c r="D22" s="104">
        <v>0.2</v>
      </c>
      <c r="E22" s="67"/>
      <c r="F22" s="67">
        <v>0.2</v>
      </c>
      <c r="G22" s="67"/>
      <c r="H22" s="67"/>
      <c r="I22" s="67"/>
      <c r="J22" s="67">
        <v>0.1</v>
      </c>
      <c r="K22" s="67">
        <v>0.2</v>
      </c>
      <c r="L22" s="67"/>
      <c r="M22" s="67"/>
      <c r="N22" s="67">
        <f t="shared" si="0"/>
        <v>0.7</v>
      </c>
    </row>
    <row r="23" spans="1:14">
      <c r="A23" s="104" t="s">
        <v>1053</v>
      </c>
      <c r="B23" s="104" t="s">
        <v>1074</v>
      </c>
      <c r="C23" s="104">
        <v>2017510415</v>
      </c>
      <c r="D23" s="104"/>
      <c r="E23" s="67"/>
      <c r="F23" s="67"/>
      <c r="G23" s="67"/>
      <c r="H23" s="67"/>
      <c r="I23" s="67"/>
      <c r="J23" s="67"/>
      <c r="K23" s="67"/>
      <c r="L23" s="67"/>
      <c r="M23" s="67"/>
      <c r="N23" s="67">
        <f t="shared" si="0"/>
        <v>0</v>
      </c>
    </row>
    <row r="24" spans="1:14">
      <c r="A24" s="104" t="s">
        <v>1053</v>
      </c>
      <c r="B24" s="104" t="s">
        <v>1075</v>
      </c>
      <c r="C24" s="104">
        <v>2017510416</v>
      </c>
      <c r="D24" s="104"/>
      <c r="E24" s="67"/>
      <c r="F24" s="67"/>
      <c r="G24" s="67"/>
      <c r="H24" s="67"/>
      <c r="I24" s="67"/>
      <c r="J24" s="67"/>
      <c r="K24" s="67">
        <v>0.1</v>
      </c>
      <c r="L24" s="67"/>
      <c r="M24" s="67"/>
      <c r="N24" s="67">
        <f t="shared" si="0"/>
        <v>0.1</v>
      </c>
    </row>
    <row r="25" spans="1:14">
      <c r="A25" s="104" t="s">
        <v>1053</v>
      </c>
      <c r="B25" s="104" t="s">
        <v>1076</v>
      </c>
      <c r="C25" s="104">
        <v>2017510417</v>
      </c>
      <c r="D25" s="104"/>
      <c r="E25" s="67"/>
      <c r="F25" s="67"/>
      <c r="G25" s="67"/>
      <c r="H25" s="67"/>
      <c r="I25" s="67"/>
      <c r="J25" s="67"/>
      <c r="K25" s="67">
        <v>0.1</v>
      </c>
      <c r="L25" s="67"/>
      <c r="M25" s="67"/>
      <c r="N25" s="67">
        <f t="shared" si="0"/>
        <v>0.1</v>
      </c>
    </row>
    <row r="26" spans="1:14">
      <c r="A26" s="104" t="s">
        <v>1053</v>
      </c>
      <c r="B26" s="104" t="s">
        <v>1077</v>
      </c>
      <c r="C26" s="104">
        <v>2017510418</v>
      </c>
      <c r="D26" s="104"/>
      <c r="E26" s="67"/>
      <c r="F26" s="67"/>
      <c r="G26" s="67"/>
      <c r="H26" s="67"/>
      <c r="I26" s="67"/>
      <c r="J26" s="67"/>
      <c r="K26" s="67">
        <v>0.1</v>
      </c>
      <c r="L26" s="67"/>
      <c r="M26" s="67"/>
      <c r="N26" s="67">
        <f t="shared" si="0"/>
        <v>0.1</v>
      </c>
    </row>
    <row r="27" spans="1:14">
      <c r="A27" s="104" t="s">
        <v>1053</v>
      </c>
      <c r="B27" s="104" t="s">
        <v>1078</v>
      </c>
      <c r="C27" s="104">
        <v>2017510419</v>
      </c>
      <c r="D27" s="104"/>
      <c r="E27" s="67"/>
      <c r="F27" s="67"/>
      <c r="G27" s="67"/>
      <c r="H27" s="67"/>
      <c r="I27" s="67"/>
      <c r="J27" s="67"/>
      <c r="K27" s="67">
        <v>0.1</v>
      </c>
      <c r="L27" s="67"/>
      <c r="M27" s="67"/>
      <c r="N27" s="67">
        <f t="shared" si="0"/>
        <v>0.1</v>
      </c>
    </row>
    <row r="28" spans="1:14">
      <c r="A28" s="104" t="s">
        <v>1053</v>
      </c>
      <c r="B28" s="104" t="s">
        <v>1079</v>
      </c>
      <c r="C28" s="104">
        <v>2017510420</v>
      </c>
      <c r="D28" s="104"/>
      <c r="E28" s="67"/>
      <c r="F28" s="67"/>
      <c r="G28" s="67"/>
      <c r="H28" s="67"/>
      <c r="I28" s="67"/>
      <c r="J28" s="67">
        <v>0.1</v>
      </c>
      <c r="K28" s="67"/>
      <c r="L28" s="67"/>
      <c r="M28" s="67"/>
      <c r="N28" s="67">
        <f t="shared" si="0"/>
        <v>0.1</v>
      </c>
    </row>
    <row r="29" spans="1:14">
      <c r="A29" s="104" t="s">
        <v>1053</v>
      </c>
      <c r="B29" s="104" t="s">
        <v>1080</v>
      </c>
      <c r="C29" s="104">
        <v>2017510421</v>
      </c>
      <c r="D29" s="104"/>
      <c r="E29" s="67"/>
      <c r="F29" s="67"/>
      <c r="G29" s="67"/>
      <c r="H29" s="67"/>
      <c r="I29" s="67"/>
      <c r="J29" s="67"/>
      <c r="K29" s="67"/>
      <c r="L29" s="67"/>
      <c r="M29" s="67"/>
      <c r="N29" s="67">
        <f t="shared" si="0"/>
        <v>0</v>
      </c>
    </row>
    <row r="30" spans="1:14">
      <c r="A30" s="104" t="s">
        <v>1053</v>
      </c>
      <c r="B30" s="104" t="s">
        <v>1081</v>
      </c>
      <c r="C30" s="104">
        <v>2017510422</v>
      </c>
      <c r="D30" s="104"/>
      <c r="E30" s="67"/>
      <c r="F30" s="67"/>
      <c r="G30" s="67"/>
      <c r="H30" s="67"/>
      <c r="I30" s="67"/>
      <c r="J30" s="67">
        <v>0.1</v>
      </c>
      <c r="K30" s="67">
        <v>0.2</v>
      </c>
      <c r="L30" s="67"/>
      <c r="M30" s="67"/>
      <c r="N30" s="67">
        <f t="shared" si="0"/>
        <v>0.30000000000000004</v>
      </c>
    </row>
    <row r="31" spans="1:14">
      <c r="A31" s="104" t="s">
        <v>1053</v>
      </c>
      <c r="B31" s="104" t="s">
        <v>1082</v>
      </c>
      <c r="C31" s="104">
        <v>2017510424</v>
      </c>
      <c r="D31" s="104"/>
      <c r="E31" s="67"/>
      <c r="F31" s="67"/>
      <c r="G31" s="67"/>
      <c r="H31" s="67"/>
      <c r="I31" s="67"/>
      <c r="J31" s="67"/>
      <c r="K31" s="67">
        <v>0.1</v>
      </c>
      <c r="L31" s="67"/>
      <c r="M31" s="67"/>
      <c r="N31" s="67">
        <f t="shared" si="0"/>
        <v>0.1</v>
      </c>
    </row>
    <row r="32" spans="1:14">
      <c r="A32" s="104" t="s">
        <v>1053</v>
      </c>
      <c r="B32" s="104" t="s">
        <v>1083</v>
      </c>
      <c r="C32" s="104">
        <v>2017510425</v>
      </c>
      <c r="D32" s="104"/>
      <c r="E32" s="67"/>
      <c r="F32" s="67"/>
      <c r="G32" s="67"/>
      <c r="H32" s="67"/>
      <c r="I32" s="67"/>
      <c r="J32" s="67"/>
      <c r="K32" s="67">
        <v>0.1</v>
      </c>
      <c r="L32" s="67"/>
      <c r="M32" s="67"/>
      <c r="N32" s="67">
        <f t="shared" si="0"/>
        <v>0.1</v>
      </c>
    </row>
    <row r="33" spans="1:14">
      <c r="A33" s="104" t="s">
        <v>1053</v>
      </c>
      <c r="B33" s="104" t="s">
        <v>1084</v>
      </c>
      <c r="C33" s="104">
        <v>2017510426</v>
      </c>
      <c r="D33" s="104"/>
      <c r="E33" s="67"/>
      <c r="F33" s="67"/>
      <c r="G33" s="67"/>
      <c r="H33" s="67"/>
      <c r="I33" s="67"/>
      <c r="J33" s="67"/>
      <c r="K33" s="67">
        <v>0.1</v>
      </c>
      <c r="L33" s="67"/>
      <c r="M33" s="67"/>
      <c r="N33" s="67">
        <f t="shared" si="0"/>
        <v>0.1</v>
      </c>
    </row>
    <row r="34" spans="1:14">
      <c r="A34" s="104" t="s">
        <v>1053</v>
      </c>
      <c r="B34" s="104" t="s">
        <v>1085</v>
      </c>
      <c r="C34" s="104">
        <v>2017510427</v>
      </c>
      <c r="D34" s="104"/>
      <c r="E34" s="67"/>
      <c r="F34" s="67"/>
      <c r="G34" s="67"/>
      <c r="H34" s="67"/>
      <c r="I34" s="67"/>
      <c r="J34" s="67">
        <v>0.1</v>
      </c>
      <c r="K34" s="67">
        <v>0.1</v>
      </c>
      <c r="L34" s="67"/>
      <c r="M34" s="67"/>
      <c r="N34" s="67">
        <f t="shared" si="0"/>
        <v>0.2</v>
      </c>
    </row>
    <row r="35" spans="1:14">
      <c r="A35" s="104" t="s">
        <v>1053</v>
      </c>
      <c r="B35" s="104" t="s">
        <v>80</v>
      </c>
      <c r="C35" s="104">
        <v>2017510428</v>
      </c>
      <c r="D35" s="104"/>
      <c r="E35" s="67"/>
      <c r="F35" s="67"/>
      <c r="G35" s="67"/>
      <c r="H35" s="67"/>
      <c r="I35" s="67"/>
      <c r="J35" s="67"/>
      <c r="K35" s="67">
        <v>0.1</v>
      </c>
      <c r="L35" s="67"/>
      <c r="M35" s="67"/>
      <c r="N35" s="67">
        <f t="shared" si="0"/>
        <v>0.1</v>
      </c>
    </row>
    <row r="36" spans="1:14">
      <c r="A36" s="104" t="s">
        <v>1053</v>
      </c>
      <c r="B36" s="104" t="s">
        <v>1086</v>
      </c>
      <c r="C36" s="104">
        <v>2017510429</v>
      </c>
      <c r="D36" s="104"/>
      <c r="E36" s="67"/>
      <c r="F36" s="67"/>
      <c r="G36" s="67"/>
      <c r="H36" s="67"/>
      <c r="I36" s="67"/>
      <c r="J36" s="67"/>
      <c r="K36" s="67"/>
      <c r="L36" s="67"/>
      <c r="M36" s="67"/>
      <c r="N36" s="67">
        <f t="shared" si="0"/>
        <v>0</v>
      </c>
    </row>
    <row r="37" spans="1:14">
      <c r="A37" s="104" t="s">
        <v>1053</v>
      </c>
      <c r="B37" s="104" t="s">
        <v>1087</v>
      </c>
      <c r="C37" s="104">
        <v>2017510430</v>
      </c>
      <c r="D37" s="104"/>
      <c r="E37" s="67"/>
      <c r="F37" s="67"/>
      <c r="G37" s="67"/>
      <c r="H37" s="67"/>
      <c r="I37" s="67"/>
      <c r="J37" s="67"/>
      <c r="K37" s="67">
        <v>0.1</v>
      </c>
      <c r="L37" s="67"/>
      <c r="M37" s="67"/>
      <c r="N37" s="67">
        <f t="shared" si="0"/>
        <v>0.1</v>
      </c>
    </row>
    <row r="38" spans="1:14">
      <c r="A38" s="104" t="s">
        <v>1053</v>
      </c>
      <c r="B38" s="104" t="s">
        <v>1088</v>
      </c>
      <c r="C38" s="104">
        <v>2017510431</v>
      </c>
      <c r="D38" s="104"/>
      <c r="E38" s="67"/>
      <c r="F38" s="67"/>
      <c r="G38" s="67"/>
      <c r="H38" s="67"/>
      <c r="I38" s="67"/>
      <c r="J38" s="67">
        <v>0.1</v>
      </c>
      <c r="K38" s="67">
        <v>0.2</v>
      </c>
      <c r="L38" s="67"/>
      <c r="M38" s="67"/>
      <c r="N38" s="67">
        <f t="shared" si="0"/>
        <v>0.30000000000000004</v>
      </c>
    </row>
    <row r="39" spans="1:14">
      <c r="A39" s="104" t="s">
        <v>1053</v>
      </c>
      <c r="B39" s="104" t="s">
        <v>1089</v>
      </c>
      <c r="C39" s="104">
        <v>2017510433</v>
      </c>
      <c r="D39" s="104"/>
      <c r="E39" s="67"/>
      <c r="F39" s="67"/>
      <c r="G39" s="67"/>
      <c r="H39" s="67"/>
      <c r="I39" s="67"/>
      <c r="J39" s="67"/>
      <c r="K39" s="67"/>
      <c r="L39" s="67"/>
      <c r="M39" s="67"/>
      <c r="N39" s="67">
        <f t="shared" si="0"/>
        <v>0</v>
      </c>
    </row>
    <row r="40" spans="1:14">
      <c r="A40" s="104" t="s">
        <v>1053</v>
      </c>
      <c r="B40" s="104" t="s">
        <v>1090</v>
      </c>
      <c r="C40" s="104">
        <v>2017510434</v>
      </c>
      <c r="D40" s="104"/>
      <c r="E40" s="67"/>
      <c r="F40" s="67"/>
      <c r="G40" s="67"/>
      <c r="H40" s="67"/>
      <c r="I40" s="67"/>
      <c r="J40" s="67"/>
      <c r="K40" s="67"/>
      <c r="L40" s="67"/>
      <c r="M40" s="67"/>
      <c r="N40" s="67">
        <f t="shared" si="0"/>
        <v>0</v>
      </c>
    </row>
    <row r="41" spans="1:14">
      <c r="A41" s="104" t="s">
        <v>1053</v>
      </c>
      <c r="B41" s="104" t="s">
        <v>1091</v>
      </c>
      <c r="C41" s="104">
        <v>2017510435</v>
      </c>
      <c r="D41" s="104"/>
      <c r="E41" s="67"/>
      <c r="F41" s="67"/>
      <c r="G41" s="67"/>
      <c r="H41" s="67"/>
      <c r="I41" s="67"/>
      <c r="J41" s="67"/>
      <c r="K41" s="67">
        <v>0.1</v>
      </c>
      <c r="L41" s="67"/>
      <c r="M41" s="67"/>
      <c r="N41" s="67">
        <f t="shared" si="0"/>
        <v>0.1</v>
      </c>
    </row>
    <row r="42" spans="1:14">
      <c r="A42" s="104" t="s">
        <v>1053</v>
      </c>
      <c r="B42" s="104" t="s">
        <v>1092</v>
      </c>
      <c r="C42" s="104">
        <v>2017510436</v>
      </c>
      <c r="D42" s="104"/>
      <c r="E42" s="67"/>
      <c r="F42" s="67"/>
      <c r="G42" s="67"/>
      <c r="H42" s="67"/>
      <c r="I42" s="67"/>
      <c r="J42" s="67"/>
      <c r="K42" s="67">
        <v>0.1</v>
      </c>
      <c r="L42" s="67"/>
      <c r="M42" s="67"/>
      <c r="N42" s="67">
        <f t="shared" si="0"/>
        <v>0.1</v>
      </c>
    </row>
    <row r="43" spans="1:14">
      <c r="A43" s="104" t="s">
        <v>1053</v>
      </c>
      <c r="B43" s="104" t="s">
        <v>1093</v>
      </c>
      <c r="C43" s="104">
        <v>2017510438</v>
      </c>
      <c r="D43" s="104"/>
      <c r="E43" s="67"/>
      <c r="F43" s="67"/>
      <c r="G43" s="67"/>
      <c r="H43" s="67"/>
      <c r="I43" s="67"/>
      <c r="J43" s="67">
        <v>0.1</v>
      </c>
      <c r="K43" s="67"/>
      <c r="L43" s="67"/>
      <c r="M43" s="67"/>
      <c r="N43" s="67">
        <f t="shared" si="0"/>
        <v>0.1</v>
      </c>
    </row>
    <row r="44" spans="1:14">
      <c r="A44" s="104" t="s">
        <v>1053</v>
      </c>
      <c r="B44" s="104" t="s">
        <v>1094</v>
      </c>
      <c r="C44" s="104">
        <v>2017510439</v>
      </c>
      <c r="D44" s="104"/>
      <c r="E44" s="67"/>
      <c r="F44" s="67"/>
      <c r="G44" s="67"/>
      <c r="H44" s="67"/>
      <c r="I44" s="67"/>
      <c r="J44" s="67"/>
      <c r="K44" s="67"/>
      <c r="L44" s="67"/>
      <c r="M44" s="67"/>
      <c r="N44" s="67">
        <f>D44+E44+F44+G44+H44+I44+J44+K25+L44</f>
        <v>0.1</v>
      </c>
    </row>
    <row r="45" spans="1:14">
      <c r="A45" s="104" t="s">
        <v>1053</v>
      </c>
      <c r="B45" s="104" t="s">
        <v>1095</v>
      </c>
      <c r="C45" s="104">
        <v>2017510440</v>
      </c>
      <c r="D45" s="104"/>
      <c r="E45" s="67"/>
      <c r="F45" s="67"/>
      <c r="G45" s="67"/>
      <c r="H45" s="67"/>
      <c r="I45" s="67"/>
      <c r="J45" s="67"/>
      <c r="K45" s="67">
        <v>0.1</v>
      </c>
      <c r="L45" s="67"/>
      <c r="M45" s="67"/>
      <c r="N45" s="67">
        <f t="shared" ref="N45:N48" si="1">D45+E45+F45+G45+H45+I45+J45+K45+L45</f>
        <v>0.1</v>
      </c>
    </row>
    <row r="46" spans="1:14">
      <c r="A46" s="104" t="s">
        <v>1053</v>
      </c>
      <c r="B46" s="104" t="s">
        <v>1096</v>
      </c>
      <c r="C46" s="104">
        <v>2017510442</v>
      </c>
      <c r="D46" s="104"/>
      <c r="E46" s="67"/>
      <c r="F46" s="67"/>
      <c r="G46" s="67"/>
      <c r="H46" s="67"/>
      <c r="I46" s="67"/>
      <c r="J46" s="67"/>
      <c r="K46" s="67"/>
      <c r="L46" s="67"/>
      <c r="M46" s="67"/>
      <c r="N46" s="67">
        <f t="shared" si="1"/>
        <v>0</v>
      </c>
    </row>
    <row r="47" spans="1:14">
      <c r="A47" s="104" t="s">
        <v>1053</v>
      </c>
      <c r="B47" s="104" t="s">
        <v>1097</v>
      </c>
      <c r="C47" s="104">
        <v>2017510443</v>
      </c>
      <c r="D47" s="104"/>
      <c r="E47" s="67"/>
      <c r="F47" s="67"/>
      <c r="G47" s="67"/>
      <c r="H47" s="67"/>
      <c r="I47" s="67"/>
      <c r="J47" s="67"/>
      <c r="K47" s="67">
        <v>0.1</v>
      </c>
      <c r="L47" s="67"/>
      <c r="M47" s="67"/>
      <c r="N47" s="67">
        <f t="shared" si="1"/>
        <v>0.1</v>
      </c>
    </row>
    <row r="48" spans="1:14">
      <c r="A48" s="104" t="s">
        <v>1053</v>
      </c>
      <c r="B48" s="104" t="s">
        <v>1098</v>
      </c>
      <c r="C48" s="104">
        <v>2017510444</v>
      </c>
      <c r="D48" s="104"/>
      <c r="E48" s="67"/>
      <c r="F48" s="67"/>
      <c r="G48" s="67"/>
      <c r="H48" s="67"/>
      <c r="I48" s="67"/>
      <c r="J48" s="67"/>
      <c r="K48" s="67"/>
      <c r="L48" s="67"/>
      <c r="M48" s="67"/>
      <c r="N48" s="67">
        <f t="shared" si="1"/>
        <v>0</v>
      </c>
    </row>
  </sheetData>
  <mergeCells count="1">
    <mergeCell ref="A1:N1"/>
  </mergeCells>
  <phoneticPr fontId="18" type="noConversion"/>
  <conditionalFormatting sqref="C1:C65536">
    <cfRule type="duplicateValues" dxfId="0" priority="1"/>
  </conditionalFormatting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5"/>
  <sheetViews>
    <sheetView topLeftCell="A67" workbookViewId="0">
      <selection activeCell="AH50" sqref="AH50"/>
    </sheetView>
  </sheetViews>
  <sheetFormatPr defaultColWidth="9" defaultRowHeight="14.4"/>
  <cols>
    <col min="1" max="1" width="24.33203125" style="1" customWidth="1"/>
    <col min="2" max="2" width="9" style="1"/>
    <col min="3" max="3" width="15.77734375" style="9" customWidth="1"/>
    <col min="4" max="10" width="4.6640625" style="1" customWidth="1"/>
    <col min="11" max="11" width="4" style="1" customWidth="1"/>
    <col min="12" max="12" width="5.21875" style="1" customWidth="1"/>
    <col min="13" max="13" width="5.109375" style="1" customWidth="1"/>
    <col min="14" max="14" width="4.88671875" style="1" customWidth="1"/>
    <col min="15" max="15" width="5" style="1" customWidth="1"/>
    <col min="16" max="16" width="5.44140625" style="1" customWidth="1"/>
    <col min="17" max="17" width="7" style="1" customWidth="1"/>
    <col min="18" max="18" width="5.109375" style="1" customWidth="1"/>
    <col min="19" max="19" width="4.44140625" style="1" customWidth="1"/>
    <col min="20" max="20" width="5.21875" style="1" customWidth="1"/>
    <col min="21" max="22" width="5.44140625" style="1" customWidth="1"/>
    <col min="23" max="24" width="4.6640625" style="1" customWidth="1"/>
    <col min="25" max="26" width="3.44140625" style="1" customWidth="1"/>
    <col min="27" max="27" width="4.109375" style="1" customWidth="1"/>
    <col min="28" max="28" width="3.6640625" style="1" customWidth="1"/>
    <col min="29" max="29" width="4" style="1" customWidth="1"/>
    <col min="30" max="30" width="4.21875" style="1" customWidth="1"/>
    <col min="31" max="31" width="6.109375" style="105" customWidth="1"/>
    <col min="32" max="32" width="6.109375" style="115" customWidth="1"/>
    <col min="33" max="33" width="5.77734375" style="1" customWidth="1"/>
    <col min="34" max="16384" width="9" style="1"/>
  </cols>
  <sheetData>
    <row r="1" spans="1:35" ht="30.6" customHeight="1">
      <c r="A1" s="125" t="s">
        <v>435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6"/>
      <c r="AI1" s="127"/>
    </row>
    <row r="2" spans="1:35" ht="67.5" customHeight="1">
      <c r="A2" s="29" t="s">
        <v>1</v>
      </c>
      <c r="B2" s="10" t="s">
        <v>2</v>
      </c>
      <c r="C2" s="11" t="s">
        <v>3</v>
      </c>
      <c r="D2" s="3" t="s">
        <v>4</v>
      </c>
      <c r="E2" s="3" t="s">
        <v>5</v>
      </c>
      <c r="F2" s="3" t="s">
        <v>436</v>
      </c>
      <c r="G2" s="3" t="s">
        <v>112</v>
      </c>
      <c r="H2" s="3" t="s">
        <v>8</v>
      </c>
      <c r="I2" s="3" t="s">
        <v>9</v>
      </c>
      <c r="J2" s="3" t="s">
        <v>10</v>
      </c>
      <c r="K2" s="3" t="s">
        <v>11</v>
      </c>
      <c r="L2" s="6" t="s">
        <v>13</v>
      </c>
      <c r="M2" s="3" t="s">
        <v>12</v>
      </c>
      <c r="N2" s="6" t="s">
        <v>14</v>
      </c>
      <c r="O2" s="6" t="s">
        <v>15</v>
      </c>
      <c r="P2" s="6" t="s">
        <v>16</v>
      </c>
      <c r="Q2" s="6" t="s">
        <v>437</v>
      </c>
      <c r="R2" s="30" t="s">
        <v>18</v>
      </c>
      <c r="S2" s="31" t="s">
        <v>19</v>
      </c>
      <c r="T2" s="30" t="s">
        <v>20</v>
      </c>
      <c r="U2" s="30" t="s">
        <v>21</v>
      </c>
      <c r="V2" s="31" t="s">
        <v>22</v>
      </c>
      <c r="W2" s="31" t="s">
        <v>23</v>
      </c>
      <c r="X2" s="30" t="s">
        <v>291</v>
      </c>
      <c r="Y2" s="30" t="s">
        <v>12</v>
      </c>
      <c r="Z2" s="30" t="s">
        <v>24</v>
      </c>
      <c r="AA2" s="31" t="s">
        <v>25</v>
      </c>
      <c r="AB2" s="31" t="s">
        <v>14</v>
      </c>
      <c r="AC2" s="6" t="s">
        <v>26</v>
      </c>
      <c r="AD2" s="31" t="s">
        <v>16</v>
      </c>
      <c r="AE2" s="117" t="s">
        <v>1140</v>
      </c>
      <c r="AF2" s="110" t="s">
        <v>1153</v>
      </c>
      <c r="AG2" s="30" t="s">
        <v>438</v>
      </c>
      <c r="AH2" s="118" t="s">
        <v>439</v>
      </c>
      <c r="AI2" s="29" t="s">
        <v>292</v>
      </c>
    </row>
    <row r="3" spans="1:35">
      <c r="A3" s="29" t="s">
        <v>435</v>
      </c>
      <c r="B3" s="12" t="s">
        <v>440</v>
      </c>
      <c r="C3" s="13">
        <v>2016512128</v>
      </c>
      <c r="D3" s="14">
        <v>0.2</v>
      </c>
      <c r="E3" s="14">
        <v>0.2</v>
      </c>
      <c r="F3" s="29"/>
      <c r="G3" s="14">
        <v>0.2</v>
      </c>
      <c r="H3" s="14">
        <v>0.2</v>
      </c>
      <c r="I3" s="14"/>
      <c r="J3" s="14">
        <v>0.2</v>
      </c>
      <c r="K3" s="29"/>
      <c r="L3" s="29"/>
      <c r="M3" s="29"/>
      <c r="N3" s="29"/>
      <c r="O3" s="29"/>
      <c r="P3" s="29"/>
      <c r="Q3" s="119">
        <f>SUM(D3:P3)</f>
        <v>1</v>
      </c>
      <c r="R3" s="32">
        <f>VLOOKUP(C3,'[2]16计二下'!$B$3:$C$75,2,FALSE)</f>
        <v>0.2</v>
      </c>
      <c r="S3" s="32">
        <f>VLOOKUP(B3,'[2]16计二下'!$A$3:$D$75,4,FALSE)</f>
        <v>0</v>
      </c>
      <c r="T3" s="32">
        <f>VLOOKUP(B3,'[2]16计二下'!$A$3:$E$75,5,FALSE)</f>
        <v>0.2</v>
      </c>
      <c r="U3" s="32">
        <f>VLOOKUP(B3,'[2]16计二下'!$A$3:$F$75,6,FALSE)</f>
        <v>0.2</v>
      </c>
      <c r="V3" s="32">
        <v>0</v>
      </c>
      <c r="W3" s="29">
        <f>VLOOKUP(B3,'[2]16计二下'!$A$3:$G$75,7,FALSE)</f>
        <v>0</v>
      </c>
      <c r="X3" s="29">
        <f>VLOOKUP(B3,'[2]16计二下'!$A$3:$H$75,8,FALSE)</f>
        <v>0</v>
      </c>
      <c r="Y3" s="29">
        <v>0</v>
      </c>
      <c r="Z3" s="29">
        <v>0</v>
      </c>
      <c r="AA3" s="29">
        <v>0</v>
      </c>
      <c r="AB3" s="29">
        <v>0</v>
      </c>
      <c r="AC3" s="29">
        <v>0</v>
      </c>
      <c r="AD3" s="29">
        <v>0</v>
      </c>
      <c r="AE3" s="29"/>
      <c r="AF3" s="29"/>
      <c r="AG3" s="29">
        <f t="shared" ref="AG3:AG24" si="0">SUM(R3:AD3)</f>
        <v>0.60000000000000009</v>
      </c>
      <c r="AH3" s="108">
        <v>5</v>
      </c>
      <c r="AI3" s="29">
        <f>SUM(Q3+AG3)-0.2</f>
        <v>1.4000000000000001</v>
      </c>
    </row>
    <row r="4" spans="1:35">
      <c r="A4" s="29" t="s">
        <v>435</v>
      </c>
      <c r="B4" s="15" t="s">
        <v>441</v>
      </c>
      <c r="C4" s="16">
        <v>2016512148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32">
        <f>VLOOKUP(C4,'[2]16计二下'!$B$3:$C$75,2,FALSE)</f>
        <v>0</v>
      </c>
      <c r="S4" s="32">
        <f>VLOOKUP(B4,'[2]16计二下'!$A$3:$D$75,4,FALSE)</f>
        <v>0</v>
      </c>
      <c r="T4" s="32">
        <f>VLOOKUP(B4,'[2]16计二下'!$A$3:$E$75,5,FALSE)</f>
        <v>0.2</v>
      </c>
      <c r="U4" s="32">
        <f>VLOOKUP(B4,'[2]16计二下'!$A$3:$F$75,6,FALSE)</f>
        <v>0.2</v>
      </c>
      <c r="V4" s="32">
        <v>0</v>
      </c>
      <c r="W4" s="29">
        <f>VLOOKUP(B4,'[2]16计二下'!$A$3:$G$75,7,FALSE)</f>
        <v>0</v>
      </c>
      <c r="X4" s="29">
        <f>VLOOKUP(B4,'[2]16计二下'!$A$3:$H$75,8,FALSE)</f>
        <v>0</v>
      </c>
      <c r="Y4" s="29">
        <v>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/>
      <c r="AF4" s="29"/>
      <c r="AG4" s="29">
        <f t="shared" si="0"/>
        <v>0.4</v>
      </c>
      <c r="AH4" s="29">
        <v>2</v>
      </c>
      <c r="AI4" s="29">
        <f t="shared" ref="AI4:AI34" si="1">SUM(Q4+AG4)</f>
        <v>0.4</v>
      </c>
    </row>
    <row r="5" spans="1:35">
      <c r="A5" s="29" t="s">
        <v>435</v>
      </c>
      <c r="B5" s="18" t="s">
        <v>442</v>
      </c>
      <c r="C5" s="19">
        <v>2016512182</v>
      </c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32">
        <f>VLOOKUP(C5,'[2]16计二下'!$B$3:$C$75,2,FALSE)</f>
        <v>0</v>
      </c>
      <c r="S5" s="32">
        <f>VLOOKUP(B5,'[2]16计二下'!$A$3:$D$75,4,FALSE)</f>
        <v>0</v>
      </c>
      <c r="T5" s="32">
        <f>VLOOKUP(B5,'[2]16计二下'!$A$3:$E$75,5,FALSE)</f>
        <v>0</v>
      </c>
      <c r="U5" s="32">
        <f>VLOOKUP(B5,'[2]16计二下'!$A$3:$F$75,6,FALSE)</f>
        <v>0</v>
      </c>
      <c r="V5" s="32">
        <v>0</v>
      </c>
      <c r="W5" s="29">
        <f>VLOOKUP(B5,'[2]16计二下'!$A$3:$G$75,7,FALSE)</f>
        <v>0</v>
      </c>
      <c r="X5" s="29">
        <f>VLOOKUP(B5,'[2]16计二下'!$A$3:$H$75,8,FALSE)</f>
        <v>0</v>
      </c>
      <c r="Y5" s="29">
        <v>0</v>
      </c>
      <c r="Z5" s="29">
        <v>0</v>
      </c>
      <c r="AA5" s="29">
        <v>0</v>
      </c>
      <c r="AB5" s="29">
        <v>0</v>
      </c>
      <c r="AC5" s="29">
        <v>0</v>
      </c>
      <c r="AD5" s="29">
        <v>0</v>
      </c>
      <c r="AE5" s="29"/>
      <c r="AF5" s="29"/>
      <c r="AG5" s="29">
        <f t="shared" si="0"/>
        <v>0</v>
      </c>
      <c r="AH5" s="29">
        <v>0</v>
      </c>
      <c r="AI5" s="29">
        <f t="shared" si="1"/>
        <v>0</v>
      </c>
    </row>
    <row r="6" spans="1:35">
      <c r="A6" s="29" t="s">
        <v>435</v>
      </c>
      <c r="B6" s="20" t="s">
        <v>443</v>
      </c>
      <c r="C6" s="21">
        <v>2016512210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32">
        <f>VLOOKUP(C6,'[2]16计二下'!$B$3:$C$75,2,FALSE)</f>
        <v>0</v>
      </c>
      <c r="S6" s="32">
        <f>VLOOKUP(B6,'[2]16计二下'!$A$3:$D$75,4,FALSE)</f>
        <v>0</v>
      </c>
      <c r="T6" s="32">
        <f>VLOOKUP(B6,'[2]16计二下'!$A$3:$E$75,5,FALSE)</f>
        <v>0</v>
      </c>
      <c r="U6" s="32">
        <f>VLOOKUP(B6,'[2]16计二下'!$A$3:$F$75,6,FALSE)</f>
        <v>0</v>
      </c>
      <c r="V6" s="32">
        <v>0</v>
      </c>
      <c r="W6" s="29">
        <f>VLOOKUP(B6,'[2]16计二下'!$A$3:$G$75,7,FALSE)</f>
        <v>0</v>
      </c>
      <c r="X6" s="29">
        <f>VLOOKUP(B6,'[2]16计二下'!$A$3:$H$75,8,FALSE)</f>
        <v>0</v>
      </c>
      <c r="Y6" s="29">
        <v>0</v>
      </c>
      <c r="Z6" s="29">
        <v>0</v>
      </c>
      <c r="AA6" s="29">
        <v>0</v>
      </c>
      <c r="AB6" s="29">
        <v>0</v>
      </c>
      <c r="AC6" s="29">
        <v>0</v>
      </c>
      <c r="AD6" s="29">
        <v>0</v>
      </c>
      <c r="AE6" s="29"/>
      <c r="AF6" s="29"/>
      <c r="AG6" s="29">
        <f t="shared" si="0"/>
        <v>0</v>
      </c>
      <c r="AH6" s="29">
        <v>0</v>
      </c>
      <c r="AI6" s="29">
        <f t="shared" si="1"/>
        <v>0</v>
      </c>
    </row>
    <row r="7" spans="1:35">
      <c r="A7" s="29" t="s">
        <v>435</v>
      </c>
      <c r="B7" s="20" t="s">
        <v>444</v>
      </c>
      <c r="C7" s="21">
        <v>2016512217</v>
      </c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32">
        <f>VLOOKUP(C7,'[2]16计二下'!$B$3:$C$75,2,FALSE)</f>
        <v>0.2</v>
      </c>
      <c r="S7" s="32">
        <f>VLOOKUP(B7,'[2]16计二下'!$A$3:$D$75,4,FALSE)</f>
        <v>0</v>
      </c>
      <c r="T7" s="32">
        <f>VLOOKUP(B7,'[2]16计二下'!$A$3:$E$75,5,FALSE)</f>
        <v>0</v>
      </c>
      <c r="U7" s="32">
        <f>VLOOKUP(B7,'[2]16计二下'!$A$3:$F$75,6,FALSE)</f>
        <v>0</v>
      </c>
      <c r="V7" s="32">
        <v>0</v>
      </c>
      <c r="W7" s="29">
        <f>VLOOKUP(B7,'[2]16计二下'!$A$3:$G$75,7,FALSE)</f>
        <v>0</v>
      </c>
      <c r="X7" s="29">
        <f>VLOOKUP(B7,'[2]16计二下'!$A$3:$H$75,8,FALSE)</f>
        <v>0</v>
      </c>
      <c r="Y7" s="29">
        <v>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/>
      <c r="AF7" s="29"/>
      <c r="AG7" s="29">
        <f t="shared" si="0"/>
        <v>0.2</v>
      </c>
      <c r="AH7" s="29">
        <v>1</v>
      </c>
      <c r="AI7" s="29">
        <f t="shared" si="1"/>
        <v>0.2</v>
      </c>
    </row>
    <row r="8" spans="1:35">
      <c r="A8" s="29" t="s">
        <v>435</v>
      </c>
      <c r="B8" s="18" t="s">
        <v>445</v>
      </c>
      <c r="C8" s="19">
        <v>2016512241</v>
      </c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32">
        <f>VLOOKUP(C8,'[2]16计二下'!$B$3:$C$75,2,FALSE)</f>
        <v>0</v>
      </c>
      <c r="S8" s="32">
        <f>VLOOKUP(B8,'[2]16计二下'!$A$3:$D$75,4,FALSE)</f>
        <v>0</v>
      </c>
      <c r="T8" s="32">
        <f>VLOOKUP(B8,'[2]16计二下'!$A$3:$E$75,5,FALSE)</f>
        <v>0</v>
      </c>
      <c r="U8" s="32">
        <f>VLOOKUP(B8,'[2]16计二下'!$A$3:$F$75,6,FALSE)</f>
        <v>0</v>
      </c>
      <c r="V8" s="32">
        <v>0</v>
      </c>
      <c r="W8" s="29">
        <f>VLOOKUP(B8,'[2]16计二下'!$A$3:$G$75,7,FALSE)</f>
        <v>0</v>
      </c>
      <c r="X8" s="29">
        <f>VLOOKUP(B8,'[2]16计二下'!$A$3:$H$75,8,FALSE)</f>
        <v>0</v>
      </c>
      <c r="Y8" s="29">
        <v>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E8" s="29"/>
      <c r="AF8" s="29"/>
      <c r="AG8" s="29">
        <f t="shared" si="0"/>
        <v>0</v>
      </c>
      <c r="AH8" s="29">
        <v>0</v>
      </c>
      <c r="AI8" s="29">
        <f t="shared" si="1"/>
        <v>0</v>
      </c>
    </row>
    <row r="9" spans="1:35">
      <c r="A9" s="29" t="s">
        <v>435</v>
      </c>
      <c r="B9" s="12" t="s">
        <v>446</v>
      </c>
      <c r="C9" s="13">
        <v>2016512318</v>
      </c>
      <c r="D9" s="14">
        <v>0.2</v>
      </c>
      <c r="E9" s="29"/>
      <c r="F9" s="14">
        <v>0.2</v>
      </c>
      <c r="G9" s="29"/>
      <c r="H9" s="14">
        <v>0.2</v>
      </c>
      <c r="I9" s="29"/>
      <c r="J9" s="29"/>
      <c r="K9" s="29"/>
      <c r="L9" s="29"/>
      <c r="M9" s="29"/>
      <c r="N9" s="29"/>
      <c r="O9" s="29"/>
      <c r="P9" s="29"/>
      <c r="Q9" s="119">
        <f t="shared" ref="Q9:Q74" si="2">SUM(D9:P9)</f>
        <v>0.60000000000000009</v>
      </c>
      <c r="R9" s="32">
        <f>VLOOKUP(C9,'[2]16计二下'!$B$3:$C$75,2,FALSE)</f>
        <v>0</v>
      </c>
      <c r="S9" s="32">
        <f>VLOOKUP(B9,'[2]16计二下'!$A$3:$D$75,4,FALSE)</f>
        <v>0</v>
      </c>
      <c r="T9" s="32">
        <f>VLOOKUP(B9,'[2]16计二下'!$A$3:$E$75,5,FALSE)</f>
        <v>0</v>
      </c>
      <c r="U9" s="32">
        <f>VLOOKUP(B9,'[2]16计二下'!$A$3:$F$75,6,FALSE)</f>
        <v>0.2</v>
      </c>
      <c r="V9" s="32">
        <v>0</v>
      </c>
      <c r="W9" s="29">
        <f>VLOOKUP(B9,'[2]16计二下'!$A$3:$G$75,7,FALSE)</f>
        <v>0</v>
      </c>
      <c r="X9" s="29">
        <f>VLOOKUP(B9,'[2]16计二下'!$A$3:$H$75,8,FALSE)</f>
        <v>0</v>
      </c>
      <c r="Y9" s="29">
        <v>0</v>
      </c>
      <c r="Z9" s="29">
        <v>0</v>
      </c>
      <c r="AA9" s="29">
        <v>0</v>
      </c>
      <c r="AB9" s="29">
        <v>0</v>
      </c>
      <c r="AC9" s="29">
        <v>0</v>
      </c>
      <c r="AD9" s="29">
        <v>0</v>
      </c>
      <c r="AE9" s="29"/>
      <c r="AF9" s="29"/>
      <c r="AG9" s="29">
        <f t="shared" si="0"/>
        <v>0.2</v>
      </c>
      <c r="AH9" s="29">
        <v>3</v>
      </c>
      <c r="AI9" s="29">
        <f t="shared" si="1"/>
        <v>0.8</v>
      </c>
    </row>
    <row r="10" spans="1:35">
      <c r="A10" s="29" t="s">
        <v>435</v>
      </c>
      <c r="B10" s="20" t="s">
        <v>447</v>
      </c>
      <c r="C10" s="21">
        <v>2016512358</v>
      </c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32">
        <f>VLOOKUP(C10,'[2]16计二下'!$B$3:$C$75,2,FALSE)</f>
        <v>0</v>
      </c>
      <c r="S10" s="32">
        <f>VLOOKUP(B10,'[2]16计二下'!$A$3:$D$75,4,FALSE)</f>
        <v>0</v>
      </c>
      <c r="T10" s="32">
        <f>VLOOKUP(B10,'[2]16计二下'!$A$3:$E$75,5,FALSE)</f>
        <v>0.2</v>
      </c>
      <c r="U10" s="32">
        <f>VLOOKUP(B10,'[2]16计二下'!$A$3:$F$75,6,FALSE)</f>
        <v>0</v>
      </c>
      <c r="V10" s="32">
        <v>0</v>
      </c>
      <c r="W10" s="29">
        <f>VLOOKUP(B10,'[2]16计二下'!$A$3:$G$75,7,FALSE)</f>
        <v>0</v>
      </c>
      <c r="X10" s="29">
        <f>VLOOKUP(B10,'[2]16计二下'!$A$3:$H$75,8,FALSE)</f>
        <v>0</v>
      </c>
      <c r="Y10" s="29">
        <v>0</v>
      </c>
      <c r="Z10" s="29">
        <v>0</v>
      </c>
      <c r="AA10" s="29">
        <v>0</v>
      </c>
      <c r="AB10" s="29">
        <v>0</v>
      </c>
      <c r="AC10" s="29">
        <v>0</v>
      </c>
      <c r="AD10" s="29">
        <v>0</v>
      </c>
      <c r="AE10" s="29"/>
      <c r="AF10" s="29"/>
      <c r="AG10" s="29">
        <f t="shared" si="0"/>
        <v>0.2</v>
      </c>
      <c r="AH10" s="29">
        <v>1</v>
      </c>
      <c r="AI10" s="29">
        <f t="shared" si="1"/>
        <v>0.2</v>
      </c>
    </row>
    <row r="11" spans="1:35">
      <c r="A11" s="29" t="s">
        <v>435</v>
      </c>
      <c r="B11" s="15" t="s">
        <v>448</v>
      </c>
      <c r="C11" s="21">
        <v>2016512432</v>
      </c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32">
        <f>VLOOKUP(C11,'[2]16计二下'!$B$3:$C$75,2,FALSE)</f>
        <v>0</v>
      </c>
      <c r="S11" s="32">
        <f>VLOOKUP(B11,'[2]16计二下'!$A$3:$D$75,4,FALSE)</f>
        <v>0</v>
      </c>
      <c r="T11" s="32">
        <f>VLOOKUP(B11,'[2]16计二下'!$A$3:$E$75,5,FALSE)</f>
        <v>0</v>
      </c>
      <c r="U11" s="32">
        <f>VLOOKUP(B11,'[2]16计二下'!$A$3:$F$75,6,FALSE)</f>
        <v>0.2</v>
      </c>
      <c r="V11" s="32">
        <v>0</v>
      </c>
      <c r="W11" s="29">
        <f>VLOOKUP(B11,'[2]16计二下'!$A$3:$G$75,7,FALSE)</f>
        <v>0</v>
      </c>
      <c r="X11" s="29">
        <f>VLOOKUP(B11,'[2]16计二下'!$A$3:$H$75,8,FALSE)</f>
        <v>0</v>
      </c>
      <c r="Y11" s="29">
        <v>0</v>
      </c>
      <c r="Z11" s="29">
        <v>0</v>
      </c>
      <c r="AA11" s="29">
        <v>0</v>
      </c>
      <c r="AB11" s="29">
        <v>0</v>
      </c>
      <c r="AC11" s="29">
        <v>0</v>
      </c>
      <c r="AD11" s="29">
        <v>0</v>
      </c>
      <c r="AE11" s="29"/>
      <c r="AF11" s="29"/>
      <c r="AG11" s="29">
        <f t="shared" si="0"/>
        <v>0.2</v>
      </c>
      <c r="AH11" s="29">
        <v>1</v>
      </c>
      <c r="AI11" s="29">
        <f t="shared" si="1"/>
        <v>0.2</v>
      </c>
    </row>
    <row r="12" spans="1:35">
      <c r="A12" s="29" t="s">
        <v>435</v>
      </c>
      <c r="B12" s="22" t="s">
        <v>449</v>
      </c>
      <c r="C12" s="23">
        <v>2016512124</v>
      </c>
      <c r="D12" s="14">
        <v>0.2</v>
      </c>
      <c r="E12" s="14">
        <v>0.2</v>
      </c>
      <c r="F12" s="14">
        <v>0.2</v>
      </c>
      <c r="G12" s="14">
        <v>0.2</v>
      </c>
      <c r="H12" s="14">
        <v>0.2</v>
      </c>
      <c r="I12" s="14"/>
      <c r="J12" s="14">
        <v>0.2</v>
      </c>
      <c r="K12" s="29"/>
      <c r="L12" s="29"/>
      <c r="M12" s="29"/>
      <c r="N12" s="29"/>
      <c r="O12" s="29"/>
      <c r="P12" s="29"/>
      <c r="Q12" s="119">
        <f t="shared" si="2"/>
        <v>1.2</v>
      </c>
      <c r="R12" s="32">
        <f>VLOOKUP(C12,'[2]16计二下'!$B$3:$C$75,2,FALSE)</f>
        <v>0</v>
      </c>
      <c r="S12" s="32">
        <f>VLOOKUP(B12,'[2]16计二下'!$A$3:$D$75,4,FALSE)</f>
        <v>0.2</v>
      </c>
      <c r="T12" s="32">
        <f>VLOOKUP(B12,'[2]16计二下'!$A$3:$E$75,5,FALSE)</f>
        <v>0</v>
      </c>
      <c r="U12" s="32">
        <f>VLOOKUP(B12,'[2]16计二下'!$A$3:$F$75,6,FALSE)</f>
        <v>0</v>
      </c>
      <c r="V12" s="32">
        <v>0</v>
      </c>
      <c r="W12" s="29">
        <f>VLOOKUP(B12,'[2]16计二下'!$A$3:$G$75,7,FALSE)</f>
        <v>0</v>
      </c>
      <c r="X12" s="29">
        <f>VLOOKUP(B12,'[2]16计二下'!$A$3:$H$75,8,FALSE)</f>
        <v>0.2</v>
      </c>
      <c r="Y12" s="29">
        <v>0</v>
      </c>
      <c r="Z12" s="29">
        <v>0</v>
      </c>
      <c r="AA12" s="29">
        <v>0</v>
      </c>
      <c r="AB12" s="29">
        <v>0</v>
      </c>
      <c r="AC12" s="29">
        <v>0</v>
      </c>
      <c r="AD12" s="29">
        <v>0</v>
      </c>
      <c r="AE12" s="29"/>
      <c r="AF12" s="29"/>
      <c r="AG12" s="29">
        <f t="shared" si="0"/>
        <v>0.4</v>
      </c>
      <c r="AH12" s="29">
        <v>5</v>
      </c>
      <c r="AI12" s="29">
        <f t="shared" si="1"/>
        <v>1.6</v>
      </c>
    </row>
    <row r="13" spans="1:35">
      <c r="A13" s="29" t="s">
        <v>435</v>
      </c>
      <c r="B13" s="14" t="s">
        <v>450</v>
      </c>
      <c r="C13" s="23">
        <v>2016512126</v>
      </c>
      <c r="D13" s="14">
        <v>0.2</v>
      </c>
      <c r="E13" s="29"/>
      <c r="F13" s="29"/>
      <c r="G13" s="29"/>
      <c r="H13" s="14">
        <v>0.2</v>
      </c>
      <c r="I13" s="14"/>
      <c r="J13" s="14">
        <v>0.2</v>
      </c>
      <c r="K13" s="29"/>
      <c r="L13" s="29"/>
      <c r="M13" s="29"/>
      <c r="N13" s="29"/>
      <c r="O13" s="29"/>
      <c r="P13" s="29"/>
      <c r="Q13" s="119">
        <f t="shared" si="2"/>
        <v>0.60000000000000009</v>
      </c>
      <c r="R13" s="32">
        <f>VLOOKUP(C13,'[2]16计二下'!$B$3:$C$75,2,FALSE)</f>
        <v>0.2</v>
      </c>
      <c r="S13" s="32">
        <f>VLOOKUP(B13,'[2]16计二下'!$A$3:$D$75,4,FALSE)</f>
        <v>0.2</v>
      </c>
      <c r="T13" s="32">
        <f>VLOOKUP(B13,'[2]16计二下'!$A$3:$E$75,5,FALSE)</f>
        <v>0.2</v>
      </c>
      <c r="U13" s="32">
        <f>VLOOKUP(B13,'[2]16计二下'!$A$3:$F$75,6,FALSE)</f>
        <v>0</v>
      </c>
      <c r="V13" s="32">
        <v>0</v>
      </c>
      <c r="W13" s="29">
        <f>VLOOKUP(B13,'[2]16计二下'!$A$3:$G$75,7,FALSE)</f>
        <v>0</v>
      </c>
      <c r="X13" s="29">
        <f>VLOOKUP(B13,'[2]16计二下'!$A$3:$H$75,8,FALSE)</f>
        <v>0</v>
      </c>
      <c r="Y13" s="29">
        <v>0</v>
      </c>
      <c r="Z13" s="29">
        <v>0</v>
      </c>
      <c r="AA13" s="29">
        <v>0</v>
      </c>
      <c r="AB13" s="29">
        <v>0</v>
      </c>
      <c r="AC13" s="29">
        <v>0</v>
      </c>
      <c r="AD13" s="29">
        <v>0</v>
      </c>
      <c r="AE13" s="29"/>
      <c r="AF13" s="29"/>
      <c r="AG13" s="29">
        <f t="shared" si="0"/>
        <v>0.60000000000000009</v>
      </c>
      <c r="AH13" s="29">
        <v>4</v>
      </c>
      <c r="AI13" s="29">
        <f t="shared" si="1"/>
        <v>1.2000000000000002</v>
      </c>
    </row>
    <row r="14" spans="1:35">
      <c r="A14" s="29" t="s">
        <v>435</v>
      </c>
      <c r="B14" s="14" t="s">
        <v>451</v>
      </c>
      <c r="C14" s="23">
        <v>2016512135</v>
      </c>
      <c r="D14" s="14">
        <v>0.2</v>
      </c>
      <c r="E14" s="29"/>
      <c r="F14" s="14">
        <v>0.2</v>
      </c>
      <c r="G14" s="14">
        <v>0.2</v>
      </c>
      <c r="H14" s="14">
        <v>0.2</v>
      </c>
      <c r="I14" s="14"/>
      <c r="J14" s="14">
        <v>0.2</v>
      </c>
      <c r="K14" s="29"/>
      <c r="L14" s="29"/>
      <c r="M14" s="29"/>
      <c r="N14" s="29"/>
      <c r="O14" s="29"/>
      <c r="P14" s="29"/>
      <c r="Q14" s="119">
        <f t="shared" si="2"/>
        <v>1</v>
      </c>
      <c r="R14" s="32">
        <f>VLOOKUP(C14,'[2]16计二下'!$B$3:$C$75,2,FALSE)</f>
        <v>0</v>
      </c>
      <c r="S14" s="32">
        <f>VLOOKUP(B14,'[2]16计二下'!$A$3:$D$75,4,FALSE)</f>
        <v>0.2</v>
      </c>
      <c r="T14" s="32">
        <f>VLOOKUP(B14,'[2]16计二下'!$A$3:$E$75,5,FALSE)</f>
        <v>0</v>
      </c>
      <c r="U14" s="32">
        <f>VLOOKUP(B14,'[2]16计二下'!$A$3:$F$75,6,FALSE)</f>
        <v>0</v>
      </c>
      <c r="V14" s="32">
        <v>0</v>
      </c>
      <c r="W14" s="29">
        <f>VLOOKUP(B14,'[2]16计二下'!$A$3:$G$75,7,FALSE)</f>
        <v>0</v>
      </c>
      <c r="X14" s="29">
        <f>VLOOKUP(B14,'[2]16计二下'!$A$3:$H$75,8,FALSE)</f>
        <v>0.2</v>
      </c>
      <c r="Y14" s="29">
        <v>0</v>
      </c>
      <c r="Z14" s="29">
        <v>0</v>
      </c>
      <c r="AA14" s="29">
        <v>0</v>
      </c>
      <c r="AB14" s="29">
        <v>0</v>
      </c>
      <c r="AC14" s="29">
        <v>0</v>
      </c>
      <c r="AD14" s="29">
        <v>0</v>
      </c>
      <c r="AE14" s="29"/>
      <c r="AF14" s="29"/>
      <c r="AG14" s="29">
        <f t="shared" si="0"/>
        <v>0.4</v>
      </c>
      <c r="AH14" s="29">
        <v>4</v>
      </c>
      <c r="AI14" s="29">
        <f t="shared" si="1"/>
        <v>1.4</v>
      </c>
    </row>
    <row r="15" spans="1:35">
      <c r="A15" s="29" t="s">
        <v>435</v>
      </c>
      <c r="B15" s="14" t="s">
        <v>452</v>
      </c>
      <c r="C15" s="23">
        <v>2016512138</v>
      </c>
      <c r="D15" s="14">
        <v>0.2</v>
      </c>
      <c r="E15" s="14">
        <v>0.2</v>
      </c>
      <c r="F15" s="14">
        <v>0.2</v>
      </c>
      <c r="G15" s="29"/>
      <c r="H15" s="14">
        <v>0.2</v>
      </c>
      <c r="I15" s="14"/>
      <c r="J15" s="14">
        <v>0.2</v>
      </c>
      <c r="K15" s="29"/>
      <c r="L15" s="29"/>
      <c r="M15" s="29"/>
      <c r="N15" s="29"/>
      <c r="O15" s="29"/>
      <c r="P15" s="29"/>
      <c r="Q15" s="119">
        <f t="shared" si="2"/>
        <v>1</v>
      </c>
      <c r="R15" s="32">
        <f>VLOOKUP(C15,'[2]16计二下'!$B$3:$C$75,2,FALSE)</f>
        <v>0</v>
      </c>
      <c r="S15" s="32">
        <f>VLOOKUP(B15,'[2]16计二下'!$A$3:$D$75,4,FALSE)</f>
        <v>0</v>
      </c>
      <c r="T15" s="32">
        <f>VLOOKUP(B15,'[2]16计二下'!$A$3:$E$75,5,FALSE)</f>
        <v>0</v>
      </c>
      <c r="U15" s="32">
        <f>VLOOKUP(B15,'[2]16计二下'!$A$3:$F$75,6,FALSE)</f>
        <v>0</v>
      </c>
      <c r="V15" s="32">
        <v>0</v>
      </c>
      <c r="W15" s="29">
        <f>VLOOKUP(B15,'[2]16计二下'!$A$3:$G$75,7,FALSE)</f>
        <v>0</v>
      </c>
      <c r="X15" s="29">
        <f>VLOOKUP(B15,'[2]16计二下'!$A$3:$H$75,8,FALSE)</f>
        <v>0</v>
      </c>
      <c r="Y15" s="29">
        <v>0</v>
      </c>
      <c r="Z15" s="29">
        <v>0</v>
      </c>
      <c r="AA15" s="29">
        <v>0</v>
      </c>
      <c r="AB15" s="29">
        <v>0</v>
      </c>
      <c r="AC15" s="29">
        <v>0</v>
      </c>
      <c r="AD15" s="29">
        <v>0</v>
      </c>
      <c r="AE15" s="29"/>
      <c r="AF15" s="29"/>
      <c r="AG15" s="29">
        <f t="shared" si="0"/>
        <v>0</v>
      </c>
      <c r="AH15" s="29">
        <v>3</v>
      </c>
      <c r="AI15" s="29">
        <f t="shared" si="1"/>
        <v>1</v>
      </c>
    </row>
    <row r="16" spans="1:35">
      <c r="A16" s="29" t="s">
        <v>435</v>
      </c>
      <c r="B16" s="14" t="s">
        <v>453</v>
      </c>
      <c r="C16" s="23">
        <v>2016512145</v>
      </c>
      <c r="D16" s="14">
        <v>0.2</v>
      </c>
      <c r="E16" s="14">
        <v>0.2</v>
      </c>
      <c r="F16" s="14">
        <v>0.2</v>
      </c>
      <c r="G16" s="29"/>
      <c r="H16" s="14">
        <v>0.2</v>
      </c>
      <c r="I16" s="14"/>
      <c r="J16" s="14">
        <v>0.2</v>
      </c>
      <c r="K16" s="29"/>
      <c r="L16" s="29"/>
      <c r="M16" s="29"/>
      <c r="N16" s="29"/>
      <c r="O16" s="29"/>
      <c r="P16" s="29"/>
      <c r="Q16" s="119">
        <f t="shared" si="2"/>
        <v>1</v>
      </c>
      <c r="R16" s="32">
        <f>VLOOKUP(C16,'[2]16计二下'!$B$3:$C$75,2,FALSE)</f>
        <v>0</v>
      </c>
      <c r="S16" s="32">
        <f>VLOOKUP(B16,'[2]16计二下'!$A$3:$D$75,4,FALSE)</f>
        <v>0.2</v>
      </c>
      <c r="T16" s="32">
        <f>VLOOKUP(B16,'[2]16计二下'!$A$3:$E$75,5,FALSE)</f>
        <v>0.2</v>
      </c>
      <c r="U16" s="32">
        <f>VLOOKUP(B16,'[2]16计二下'!$A$3:$F$75,6,FALSE)</f>
        <v>0</v>
      </c>
      <c r="V16" s="32">
        <v>0</v>
      </c>
      <c r="W16" s="29">
        <f>VLOOKUP(B16,'[2]16计二下'!$A$3:$G$75,7,FALSE)</f>
        <v>0</v>
      </c>
      <c r="X16" s="29">
        <f>VLOOKUP(B16,'[2]16计二下'!$A$3:$H$75,8,FALSE)</f>
        <v>0.2</v>
      </c>
      <c r="Y16" s="29">
        <v>0</v>
      </c>
      <c r="Z16" s="29">
        <v>0</v>
      </c>
      <c r="AA16" s="29">
        <v>0</v>
      </c>
      <c r="AB16" s="29">
        <v>0</v>
      </c>
      <c r="AC16" s="29">
        <v>0</v>
      </c>
      <c r="AD16" s="29">
        <v>0</v>
      </c>
      <c r="AE16" s="29"/>
      <c r="AF16" s="29"/>
      <c r="AG16" s="29">
        <f t="shared" si="0"/>
        <v>0.60000000000000009</v>
      </c>
      <c r="AH16" s="29">
        <v>5</v>
      </c>
      <c r="AI16" s="29">
        <f t="shared" si="1"/>
        <v>1.6</v>
      </c>
    </row>
    <row r="17" spans="1:36">
      <c r="A17" s="29" t="s">
        <v>435</v>
      </c>
      <c r="B17" s="14" t="s">
        <v>454</v>
      </c>
      <c r="C17" s="23">
        <v>2016512151</v>
      </c>
      <c r="D17" s="29"/>
      <c r="E17" s="29"/>
      <c r="F17" s="29"/>
      <c r="G17" s="29"/>
      <c r="H17" s="14">
        <v>0.2</v>
      </c>
      <c r="I17" s="29"/>
      <c r="J17" s="29"/>
      <c r="K17" s="29"/>
      <c r="L17" s="29"/>
      <c r="M17" s="29"/>
      <c r="N17" s="29"/>
      <c r="O17" s="29"/>
      <c r="P17" s="29"/>
      <c r="Q17" s="119">
        <f t="shared" si="2"/>
        <v>0.2</v>
      </c>
      <c r="R17" s="32">
        <f>VLOOKUP(C17,'[2]16计二下'!$B$3:$C$75,2,FALSE)</f>
        <v>0</v>
      </c>
      <c r="S17" s="32">
        <f>VLOOKUP(B17,'[2]16计二下'!$A$3:$D$75,4,FALSE)</f>
        <v>0</v>
      </c>
      <c r="T17" s="32">
        <f>VLOOKUP(B17,'[2]16计二下'!$A$3:$E$75,5,FALSE)</f>
        <v>0.2</v>
      </c>
      <c r="U17" s="32">
        <f>VLOOKUP(B17,'[2]16计二下'!$A$3:$F$75,6,FALSE)</f>
        <v>0</v>
      </c>
      <c r="V17" s="32">
        <v>0</v>
      </c>
      <c r="W17" s="29">
        <f>VLOOKUP(B17,'[2]16计二下'!$A$3:$G$75,7,FALSE)</f>
        <v>0</v>
      </c>
      <c r="X17" s="29">
        <f>VLOOKUP(B17,'[2]16计二下'!$A$3:$H$75,8,FALSE)</f>
        <v>0</v>
      </c>
      <c r="Y17" s="29">
        <v>0</v>
      </c>
      <c r="Z17" s="29">
        <v>0</v>
      </c>
      <c r="AA17" s="29">
        <v>0</v>
      </c>
      <c r="AB17" s="29">
        <v>0</v>
      </c>
      <c r="AC17" s="29">
        <v>0</v>
      </c>
      <c r="AD17" s="29">
        <v>0</v>
      </c>
      <c r="AE17" s="29"/>
      <c r="AF17" s="29"/>
      <c r="AG17" s="29">
        <f t="shared" si="0"/>
        <v>0.2</v>
      </c>
      <c r="AH17" s="29">
        <v>1</v>
      </c>
      <c r="AI17" s="29">
        <f t="shared" si="1"/>
        <v>0.4</v>
      </c>
    </row>
    <row r="18" spans="1:36">
      <c r="A18" s="29" t="s">
        <v>435</v>
      </c>
      <c r="B18" s="14" t="s">
        <v>455</v>
      </c>
      <c r="C18" s="23">
        <v>2016512153</v>
      </c>
      <c r="D18" s="14">
        <v>0.2</v>
      </c>
      <c r="E18" s="14">
        <v>0.2</v>
      </c>
      <c r="F18" s="29"/>
      <c r="G18" s="14">
        <v>0.2</v>
      </c>
      <c r="H18" s="14">
        <v>0.2</v>
      </c>
      <c r="I18" s="14"/>
      <c r="J18" s="14">
        <v>0.2</v>
      </c>
      <c r="K18" s="29"/>
      <c r="L18" s="29"/>
      <c r="M18" s="29"/>
      <c r="N18" s="29"/>
      <c r="O18" s="29"/>
      <c r="P18" s="29"/>
      <c r="Q18" s="119">
        <f t="shared" si="2"/>
        <v>1</v>
      </c>
      <c r="R18" s="32">
        <f>VLOOKUP(C18,'[2]16计二下'!$B$3:$C$75,2,FALSE)</f>
        <v>0</v>
      </c>
      <c r="S18" s="32">
        <f>VLOOKUP(B18,'[2]16计二下'!$A$3:$D$75,4,FALSE)</f>
        <v>0</v>
      </c>
      <c r="T18" s="32">
        <f>VLOOKUP(B18,'[2]16计二下'!$A$3:$E$75,5,FALSE)</f>
        <v>0</v>
      </c>
      <c r="U18" s="32">
        <f>VLOOKUP(B18,'[2]16计二下'!$A$3:$F$75,6,FALSE)</f>
        <v>0</v>
      </c>
      <c r="V18" s="32">
        <v>0</v>
      </c>
      <c r="W18" s="29">
        <f>VLOOKUP(B18,'[2]16计二下'!$A$3:$G$75,7,FALSE)</f>
        <v>0</v>
      </c>
      <c r="X18" s="29">
        <f>VLOOKUP(B18,'[2]16计二下'!$A$3:$H$75,8,FALSE)</f>
        <v>0.2</v>
      </c>
      <c r="Y18" s="29">
        <v>0</v>
      </c>
      <c r="Z18" s="29">
        <v>0</v>
      </c>
      <c r="AA18" s="29">
        <v>0</v>
      </c>
      <c r="AB18" s="29">
        <v>0</v>
      </c>
      <c r="AC18" s="29">
        <v>0</v>
      </c>
      <c r="AD18" s="29">
        <v>0</v>
      </c>
      <c r="AE18" s="29"/>
      <c r="AF18" s="29"/>
      <c r="AG18" s="29">
        <f t="shared" si="0"/>
        <v>0.2</v>
      </c>
      <c r="AH18" s="29">
        <v>3</v>
      </c>
      <c r="AI18" s="29">
        <f t="shared" si="1"/>
        <v>1.2</v>
      </c>
    </row>
    <row r="19" spans="1:36">
      <c r="A19" s="29" t="s">
        <v>435</v>
      </c>
      <c r="B19" s="22" t="s">
        <v>456</v>
      </c>
      <c r="C19" s="23">
        <v>2016512155</v>
      </c>
      <c r="D19" s="14">
        <v>0.2</v>
      </c>
      <c r="E19" s="14">
        <v>0.2</v>
      </c>
      <c r="F19" s="14">
        <v>0.2</v>
      </c>
      <c r="G19" s="29"/>
      <c r="H19" s="29"/>
      <c r="I19" s="14"/>
      <c r="J19" s="14">
        <v>0.2</v>
      </c>
      <c r="K19" s="29"/>
      <c r="L19" s="29"/>
      <c r="M19" s="29"/>
      <c r="N19" s="29"/>
      <c r="O19" s="29"/>
      <c r="P19" s="29"/>
      <c r="Q19" s="119">
        <f t="shared" si="2"/>
        <v>0.8</v>
      </c>
      <c r="R19" s="32">
        <f>VLOOKUP(C19,'[2]16计二下'!$B$3:$C$75,2,FALSE)</f>
        <v>0</v>
      </c>
      <c r="S19" s="32">
        <f>VLOOKUP(B19,'[2]16计二下'!$A$3:$D$75,4,FALSE)</f>
        <v>0</v>
      </c>
      <c r="T19" s="32">
        <f>VLOOKUP(B19,'[2]16计二下'!$A$3:$E$75,5,FALSE)</f>
        <v>0.2</v>
      </c>
      <c r="U19" s="32">
        <f>VLOOKUP(B19,'[2]16计二下'!$A$3:$F$75,6,FALSE)</f>
        <v>0.2</v>
      </c>
      <c r="V19" s="32">
        <v>0</v>
      </c>
      <c r="W19" s="29">
        <f>VLOOKUP(B19,'[2]16计二下'!$A$3:$G$75,7,FALSE)</f>
        <v>0</v>
      </c>
      <c r="X19" s="29">
        <f>VLOOKUP(B19,'[2]16计二下'!$A$3:$H$75,8,FALSE)</f>
        <v>0.2</v>
      </c>
      <c r="Y19" s="29">
        <v>0</v>
      </c>
      <c r="Z19" s="29">
        <v>0</v>
      </c>
      <c r="AA19" s="29">
        <v>0</v>
      </c>
      <c r="AB19" s="29">
        <v>0</v>
      </c>
      <c r="AC19" s="29">
        <v>0</v>
      </c>
      <c r="AD19" s="29">
        <v>0</v>
      </c>
      <c r="AE19" s="29"/>
      <c r="AF19" s="29"/>
      <c r="AG19" s="29">
        <f t="shared" si="0"/>
        <v>0.60000000000000009</v>
      </c>
      <c r="AH19" s="29">
        <v>5</v>
      </c>
      <c r="AI19" s="29">
        <f t="shared" si="1"/>
        <v>1.4000000000000001</v>
      </c>
    </row>
    <row r="20" spans="1:36">
      <c r="A20" s="29" t="s">
        <v>435</v>
      </c>
      <c r="B20" s="14" t="s">
        <v>457</v>
      </c>
      <c r="C20" s="23">
        <v>2016512157</v>
      </c>
      <c r="D20" s="14">
        <v>0.2</v>
      </c>
      <c r="E20" s="14">
        <v>0.2</v>
      </c>
      <c r="F20" s="29"/>
      <c r="G20" s="14">
        <v>0.2</v>
      </c>
      <c r="H20" s="14">
        <v>0.2</v>
      </c>
      <c r="I20" s="14"/>
      <c r="J20" s="14">
        <v>0.2</v>
      </c>
      <c r="K20" s="29"/>
      <c r="L20" s="29"/>
      <c r="M20" s="29"/>
      <c r="N20" s="29"/>
      <c r="O20" s="29"/>
      <c r="P20" s="29"/>
      <c r="Q20" s="119">
        <f t="shared" si="2"/>
        <v>1</v>
      </c>
      <c r="R20" s="32">
        <f>VLOOKUP(C20,'[2]16计二下'!$B$3:$C$75,2,FALSE)</f>
        <v>0</v>
      </c>
      <c r="S20" s="32">
        <f>VLOOKUP(B20,'[2]16计二下'!$A$3:$D$75,4,FALSE)</f>
        <v>0.2</v>
      </c>
      <c r="T20" s="32">
        <f>VLOOKUP(B20,'[2]16计二下'!$A$3:$E$75,5,FALSE)</f>
        <v>0</v>
      </c>
      <c r="U20" s="32">
        <f>VLOOKUP(B20,'[2]16计二下'!$A$3:$F$75,6,FALSE)</f>
        <v>0</v>
      </c>
      <c r="V20" s="32">
        <v>0</v>
      </c>
      <c r="W20" s="29">
        <f>VLOOKUP(B20,'[2]16计二下'!$A$3:$G$75,7,FALSE)</f>
        <v>0</v>
      </c>
      <c r="X20" s="29">
        <f>VLOOKUP(B20,'[2]16计二下'!$A$3:$H$75,8,FALSE)</f>
        <v>0.2</v>
      </c>
      <c r="Y20" s="29">
        <v>0</v>
      </c>
      <c r="Z20" s="29">
        <v>0</v>
      </c>
      <c r="AA20" s="29">
        <v>0</v>
      </c>
      <c r="AB20" s="29">
        <v>0</v>
      </c>
      <c r="AC20" s="29">
        <v>0</v>
      </c>
      <c r="AD20" s="29">
        <v>0</v>
      </c>
      <c r="AE20" s="29"/>
      <c r="AF20" s="29"/>
      <c r="AG20" s="29">
        <f t="shared" si="0"/>
        <v>0.4</v>
      </c>
      <c r="AH20" s="29">
        <v>4</v>
      </c>
      <c r="AI20" s="29">
        <f t="shared" si="1"/>
        <v>1.4</v>
      </c>
    </row>
    <row r="21" spans="1:36">
      <c r="A21" s="29" t="s">
        <v>435</v>
      </c>
      <c r="B21" s="22" t="s">
        <v>458</v>
      </c>
      <c r="C21" s="23">
        <v>2016512163</v>
      </c>
      <c r="D21" s="14">
        <v>0.2</v>
      </c>
      <c r="E21" s="14">
        <v>0.2</v>
      </c>
      <c r="F21" s="14">
        <v>0.2</v>
      </c>
      <c r="G21" s="29"/>
      <c r="H21" s="29"/>
      <c r="I21" s="14"/>
      <c r="J21" s="14">
        <v>0.2</v>
      </c>
      <c r="K21" s="29"/>
      <c r="L21" s="29"/>
      <c r="M21" s="29"/>
      <c r="N21" s="29"/>
      <c r="O21" s="29"/>
      <c r="P21" s="29"/>
      <c r="Q21" s="119">
        <f t="shared" si="2"/>
        <v>0.8</v>
      </c>
      <c r="R21" s="32">
        <f>VLOOKUP(C21,'[2]16计二下'!$B$3:$C$75,2,FALSE)</f>
        <v>0</v>
      </c>
      <c r="S21" s="32">
        <f>VLOOKUP(B21,'[2]16计二下'!$A$3:$D$75,4,FALSE)</f>
        <v>0</v>
      </c>
      <c r="T21" s="32">
        <f>VLOOKUP(B21,'[2]16计二下'!$A$3:$E$75,5,FALSE)</f>
        <v>0.2</v>
      </c>
      <c r="U21" s="32">
        <f>VLOOKUP(B21,'[2]16计二下'!$A$3:$F$75,6,FALSE)</f>
        <v>0.2</v>
      </c>
      <c r="V21" s="32">
        <v>0</v>
      </c>
      <c r="W21" s="29">
        <f>VLOOKUP(B21,'[2]16计二下'!$A$3:$G$75,7,FALSE)</f>
        <v>0</v>
      </c>
      <c r="X21" s="29">
        <f>VLOOKUP(B21,'[2]16计二下'!$A$3:$H$75,8,FALSE)</f>
        <v>0.2</v>
      </c>
      <c r="Y21" s="29">
        <v>0</v>
      </c>
      <c r="Z21" s="29">
        <v>0</v>
      </c>
      <c r="AA21" s="29">
        <v>0</v>
      </c>
      <c r="AB21" s="29">
        <v>0</v>
      </c>
      <c r="AC21" s="29">
        <v>0</v>
      </c>
      <c r="AD21" s="29">
        <v>0</v>
      </c>
      <c r="AE21" s="29"/>
      <c r="AF21" s="29"/>
      <c r="AG21" s="29">
        <f t="shared" si="0"/>
        <v>0.60000000000000009</v>
      </c>
      <c r="AH21" s="29">
        <v>5</v>
      </c>
      <c r="AI21" s="29">
        <f t="shared" si="1"/>
        <v>1.4000000000000001</v>
      </c>
    </row>
    <row r="22" spans="1:36">
      <c r="A22" s="29" t="s">
        <v>435</v>
      </c>
      <c r="B22" s="14" t="s">
        <v>459</v>
      </c>
      <c r="C22" s="23">
        <v>2016512168</v>
      </c>
      <c r="D22" s="14">
        <v>0.2</v>
      </c>
      <c r="E22" s="29"/>
      <c r="F22" s="29"/>
      <c r="G22" s="14">
        <v>0.2</v>
      </c>
      <c r="H22" s="14">
        <v>0.2</v>
      </c>
      <c r="I22" s="22"/>
      <c r="J22" s="22">
        <v>0.2</v>
      </c>
      <c r="K22" s="29"/>
      <c r="L22" s="29"/>
      <c r="M22" s="29"/>
      <c r="N22" s="29"/>
      <c r="O22" s="29"/>
      <c r="P22" s="29"/>
      <c r="Q22" s="119">
        <f t="shared" si="2"/>
        <v>0.8</v>
      </c>
      <c r="R22" s="32">
        <f>VLOOKUP(C22,'[2]16计二下'!$B$3:$C$75,2,FALSE)</f>
        <v>0.2</v>
      </c>
      <c r="S22" s="32">
        <f>VLOOKUP(B22,'[2]16计二下'!$A$3:$D$75,4,FALSE)</f>
        <v>0.2</v>
      </c>
      <c r="T22" s="32">
        <f>VLOOKUP(B22,'[2]16计二下'!$A$3:$E$75,5,FALSE)</f>
        <v>0</v>
      </c>
      <c r="U22" s="32">
        <f>VLOOKUP(B22,'[2]16计二下'!$A$3:$F$75,6,FALSE)</f>
        <v>0</v>
      </c>
      <c r="V22" s="32">
        <v>0</v>
      </c>
      <c r="W22" s="29">
        <f>VLOOKUP(B22,'[2]16计二下'!$A$3:$G$75,7,FALSE)</f>
        <v>0</v>
      </c>
      <c r="X22" s="29">
        <f>VLOOKUP(B22,'[2]16计二下'!$A$3:$H$75,8,FALSE)</f>
        <v>0</v>
      </c>
      <c r="Y22" s="29">
        <v>0</v>
      </c>
      <c r="Z22" s="29">
        <v>0</v>
      </c>
      <c r="AA22" s="29">
        <v>0</v>
      </c>
      <c r="AB22" s="29">
        <v>0</v>
      </c>
      <c r="AC22" s="29">
        <v>0</v>
      </c>
      <c r="AD22" s="29">
        <v>0</v>
      </c>
      <c r="AE22" s="29"/>
      <c r="AF22" s="29"/>
      <c r="AG22" s="29">
        <f t="shared" si="0"/>
        <v>0.4</v>
      </c>
      <c r="AH22" s="29">
        <v>4</v>
      </c>
      <c r="AI22" s="29">
        <f t="shared" si="1"/>
        <v>1.2000000000000002</v>
      </c>
    </row>
    <row r="23" spans="1:36">
      <c r="A23" s="29" t="s">
        <v>435</v>
      </c>
      <c r="B23" s="14" t="s">
        <v>460</v>
      </c>
      <c r="C23" s="23">
        <v>2016512170</v>
      </c>
      <c r="D23" s="29"/>
      <c r="E23" s="29"/>
      <c r="F23" s="29"/>
      <c r="G23" s="29"/>
      <c r="H23" s="14">
        <v>0.2</v>
      </c>
      <c r="I23" s="29"/>
      <c r="J23" s="29"/>
      <c r="K23" s="29"/>
      <c r="L23" s="29"/>
      <c r="M23" s="29"/>
      <c r="N23" s="29"/>
      <c r="O23" s="29"/>
      <c r="P23" s="29"/>
      <c r="Q23" s="119">
        <f t="shared" si="2"/>
        <v>0.2</v>
      </c>
      <c r="R23" s="32">
        <f>VLOOKUP(C23,'[2]16计二下'!$B$3:$C$75,2,FALSE)</f>
        <v>0.2</v>
      </c>
      <c r="S23" s="32">
        <f>VLOOKUP(B23,'[2]16计二下'!$A$3:$D$75,4,FALSE)</f>
        <v>0.2</v>
      </c>
      <c r="T23" s="32">
        <f>VLOOKUP(B23,'[2]16计二下'!$A$3:$E$75,5,FALSE)</f>
        <v>0.2</v>
      </c>
      <c r="U23" s="32">
        <f>VLOOKUP(B23,'[2]16计二下'!$A$3:$F$75,6,FALSE)</f>
        <v>0.2</v>
      </c>
      <c r="V23" s="32">
        <v>0</v>
      </c>
      <c r="W23" s="29">
        <f>VLOOKUP(B23,'[2]16计二下'!$A$3:$G$75,7,FALSE)</f>
        <v>0</v>
      </c>
      <c r="X23" s="29">
        <f>VLOOKUP(B23,'[2]16计二下'!$A$3:$H$75,8,FALSE)</f>
        <v>0</v>
      </c>
      <c r="Y23" s="29">
        <v>0</v>
      </c>
      <c r="Z23" s="29">
        <v>0</v>
      </c>
      <c r="AA23" s="29">
        <v>0</v>
      </c>
      <c r="AB23" s="29">
        <v>0</v>
      </c>
      <c r="AC23" s="29">
        <v>0</v>
      </c>
      <c r="AD23" s="29">
        <v>0</v>
      </c>
      <c r="AE23" s="29"/>
      <c r="AF23" s="29"/>
      <c r="AG23" s="29">
        <f t="shared" si="0"/>
        <v>0.8</v>
      </c>
      <c r="AH23" s="29">
        <v>4</v>
      </c>
      <c r="AI23" s="29">
        <f t="shared" si="1"/>
        <v>1</v>
      </c>
    </row>
    <row r="24" spans="1:36">
      <c r="A24" s="29" t="s">
        <v>435</v>
      </c>
      <c r="B24" s="14" t="s">
        <v>461</v>
      </c>
      <c r="C24" s="23">
        <v>2016512172</v>
      </c>
      <c r="D24" s="14">
        <v>0.2</v>
      </c>
      <c r="E24" s="29"/>
      <c r="F24" s="14">
        <v>0.2</v>
      </c>
      <c r="G24" s="29"/>
      <c r="H24" s="14">
        <v>0.2</v>
      </c>
      <c r="I24" s="14"/>
      <c r="J24" s="14">
        <v>0.2</v>
      </c>
      <c r="K24" s="29"/>
      <c r="L24" s="29"/>
      <c r="M24" s="29"/>
      <c r="N24" s="29"/>
      <c r="O24" s="29"/>
      <c r="P24" s="29"/>
      <c r="Q24" s="119">
        <f t="shared" si="2"/>
        <v>0.8</v>
      </c>
      <c r="R24" s="32">
        <f>VLOOKUP(C24,'[2]16计二下'!$B$3:$C$75,2,FALSE)</f>
        <v>0</v>
      </c>
      <c r="S24" s="32">
        <f>VLOOKUP(B24,'[2]16计二下'!$A$3:$D$75,4,FALSE)</f>
        <v>0.2</v>
      </c>
      <c r="T24" s="32">
        <f>VLOOKUP(B24,'[2]16计二下'!$A$3:$E$75,5,FALSE)</f>
        <v>0.2</v>
      </c>
      <c r="U24" s="32">
        <f>VLOOKUP(B24,'[2]16计二下'!$A$3:$F$75,6,FALSE)</f>
        <v>0.2</v>
      </c>
      <c r="V24" s="32">
        <v>0</v>
      </c>
      <c r="W24" s="29">
        <f>VLOOKUP(B24,'[2]16计二下'!$A$3:$G$75,7,FALSE)</f>
        <v>0</v>
      </c>
      <c r="X24" s="29">
        <f>VLOOKUP(B24,'[2]16计二下'!$A$3:$H$75,8,FALSE)</f>
        <v>0</v>
      </c>
      <c r="Y24" s="29">
        <v>0</v>
      </c>
      <c r="Z24" s="29">
        <v>0</v>
      </c>
      <c r="AA24" s="29">
        <v>0</v>
      </c>
      <c r="AB24" s="29">
        <v>0</v>
      </c>
      <c r="AC24" s="29">
        <v>0</v>
      </c>
      <c r="AD24" s="29">
        <v>0</v>
      </c>
      <c r="AE24" s="29"/>
      <c r="AF24" s="29"/>
      <c r="AG24" s="29">
        <f t="shared" si="0"/>
        <v>0.60000000000000009</v>
      </c>
      <c r="AH24" s="29">
        <v>5</v>
      </c>
      <c r="AI24" s="29">
        <f t="shared" si="1"/>
        <v>1.4000000000000001</v>
      </c>
    </row>
    <row r="25" spans="1:36">
      <c r="A25" s="29" t="s">
        <v>435</v>
      </c>
      <c r="B25" s="14" t="s">
        <v>462</v>
      </c>
      <c r="C25" s="23">
        <v>2016512176</v>
      </c>
      <c r="D25" s="14">
        <v>0.2</v>
      </c>
      <c r="E25" s="14">
        <v>0.2</v>
      </c>
      <c r="F25" s="14">
        <v>0.2</v>
      </c>
      <c r="G25" s="29"/>
      <c r="H25" s="14">
        <v>0.2</v>
      </c>
      <c r="I25" s="14"/>
      <c r="J25" s="14">
        <v>0.2</v>
      </c>
      <c r="K25" s="29"/>
      <c r="L25" s="29"/>
      <c r="M25" s="29"/>
      <c r="N25" s="29"/>
      <c r="O25" s="29"/>
      <c r="P25" s="29"/>
      <c r="Q25" s="119">
        <f t="shared" si="2"/>
        <v>1</v>
      </c>
      <c r="R25" s="32">
        <f>VLOOKUP(C25,'[2]16计二下'!$B$3:$C$75,2,FALSE)</f>
        <v>0</v>
      </c>
      <c r="S25" s="32">
        <f>VLOOKUP(B25,'[2]16计二下'!$A$3:$D$75,4,FALSE)</f>
        <v>0</v>
      </c>
      <c r="T25" s="32">
        <f>VLOOKUP(B25,'[2]16计二下'!$A$3:$E$75,5,FALSE)</f>
        <v>0.2</v>
      </c>
      <c r="U25" s="32">
        <f>VLOOKUP(B25,'[2]16计二下'!$A$3:$F$75,6,FALSE)</f>
        <v>0.2</v>
      </c>
      <c r="V25" s="32">
        <v>0</v>
      </c>
      <c r="W25" s="29">
        <f>VLOOKUP(B25,'[2]16计二下'!$A$3:$G$75,7,FALSE)</f>
        <v>0</v>
      </c>
      <c r="X25" s="29">
        <f>VLOOKUP(B25,'[2]16计二下'!$A$3:$H$75,8,FALSE)</f>
        <v>0.2</v>
      </c>
      <c r="Y25" s="29">
        <v>0</v>
      </c>
      <c r="Z25" s="29">
        <v>2</v>
      </c>
      <c r="AA25" s="29">
        <v>0</v>
      </c>
      <c r="AB25" s="29">
        <v>0</v>
      </c>
      <c r="AC25" s="29">
        <v>0</v>
      </c>
      <c r="AD25" s="29">
        <v>0</v>
      </c>
      <c r="AE25" s="29"/>
      <c r="AF25" s="29">
        <v>0.9</v>
      </c>
      <c r="AG25" s="29">
        <f>SUM(R25:AF25)</f>
        <v>3.5</v>
      </c>
      <c r="AH25" s="29">
        <v>5</v>
      </c>
      <c r="AI25" s="29">
        <f t="shared" si="1"/>
        <v>4.5</v>
      </c>
    </row>
    <row r="26" spans="1:36">
      <c r="A26" s="29" t="s">
        <v>435</v>
      </c>
      <c r="B26" s="14" t="s">
        <v>463</v>
      </c>
      <c r="C26" s="23">
        <v>2016512178</v>
      </c>
      <c r="D26" s="14">
        <v>0.2</v>
      </c>
      <c r="E26" s="14">
        <v>0.2</v>
      </c>
      <c r="F26" s="29"/>
      <c r="G26" s="29"/>
      <c r="H26" s="14">
        <v>0.2</v>
      </c>
      <c r="I26" s="14"/>
      <c r="J26" s="14">
        <v>0.2</v>
      </c>
      <c r="K26" s="29"/>
      <c r="L26" s="29"/>
      <c r="M26" s="29">
        <v>0.2</v>
      </c>
      <c r="N26" s="29"/>
      <c r="O26" s="29"/>
      <c r="P26" s="29"/>
      <c r="Q26" s="119">
        <f t="shared" si="2"/>
        <v>1</v>
      </c>
      <c r="R26" s="32">
        <f>VLOOKUP(C26,'[2]16计二下'!$B$3:$C$75,2,FALSE)</f>
        <v>0</v>
      </c>
      <c r="S26" s="32">
        <f>VLOOKUP(B26,'[2]16计二下'!$A$3:$D$75,4,FALSE)</f>
        <v>0</v>
      </c>
      <c r="T26" s="32">
        <f>VLOOKUP(B26,'[2]16计二下'!$A$3:$E$75,5,FALSE)</f>
        <v>0</v>
      </c>
      <c r="U26" s="32">
        <f>VLOOKUP(B26,'[2]16计二下'!$A$3:$F$75,6,FALSE)</f>
        <v>0.2</v>
      </c>
      <c r="V26" s="32">
        <v>0</v>
      </c>
      <c r="W26" s="29">
        <f>VLOOKUP(B26,'[2]16计二下'!$A$3:$G$75,7,FALSE)</f>
        <v>0</v>
      </c>
      <c r="X26" s="29">
        <f>VLOOKUP(B26,'[2]16计二下'!$A$3:$H$75,8,FALSE)</f>
        <v>0.2</v>
      </c>
      <c r="Y26" s="29">
        <v>0</v>
      </c>
      <c r="Z26" s="29">
        <v>0</v>
      </c>
      <c r="AA26" s="29">
        <v>0</v>
      </c>
      <c r="AB26" s="29">
        <v>0</v>
      </c>
      <c r="AC26" s="29">
        <v>0</v>
      </c>
      <c r="AD26" s="29">
        <v>0</v>
      </c>
      <c r="AE26" s="29"/>
      <c r="AF26" s="29">
        <v>1</v>
      </c>
      <c r="AG26" s="29">
        <f t="shared" ref="AG26:AG75" si="3">SUM(R26:AF26)</f>
        <v>1.4</v>
      </c>
      <c r="AH26" s="29">
        <v>3</v>
      </c>
      <c r="AI26" s="29">
        <f t="shared" si="1"/>
        <v>2.4</v>
      </c>
    </row>
    <row r="27" spans="1:36">
      <c r="A27" s="29" t="s">
        <v>435</v>
      </c>
      <c r="B27" s="14" t="s">
        <v>464</v>
      </c>
      <c r="C27" s="23">
        <v>2016512184</v>
      </c>
      <c r="D27" s="14">
        <v>0.2</v>
      </c>
      <c r="E27" s="29"/>
      <c r="F27" s="29"/>
      <c r="G27" s="29"/>
      <c r="H27" s="14">
        <v>0.2</v>
      </c>
      <c r="I27" s="14"/>
      <c r="J27" s="14">
        <v>0.2</v>
      </c>
      <c r="K27" s="29"/>
      <c r="L27" s="29"/>
      <c r="M27" s="29"/>
      <c r="N27" s="29"/>
      <c r="O27" s="29"/>
      <c r="P27" s="29"/>
      <c r="Q27" s="119">
        <f t="shared" si="2"/>
        <v>0.60000000000000009</v>
      </c>
      <c r="R27" s="32">
        <f>VLOOKUP(C27,'[2]16计二下'!$B$3:$C$75,2,FALSE)</f>
        <v>0</v>
      </c>
      <c r="S27" s="32">
        <f>VLOOKUP(B27,'[2]16计二下'!$A$3:$D$75,4,FALSE)</f>
        <v>0</v>
      </c>
      <c r="T27" s="32">
        <f>VLOOKUP(B27,'[2]16计二下'!$A$3:$E$75,5,FALSE)</f>
        <v>0</v>
      </c>
      <c r="U27" s="32">
        <f>VLOOKUP(B27,'[2]16计二下'!$A$3:$F$75,6,FALSE)</f>
        <v>0</v>
      </c>
      <c r="V27" s="32">
        <v>0</v>
      </c>
      <c r="W27" s="29">
        <f>VLOOKUP(B27,'[2]16计二下'!$A$3:$G$75,7,FALSE)</f>
        <v>0</v>
      </c>
      <c r="X27" s="29">
        <f>VLOOKUP(B27,'[2]16计二下'!$A$3:$H$75,8,FALSE)</f>
        <v>0</v>
      </c>
      <c r="Y27" s="29">
        <v>0</v>
      </c>
      <c r="Z27" s="29">
        <v>0</v>
      </c>
      <c r="AA27" s="29">
        <v>0</v>
      </c>
      <c r="AB27" s="29">
        <v>0</v>
      </c>
      <c r="AC27" s="29">
        <v>0</v>
      </c>
      <c r="AD27" s="29">
        <v>0</v>
      </c>
      <c r="AE27" s="29"/>
      <c r="AF27" s="29"/>
      <c r="AG27" s="29">
        <f t="shared" si="3"/>
        <v>0</v>
      </c>
      <c r="AH27" s="29">
        <v>1</v>
      </c>
      <c r="AI27" s="29">
        <f t="shared" si="1"/>
        <v>0.60000000000000009</v>
      </c>
    </row>
    <row r="28" spans="1:36" s="8" customFormat="1">
      <c r="A28" s="24" t="s">
        <v>435</v>
      </c>
      <c r="B28" s="25" t="s">
        <v>465</v>
      </c>
      <c r="C28" s="26">
        <v>2016512186</v>
      </c>
      <c r="D28" s="25">
        <v>0.2</v>
      </c>
      <c r="E28" s="25">
        <v>0.2</v>
      </c>
      <c r="F28" s="25">
        <v>0.2</v>
      </c>
      <c r="G28" s="25">
        <v>0.2</v>
      </c>
      <c r="H28" s="25">
        <v>0.2</v>
      </c>
      <c r="I28" s="25"/>
      <c r="J28" s="25">
        <v>0.2</v>
      </c>
      <c r="K28" s="24"/>
      <c r="L28" s="24"/>
      <c r="M28" s="24">
        <v>0.2</v>
      </c>
      <c r="N28" s="24"/>
      <c r="O28" s="24"/>
      <c r="P28" s="24"/>
      <c r="Q28" s="120">
        <f t="shared" si="2"/>
        <v>1.4</v>
      </c>
      <c r="R28" s="32">
        <f>VLOOKUP(C28,'[2]16计二下'!$B$3:$C$75,2,FALSE)</f>
        <v>0</v>
      </c>
      <c r="S28" s="32">
        <v>0</v>
      </c>
      <c r="T28" s="32">
        <v>0</v>
      </c>
      <c r="U28" s="32">
        <v>0</v>
      </c>
      <c r="V28" s="32">
        <v>0.1</v>
      </c>
      <c r="W28" s="24">
        <v>0.2</v>
      </c>
      <c r="X28" s="24">
        <v>0</v>
      </c>
      <c r="Y28" s="24">
        <v>0</v>
      </c>
      <c r="Z28" s="24">
        <v>0</v>
      </c>
      <c r="AA28" s="24">
        <v>0</v>
      </c>
      <c r="AB28" s="24">
        <v>0</v>
      </c>
      <c r="AC28" s="24">
        <v>0.1</v>
      </c>
      <c r="AD28" s="24">
        <v>0</v>
      </c>
      <c r="AE28" s="24"/>
      <c r="AF28" s="24">
        <v>1</v>
      </c>
      <c r="AG28" s="29">
        <f t="shared" si="3"/>
        <v>1.4</v>
      </c>
      <c r="AH28" s="24">
        <v>4</v>
      </c>
      <c r="AI28" s="29">
        <f t="shared" si="1"/>
        <v>2.8</v>
      </c>
      <c r="AJ28" s="1"/>
    </row>
    <row r="29" spans="1:36">
      <c r="A29" s="29" t="s">
        <v>435</v>
      </c>
      <c r="B29" s="14" t="s">
        <v>466</v>
      </c>
      <c r="C29" s="23">
        <v>2016512190</v>
      </c>
      <c r="D29" s="14">
        <v>0.2</v>
      </c>
      <c r="E29" s="29"/>
      <c r="F29" s="14">
        <v>0.2</v>
      </c>
      <c r="G29" s="14">
        <v>0.2</v>
      </c>
      <c r="H29" s="14">
        <v>0.2</v>
      </c>
      <c r="I29" s="14"/>
      <c r="J29" s="14">
        <v>0.2</v>
      </c>
      <c r="K29" s="29"/>
      <c r="L29" s="29"/>
      <c r="M29" s="29"/>
      <c r="N29" s="29"/>
      <c r="O29" s="29"/>
      <c r="P29" s="29"/>
      <c r="Q29" s="119">
        <f t="shared" si="2"/>
        <v>1</v>
      </c>
      <c r="R29" s="32">
        <f>VLOOKUP(C29,'[2]16计二下'!$B$3:$C$75,2,FALSE)</f>
        <v>0</v>
      </c>
      <c r="S29" s="32">
        <f>VLOOKUP(B29,'[2]16计二下'!$A$3:$D$75,4,FALSE)</f>
        <v>0.2</v>
      </c>
      <c r="T29" s="32">
        <f>VLOOKUP(B29,'[2]16计二下'!$A$3:$E$75,5,FALSE)</f>
        <v>0.2</v>
      </c>
      <c r="U29" s="32">
        <f>VLOOKUP(B29,'[2]16计二下'!$A$3:$F$75,6,FALSE)</f>
        <v>0</v>
      </c>
      <c r="V29" s="32">
        <v>0</v>
      </c>
      <c r="W29" s="29">
        <f>VLOOKUP(B29,'[2]16计二下'!$A$3:$G$75,7,FALSE)</f>
        <v>0</v>
      </c>
      <c r="X29" s="29">
        <f>VLOOKUP(B29,'[2]16计二下'!$A$3:$H$75,8,FALSE)</f>
        <v>0</v>
      </c>
      <c r="Y29" s="29">
        <v>0</v>
      </c>
      <c r="Z29" s="29">
        <v>0</v>
      </c>
      <c r="AA29" s="29">
        <v>0</v>
      </c>
      <c r="AB29" s="29">
        <v>0</v>
      </c>
      <c r="AC29" s="29">
        <v>0</v>
      </c>
      <c r="AD29" s="29">
        <v>0</v>
      </c>
      <c r="AE29" s="29"/>
      <c r="AF29" s="29"/>
      <c r="AG29" s="29">
        <f t="shared" si="3"/>
        <v>0.4</v>
      </c>
      <c r="AH29" s="29">
        <v>5</v>
      </c>
      <c r="AI29" s="29">
        <f t="shared" si="1"/>
        <v>1.4</v>
      </c>
      <c r="AJ29" s="8"/>
    </row>
    <row r="30" spans="1:36">
      <c r="A30" s="29" t="s">
        <v>435</v>
      </c>
      <c r="B30" s="14" t="s">
        <v>467</v>
      </c>
      <c r="C30" s="23">
        <v>2016512196</v>
      </c>
      <c r="D30" s="14">
        <v>0.2</v>
      </c>
      <c r="E30" s="14">
        <v>0.2</v>
      </c>
      <c r="F30" s="14">
        <v>0.2</v>
      </c>
      <c r="G30" s="14">
        <v>0.2</v>
      </c>
      <c r="H30" s="14">
        <v>0.2</v>
      </c>
      <c r="I30" s="14"/>
      <c r="J30" s="14">
        <v>0.2</v>
      </c>
      <c r="K30" s="29"/>
      <c r="L30" s="29"/>
      <c r="M30" s="29"/>
      <c r="N30" s="29"/>
      <c r="O30" s="29"/>
      <c r="P30" s="29"/>
      <c r="Q30" s="119">
        <f t="shared" si="2"/>
        <v>1.2</v>
      </c>
      <c r="R30" s="32">
        <f>VLOOKUP(C30,'[2]16计二下'!$B$3:$C$75,2,FALSE)</f>
        <v>0</v>
      </c>
      <c r="S30" s="32">
        <f>VLOOKUP(B30,'[2]16计二下'!$A$3:$D$75,4,FALSE)</f>
        <v>0</v>
      </c>
      <c r="T30" s="32">
        <f>VLOOKUP(B30,'[2]16计二下'!$A$3:$E$75,5,FALSE)</f>
        <v>0</v>
      </c>
      <c r="U30" s="32">
        <f>VLOOKUP(B30,'[2]16计二下'!$A$3:$F$75,6,FALSE)</f>
        <v>0</v>
      </c>
      <c r="V30" s="32">
        <v>0</v>
      </c>
      <c r="W30" s="29">
        <f>VLOOKUP(B30,'[2]16计二下'!$A$3:$G$75,7,FALSE)</f>
        <v>0</v>
      </c>
      <c r="X30" s="29">
        <f>VLOOKUP(B30,'[2]16计二下'!$A$3:$H$75,8,FALSE)</f>
        <v>0.2</v>
      </c>
      <c r="Y30" s="29">
        <v>0</v>
      </c>
      <c r="Z30" s="29">
        <v>1.5</v>
      </c>
      <c r="AA30" s="29">
        <v>0</v>
      </c>
      <c r="AB30" s="29">
        <v>0</v>
      </c>
      <c r="AC30" s="29">
        <v>0</v>
      </c>
      <c r="AD30" s="29">
        <v>0</v>
      </c>
      <c r="AE30" s="29"/>
      <c r="AF30" s="29">
        <v>1</v>
      </c>
      <c r="AG30" s="29">
        <f t="shared" si="3"/>
        <v>2.7</v>
      </c>
      <c r="AH30" s="29">
        <v>4</v>
      </c>
      <c r="AI30" s="29">
        <f t="shared" si="1"/>
        <v>3.9000000000000004</v>
      </c>
    </row>
    <row r="31" spans="1:36">
      <c r="A31" s="29" t="s">
        <v>435</v>
      </c>
      <c r="B31" s="14" t="s">
        <v>468</v>
      </c>
      <c r="C31" s="23">
        <v>2016512200</v>
      </c>
      <c r="D31" s="14">
        <v>0.2</v>
      </c>
      <c r="E31" s="29"/>
      <c r="F31" s="29"/>
      <c r="G31" s="14">
        <v>0.2</v>
      </c>
      <c r="H31" s="14">
        <v>0.2</v>
      </c>
      <c r="I31" s="14"/>
      <c r="J31" s="14">
        <v>0.2</v>
      </c>
      <c r="K31" s="29"/>
      <c r="L31" s="29"/>
      <c r="M31" s="29"/>
      <c r="N31" s="29"/>
      <c r="O31" s="29"/>
      <c r="P31" s="29"/>
      <c r="Q31" s="119">
        <f t="shared" si="2"/>
        <v>0.8</v>
      </c>
      <c r="R31" s="32">
        <f>VLOOKUP(C31,'[2]16计二下'!$B$3:$C$75,2,FALSE)</f>
        <v>0.2</v>
      </c>
      <c r="S31" s="32">
        <f>VLOOKUP(B31,'[2]16计二下'!$A$3:$D$75,4,FALSE)</f>
        <v>0</v>
      </c>
      <c r="T31" s="32">
        <f>VLOOKUP(B31,'[2]16计二下'!$A$3:$E$75,5,FALSE)</f>
        <v>0</v>
      </c>
      <c r="U31" s="32">
        <f>VLOOKUP(B31,'[2]16计二下'!$A$3:$F$75,6,FALSE)</f>
        <v>0</v>
      </c>
      <c r="V31" s="32">
        <v>0</v>
      </c>
      <c r="W31" s="29">
        <f>VLOOKUP(B31,'[2]16计二下'!$A$3:$G$75,7,FALSE)</f>
        <v>0</v>
      </c>
      <c r="X31" s="29">
        <f>VLOOKUP(B31,'[2]16计二下'!$A$3:$H$75,8,FALSE)</f>
        <v>0</v>
      </c>
      <c r="Y31" s="29">
        <v>0</v>
      </c>
      <c r="Z31" s="29">
        <v>0</v>
      </c>
      <c r="AA31" s="29">
        <v>0</v>
      </c>
      <c r="AB31" s="29">
        <v>0</v>
      </c>
      <c r="AC31" s="29">
        <v>0</v>
      </c>
      <c r="AD31" s="29">
        <v>0</v>
      </c>
      <c r="AE31" s="29"/>
      <c r="AF31" s="29"/>
      <c r="AG31" s="29">
        <f t="shared" si="3"/>
        <v>0.2</v>
      </c>
      <c r="AH31" s="29">
        <v>3</v>
      </c>
      <c r="AI31" s="29">
        <f t="shared" si="1"/>
        <v>1</v>
      </c>
    </row>
    <row r="32" spans="1:36">
      <c r="A32" s="29" t="s">
        <v>435</v>
      </c>
      <c r="B32" s="14" t="s">
        <v>469</v>
      </c>
      <c r="C32" s="23">
        <v>2016512228</v>
      </c>
      <c r="D32" s="14">
        <v>0.2</v>
      </c>
      <c r="E32" s="14">
        <v>0.2</v>
      </c>
      <c r="F32" s="29"/>
      <c r="G32" s="14">
        <v>0.2</v>
      </c>
      <c r="H32" s="14">
        <v>0.2</v>
      </c>
      <c r="I32" s="14"/>
      <c r="J32" s="14">
        <v>0.2</v>
      </c>
      <c r="K32" s="29"/>
      <c r="L32" s="29"/>
      <c r="M32" s="29"/>
      <c r="N32" s="29"/>
      <c r="O32" s="29"/>
      <c r="P32" s="29"/>
      <c r="Q32" s="119">
        <f t="shared" si="2"/>
        <v>1</v>
      </c>
      <c r="R32" s="32">
        <f>VLOOKUP(C32,'[2]16计二下'!$B$3:$C$75,2,FALSE)</f>
        <v>0</v>
      </c>
      <c r="S32" s="32">
        <f>VLOOKUP(B32,'[2]16计二下'!$A$3:$D$75,4,FALSE)</f>
        <v>0</v>
      </c>
      <c r="T32" s="32">
        <f>VLOOKUP(B32,'[2]16计二下'!$A$3:$E$75,5,FALSE)</f>
        <v>0.2</v>
      </c>
      <c r="U32" s="32">
        <f>VLOOKUP(B32,'[2]16计二下'!$A$3:$F$75,6,FALSE)</f>
        <v>0.2</v>
      </c>
      <c r="V32" s="32">
        <v>0</v>
      </c>
      <c r="W32" s="29">
        <f>VLOOKUP(B32,'[2]16计二下'!$A$3:$G$75,7,FALSE)</f>
        <v>0</v>
      </c>
      <c r="X32" s="29">
        <f>VLOOKUP(B32,'[2]16计二下'!$A$3:$H$75,8,FALSE)</f>
        <v>0</v>
      </c>
      <c r="Y32" s="29">
        <v>0</v>
      </c>
      <c r="Z32" s="29">
        <v>0</v>
      </c>
      <c r="AA32" s="29">
        <v>0</v>
      </c>
      <c r="AB32" s="29">
        <v>0</v>
      </c>
      <c r="AC32" s="29">
        <v>0</v>
      </c>
      <c r="AD32" s="29">
        <v>0</v>
      </c>
      <c r="AE32" s="29"/>
      <c r="AF32" s="29">
        <v>1</v>
      </c>
      <c r="AG32" s="29">
        <f t="shared" si="3"/>
        <v>1.4</v>
      </c>
      <c r="AH32" s="29">
        <v>5</v>
      </c>
      <c r="AI32" s="29">
        <f t="shared" si="1"/>
        <v>2.4</v>
      </c>
    </row>
    <row r="33" spans="1:35">
      <c r="A33" s="29" t="s">
        <v>435</v>
      </c>
      <c r="B33" s="14" t="s">
        <v>470</v>
      </c>
      <c r="C33" s="23">
        <v>2016512237</v>
      </c>
      <c r="D33" s="14">
        <v>0.2</v>
      </c>
      <c r="E33" s="29"/>
      <c r="F33" s="14">
        <v>0.2</v>
      </c>
      <c r="G33" s="14">
        <v>0.2</v>
      </c>
      <c r="H33" s="14">
        <v>0.2</v>
      </c>
      <c r="I33" s="14"/>
      <c r="J33" s="14">
        <v>0.2</v>
      </c>
      <c r="K33" s="29"/>
      <c r="L33" s="29"/>
      <c r="M33" s="29"/>
      <c r="N33" s="29"/>
      <c r="O33" s="29"/>
      <c r="P33" s="29"/>
      <c r="Q33" s="119">
        <f t="shared" si="2"/>
        <v>1</v>
      </c>
      <c r="R33" s="32">
        <f>VLOOKUP(C33,'[2]16计二下'!$B$3:$C$75,2,FALSE)</f>
        <v>0</v>
      </c>
      <c r="S33" s="32">
        <f>VLOOKUP(B33,'[2]16计二下'!$A$3:$D$75,4,FALSE)</f>
        <v>0</v>
      </c>
      <c r="T33" s="32">
        <f>VLOOKUP(B33,'[2]16计二下'!$A$3:$E$75,5,FALSE)</f>
        <v>0</v>
      </c>
      <c r="U33" s="32">
        <f>VLOOKUP(B33,'[2]16计二下'!$A$3:$F$75,6,FALSE)</f>
        <v>0</v>
      </c>
      <c r="V33" s="32">
        <v>0</v>
      </c>
      <c r="W33" s="29">
        <f>VLOOKUP(B33,'[2]16计二下'!$A$3:$G$75,7,FALSE)</f>
        <v>0</v>
      </c>
      <c r="X33" s="29">
        <f>VLOOKUP(B33,'[2]16计二下'!$A$3:$H$75,8,FALSE)</f>
        <v>0</v>
      </c>
      <c r="Y33" s="29">
        <v>0</v>
      </c>
      <c r="Z33" s="29">
        <v>0</v>
      </c>
      <c r="AA33" s="29">
        <v>0</v>
      </c>
      <c r="AB33" s="29">
        <v>0</v>
      </c>
      <c r="AC33" s="29">
        <v>0</v>
      </c>
      <c r="AD33" s="29">
        <v>0</v>
      </c>
      <c r="AE33" s="29"/>
      <c r="AF33" s="29">
        <v>1</v>
      </c>
      <c r="AG33" s="29">
        <f t="shared" si="3"/>
        <v>1</v>
      </c>
      <c r="AH33" s="29">
        <v>3</v>
      </c>
      <c r="AI33" s="29">
        <f t="shared" si="1"/>
        <v>2</v>
      </c>
    </row>
    <row r="34" spans="1:35">
      <c r="A34" s="29" t="s">
        <v>435</v>
      </c>
      <c r="B34" s="14" t="s">
        <v>471</v>
      </c>
      <c r="C34" s="23">
        <v>2016512247</v>
      </c>
      <c r="D34" s="14">
        <v>0.2</v>
      </c>
      <c r="E34" s="14">
        <v>0.2</v>
      </c>
      <c r="F34" s="29"/>
      <c r="G34" s="14">
        <v>0.2</v>
      </c>
      <c r="H34" s="14">
        <v>0.2</v>
      </c>
      <c r="I34" s="14"/>
      <c r="J34" s="14">
        <v>0.2</v>
      </c>
      <c r="K34" s="29"/>
      <c r="L34" s="29"/>
      <c r="M34" s="29"/>
      <c r="N34" s="29"/>
      <c r="O34" s="29"/>
      <c r="P34" s="29"/>
      <c r="Q34" s="119">
        <f t="shared" si="2"/>
        <v>1</v>
      </c>
      <c r="R34" s="32">
        <f>VLOOKUP(C34,'[2]16计二下'!$B$3:$C$75,2,FALSE)</f>
        <v>0.2</v>
      </c>
      <c r="S34" s="32">
        <f>VLOOKUP(B34,'[2]16计二下'!$A$3:$D$75,4,FALSE)</f>
        <v>0.2</v>
      </c>
      <c r="T34" s="32">
        <f>VLOOKUP(B34,'[2]16计二下'!$A$3:$E$75,5,FALSE)</f>
        <v>0</v>
      </c>
      <c r="U34" s="32">
        <v>0</v>
      </c>
      <c r="V34" s="32">
        <v>0</v>
      </c>
      <c r="W34" s="29">
        <f>VLOOKUP(B34,'[2]16计二下'!$A$3:$G$75,7,FALSE)</f>
        <v>0</v>
      </c>
      <c r="X34" s="29">
        <f>VLOOKUP(B34,'[2]16计二下'!$A$3:$H$75,8,FALSE)</f>
        <v>0.2</v>
      </c>
      <c r="Y34" s="29">
        <v>0</v>
      </c>
      <c r="Z34" s="29">
        <v>0</v>
      </c>
      <c r="AA34" s="29">
        <v>0</v>
      </c>
      <c r="AB34" s="29">
        <v>0</v>
      </c>
      <c r="AC34" s="29">
        <v>0</v>
      </c>
      <c r="AD34" s="29">
        <v>0</v>
      </c>
      <c r="AE34" s="29"/>
      <c r="AF34" s="29"/>
      <c r="AG34" s="29">
        <f t="shared" si="3"/>
        <v>0.60000000000000009</v>
      </c>
      <c r="AH34" s="29">
        <v>5</v>
      </c>
      <c r="AI34" s="29">
        <f t="shared" si="1"/>
        <v>1.6</v>
      </c>
    </row>
    <row r="35" spans="1:35">
      <c r="A35" s="29" t="s">
        <v>435</v>
      </c>
      <c r="B35" s="14" t="s">
        <v>472</v>
      </c>
      <c r="C35" s="23">
        <v>2016512254</v>
      </c>
      <c r="D35" s="14">
        <v>0.2</v>
      </c>
      <c r="E35" s="14">
        <v>0.2</v>
      </c>
      <c r="F35" s="14">
        <v>0.2</v>
      </c>
      <c r="G35" s="14">
        <v>0.2</v>
      </c>
      <c r="H35" s="14">
        <v>0.2</v>
      </c>
      <c r="I35" s="14"/>
      <c r="J35" s="14">
        <v>0.2</v>
      </c>
      <c r="K35" s="29"/>
      <c r="L35" s="29"/>
      <c r="M35" s="29"/>
      <c r="N35" s="29"/>
      <c r="O35" s="29"/>
      <c r="P35" s="29"/>
      <c r="Q35" s="119">
        <f t="shared" si="2"/>
        <v>1.2</v>
      </c>
      <c r="R35" s="32">
        <f>VLOOKUP(C35,'[2]16计二下'!$B$3:$C$75,2,FALSE)</f>
        <v>0</v>
      </c>
      <c r="S35" s="32">
        <f>VLOOKUP(B35,'[2]16计二下'!$A$3:$D$75,4,FALSE)</f>
        <v>0.2</v>
      </c>
      <c r="T35" s="32">
        <f>VLOOKUP(B35,'[2]16计二下'!$A$3:$E$75,5,FALSE)</f>
        <v>0</v>
      </c>
      <c r="U35" s="32">
        <f>VLOOKUP(B35,'[2]16计二下'!$A$3:$F$75,6,FALSE)</f>
        <v>0.2</v>
      </c>
      <c r="V35" s="32">
        <v>0</v>
      </c>
      <c r="W35" s="29">
        <f>VLOOKUP(B35,'[2]16计二下'!$A$3:$G$75,7,FALSE)</f>
        <v>0</v>
      </c>
      <c r="X35" s="29">
        <f>VLOOKUP(B35,'[2]16计二下'!$A$3:$H$75,8,FALSE)</f>
        <v>0.2</v>
      </c>
      <c r="Y35" s="29">
        <v>0</v>
      </c>
      <c r="Z35" s="29">
        <v>0</v>
      </c>
      <c r="AA35" s="29">
        <v>0</v>
      </c>
      <c r="AB35" s="29">
        <v>0</v>
      </c>
      <c r="AC35" s="29">
        <v>0</v>
      </c>
      <c r="AD35" s="29">
        <v>0</v>
      </c>
      <c r="AE35" s="29"/>
      <c r="AF35" s="29">
        <v>0.6</v>
      </c>
      <c r="AG35" s="29">
        <f t="shared" si="3"/>
        <v>1.2000000000000002</v>
      </c>
      <c r="AH35" s="108">
        <v>5</v>
      </c>
      <c r="AI35" s="29">
        <f>SUM(Q35+AG35)-0.2</f>
        <v>2.2000000000000002</v>
      </c>
    </row>
    <row r="36" spans="1:35" ht="14.4" customHeight="1">
      <c r="A36" s="29" t="s">
        <v>435</v>
      </c>
      <c r="B36" s="22" t="s">
        <v>473</v>
      </c>
      <c r="C36" s="23">
        <v>2016512257</v>
      </c>
      <c r="D36" s="29"/>
      <c r="E36" s="29"/>
      <c r="F36" s="14">
        <v>0.2</v>
      </c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119">
        <f t="shared" si="2"/>
        <v>0.2</v>
      </c>
      <c r="R36" s="32">
        <f>VLOOKUP(C36,'[2]16计二下'!$B$3:$C$75,2,FALSE)</f>
        <v>0</v>
      </c>
      <c r="S36" s="32">
        <f>VLOOKUP(B36,'[2]16计二下'!$A$3:$D$75,4,FALSE)</f>
        <v>0</v>
      </c>
      <c r="T36" s="32">
        <f>VLOOKUP(B36,'[2]16计二下'!$A$3:$E$75,5,FALSE)</f>
        <v>0</v>
      </c>
      <c r="U36" s="32">
        <f>VLOOKUP(B36,'[2]16计二下'!$A$3:$F$75,6,FALSE)</f>
        <v>0.2</v>
      </c>
      <c r="V36" s="32">
        <v>0</v>
      </c>
      <c r="W36" s="29">
        <f>VLOOKUP(B36,'[2]16计二下'!$A$3:$G$75,7,FALSE)</f>
        <v>0</v>
      </c>
      <c r="X36" s="29">
        <f>VLOOKUP(B36,'[2]16计二下'!$A$3:$H$75,8,FALSE)</f>
        <v>0</v>
      </c>
      <c r="Y36" s="29">
        <v>0</v>
      </c>
      <c r="Z36" s="29">
        <v>0</v>
      </c>
      <c r="AA36" s="29">
        <v>0</v>
      </c>
      <c r="AB36" s="29">
        <v>0</v>
      </c>
      <c r="AC36" s="29">
        <v>0</v>
      </c>
      <c r="AD36" s="29">
        <v>0</v>
      </c>
      <c r="AE36" s="29"/>
      <c r="AF36" s="29"/>
      <c r="AG36" s="29">
        <f t="shared" si="3"/>
        <v>0.2</v>
      </c>
      <c r="AH36" s="29">
        <v>2</v>
      </c>
      <c r="AI36" s="29">
        <f t="shared" ref="AI36:AI40" si="4">SUM(Q36+AG36)</f>
        <v>0.4</v>
      </c>
    </row>
    <row r="37" spans="1:35">
      <c r="A37" s="29" t="s">
        <v>435</v>
      </c>
      <c r="B37" s="14" t="s">
        <v>474</v>
      </c>
      <c r="C37" s="23">
        <v>2016512263</v>
      </c>
      <c r="D37" s="14">
        <v>0.2</v>
      </c>
      <c r="E37" s="29"/>
      <c r="F37" s="29"/>
      <c r="G37" s="29"/>
      <c r="H37" s="14">
        <v>0.2</v>
      </c>
      <c r="I37" s="14"/>
      <c r="J37" s="14">
        <v>0.2</v>
      </c>
      <c r="K37" s="29"/>
      <c r="L37" s="29"/>
      <c r="M37" s="29"/>
      <c r="N37" s="29"/>
      <c r="O37" s="29"/>
      <c r="P37" s="29"/>
      <c r="Q37" s="119">
        <f t="shared" si="2"/>
        <v>0.60000000000000009</v>
      </c>
      <c r="R37" s="32">
        <f>VLOOKUP(C37,'[2]16计二下'!$B$3:$C$75,2,FALSE)</f>
        <v>0</v>
      </c>
      <c r="S37" s="32">
        <f>VLOOKUP(B37,'[2]16计二下'!$A$3:$D$75,4,FALSE)</f>
        <v>0</v>
      </c>
      <c r="T37" s="32">
        <f>VLOOKUP(B37,'[2]16计二下'!$A$3:$E$75,5,FALSE)</f>
        <v>0</v>
      </c>
      <c r="U37" s="32">
        <f>VLOOKUP(B37,'[2]16计二下'!$A$3:$F$75,6,FALSE)</f>
        <v>0</v>
      </c>
      <c r="V37" s="32">
        <v>0</v>
      </c>
      <c r="W37" s="29">
        <f>VLOOKUP(B37,'[2]16计二下'!$A$3:$G$75,7,FALSE)</f>
        <v>0</v>
      </c>
      <c r="X37" s="29">
        <f>VLOOKUP(B37,'[2]16计二下'!$A$3:$H$75,8,FALSE)</f>
        <v>0.2</v>
      </c>
      <c r="Y37" s="29">
        <v>0</v>
      </c>
      <c r="Z37" s="29">
        <v>0</v>
      </c>
      <c r="AA37" s="29">
        <v>0</v>
      </c>
      <c r="AB37" s="29">
        <v>0</v>
      </c>
      <c r="AC37" s="29">
        <v>0</v>
      </c>
      <c r="AD37" s="29">
        <v>0</v>
      </c>
      <c r="AE37" s="29"/>
      <c r="AF37" s="29">
        <v>1</v>
      </c>
      <c r="AG37" s="29">
        <f t="shared" si="3"/>
        <v>1.2</v>
      </c>
      <c r="AH37" s="29">
        <v>1</v>
      </c>
      <c r="AI37" s="29">
        <f t="shared" si="4"/>
        <v>1.8</v>
      </c>
    </row>
    <row r="38" spans="1:35">
      <c r="A38" s="29" t="s">
        <v>435</v>
      </c>
      <c r="B38" s="14" t="s">
        <v>475</v>
      </c>
      <c r="C38" s="23">
        <v>2016512265</v>
      </c>
      <c r="D38" s="14">
        <v>0.2</v>
      </c>
      <c r="E38" s="29"/>
      <c r="F38" s="29"/>
      <c r="G38" s="14">
        <v>0.2</v>
      </c>
      <c r="H38" s="14">
        <v>0.2</v>
      </c>
      <c r="I38" s="14"/>
      <c r="J38" s="14">
        <v>0.2</v>
      </c>
      <c r="K38" s="29"/>
      <c r="L38" s="29"/>
      <c r="M38" s="29"/>
      <c r="N38" s="29"/>
      <c r="O38" s="29"/>
      <c r="P38" s="29"/>
      <c r="Q38" s="119">
        <f t="shared" si="2"/>
        <v>0.8</v>
      </c>
      <c r="R38" s="32">
        <f>VLOOKUP(C38,'[2]16计二下'!$B$3:$C$75,2,FALSE)</f>
        <v>0</v>
      </c>
      <c r="S38" s="32">
        <f>VLOOKUP(B38,'[2]16计二下'!$A$3:$D$75,4,FALSE)</f>
        <v>0</v>
      </c>
      <c r="T38" s="32">
        <f>VLOOKUP(B38,'[2]16计二下'!$A$3:$E$75,5,FALSE)</f>
        <v>0.2</v>
      </c>
      <c r="U38" s="32">
        <f>VLOOKUP(B38,'[2]16计二下'!$A$3:$F$75,6,FALSE)</f>
        <v>0</v>
      </c>
      <c r="V38" s="32">
        <v>0</v>
      </c>
      <c r="W38" s="29">
        <f>VLOOKUP(B38,'[2]16计二下'!$A$3:$G$75,7,FALSE)</f>
        <v>0</v>
      </c>
      <c r="X38" s="29">
        <f>VLOOKUP(B38,'[2]16计二下'!$A$3:$H$75,8,FALSE)</f>
        <v>0</v>
      </c>
      <c r="Y38" s="29">
        <v>0</v>
      </c>
      <c r="Z38" s="29">
        <v>0</v>
      </c>
      <c r="AA38" s="29">
        <v>0</v>
      </c>
      <c r="AB38" s="29">
        <v>0</v>
      </c>
      <c r="AC38" s="29">
        <v>0</v>
      </c>
      <c r="AD38" s="29">
        <v>0</v>
      </c>
      <c r="AE38" s="29"/>
      <c r="AF38" s="29"/>
      <c r="AG38" s="29">
        <f t="shared" si="3"/>
        <v>0.2</v>
      </c>
      <c r="AH38" s="29">
        <v>3</v>
      </c>
      <c r="AI38" s="29">
        <f t="shared" si="4"/>
        <v>1</v>
      </c>
    </row>
    <row r="39" spans="1:35">
      <c r="A39" s="29" t="s">
        <v>435</v>
      </c>
      <c r="B39" s="14" t="s">
        <v>476</v>
      </c>
      <c r="C39" s="23">
        <v>2016512268</v>
      </c>
      <c r="D39" s="14">
        <v>0.2</v>
      </c>
      <c r="E39" s="29"/>
      <c r="F39" s="14">
        <v>0.2</v>
      </c>
      <c r="G39" s="14">
        <v>0.2</v>
      </c>
      <c r="H39" s="14">
        <v>0.2</v>
      </c>
      <c r="I39" s="14"/>
      <c r="J39" s="14">
        <v>0.2</v>
      </c>
      <c r="K39" s="29"/>
      <c r="L39" s="29"/>
      <c r="M39" s="29"/>
      <c r="N39" s="29"/>
      <c r="O39" s="29"/>
      <c r="P39" s="29"/>
      <c r="Q39" s="119">
        <f t="shared" si="2"/>
        <v>1</v>
      </c>
      <c r="R39" s="32">
        <f>VLOOKUP(C39,'[2]16计二下'!$B$3:$C$75,2,FALSE)</f>
        <v>0</v>
      </c>
      <c r="S39" s="32">
        <f>VLOOKUP(B39,'[2]16计二下'!$A$3:$D$75,4,FALSE)</f>
        <v>0.2</v>
      </c>
      <c r="T39" s="32">
        <f>VLOOKUP(B39,'[2]16计二下'!$A$3:$E$75,5,FALSE)</f>
        <v>0</v>
      </c>
      <c r="U39" s="32">
        <f>VLOOKUP(B39,'[2]16计二下'!$A$3:$F$75,6,FALSE)</f>
        <v>0</v>
      </c>
      <c r="V39" s="32">
        <v>0</v>
      </c>
      <c r="W39" s="29">
        <f>VLOOKUP(B39,'[2]16计二下'!$A$3:$G$75,7,FALSE)</f>
        <v>0</v>
      </c>
      <c r="X39" s="29">
        <f>VLOOKUP(B39,'[2]16计二下'!$A$3:$H$75,8,FALSE)</f>
        <v>0.2</v>
      </c>
      <c r="Y39" s="29">
        <v>0</v>
      </c>
      <c r="Z39" s="29">
        <v>0</v>
      </c>
      <c r="AA39" s="29">
        <v>0</v>
      </c>
      <c r="AB39" s="29">
        <v>0</v>
      </c>
      <c r="AC39" s="29">
        <v>0</v>
      </c>
      <c r="AD39" s="29">
        <v>0</v>
      </c>
      <c r="AE39" s="29"/>
      <c r="AF39" s="29">
        <v>0.6</v>
      </c>
      <c r="AG39" s="29">
        <f t="shared" si="3"/>
        <v>1</v>
      </c>
      <c r="AH39" s="29">
        <v>4</v>
      </c>
      <c r="AI39" s="29">
        <f t="shared" si="4"/>
        <v>2</v>
      </c>
    </row>
    <row r="40" spans="1:35">
      <c r="A40" s="29" t="s">
        <v>435</v>
      </c>
      <c r="B40" s="14" t="s">
        <v>477</v>
      </c>
      <c r="C40" s="23">
        <v>2016512270</v>
      </c>
      <c r="D40" s="14">
        <v>0.2</v>
      </c>
      <c r="E40" s="14">
        <v>0.2</v>
      </c>
      <c r="F40" s="29"/>
      <c r="G40" s="14">
        <v>0.2</v>
      </c>
      <c r="H40" s="14">
        <v>0.2</v>
      </c>
      <c r="I40" s="14"/>
      <c r="J40" s="14">
        <v>0.2</v>
      </c>
      <c r="K40" s="29"/>
      <c r="L40" s="29"/>
      <c r="M40" s="29"/>
      <c r="N40" s="29"/>
      <c r="O40" s="29"/>
      <c r="P40" s="29"/>
      <c r="Q40" s="119">
        <f t="shared" si="2"/>
        <v>1</v>
      </c>
      <c r="R40" s="32">
        <f>VLOOKUP(C40,'[2]16计二下'!$B$3:$C$75,2,FALSE)</f>
        <v>0</v>
      </c>
      <c r="S40" s="32">
        <f>VLOOKUP(B40,'[2]16计二下'!$A$3:$D$75,4,FALSE)</f>
        <v>0</v>
      </c>
      <c r="T40" s="32">
        <f>VLOOKUP(B40,'[2]16计二下'!$A$3:$E$75,5,FALSE)</f>
        <v>0.2</v>
      </c>
      <c r="U40" s="32">
        <f>VLOOKUP(B40,'[2]16计二下'!$A$3:$F$75,6,FALSE)</f>
        <v>0</v>
      </c>
      <c r="V40" s="32">
        <v>0</v>
      </c>
      <c r="W40" s="29">
        <f>VLOOKUP(B40,'[2]16计二下'!$A$3:$G$75,7,FALSE)</f>
        <v>0</v>
      </c>
      <c r="X40" s="29">
        <f>VLOOKUP(B40,'[2]16计二下'!$A$3:$H$75,8,FALSE)</f>
        <v>0</v>
      </c>
      <c r="Y40" s="29">
        <v>0</v>
      </c>
      <c r="Z40" s="29">
        <v>0</v>
      </c>
      <c r="AA40" s="29">
        <v>0</v>
      </c>
      <c r="AB40" s="29">
        <v>0</v>
      </c>
      <c r="AC40" s="29">
        <v>0</v>
      </c>
      <c r="AD40" s="29">
        <v>0</v>
      </c>
      <c r="AE40" s="29"/>
      <c r="AF40" s="29"/>
      <c r="AG40" s="29">
        <f t="shared" si="3"/>
        <v>0.2</v>
      </c>
      <c r="AH40" s="29">
        <v>4</v>
      </c>
      <c r="AI40" s="29">
        <f t="shared" si="4"/>
        <v>1.2</v>
      </c>
    </row>
    <row r="41" spans="1:35">
      <c r="A41" s="29" t="s">
        <v>435</v>
      </c>
      <c r="B41" s="14" t="s">
        <v>478</v>
      </c>
      <c r="C41" s="23">
        <v>2016512275</v>
      </c>
      <c r="D41" s="14">
        <v>0.2</v>
      </c>
      <c r="E41" s="14">
        <v>0.2</v>
      </c>
      <c r="F41" s="14">
        <v>0.2</v>
      </c>
      <c r="G41" s="14">
        <v>0.2</v>
      </c>
      <c r="H41" s="14">
        <v>0.2</v>
      </c>
      <c r="I41" s="14"/>
      <c r="J41" s="14">
        <v>0.2</v>
      </c>
      <c r="K41" s="29"/>
      <c r="L41" s="29"/>
      <c r="M41" s="29"/>
      <c r="N41" s="29"/>
      <c r="O41" s="29"/>
      <c r="P41" s="29"/>
      <c r="Q41" s="119">
        <f t="shared" si="2"/>
        <v>1.2</v>
      </c>
      <c r="R41" s="32">
        <f>VLOOKUP(C41,'[2]16计二下'!$B$3:$C$75,2,FALSE)</f>
        <v>0.2</v>
      </c>
      <c r="S41" s="32">
        <f>VLOOKUP(B41,'[2]16计二下'!$A$3:$D$75,4,FALSE)</f>
        <v>0.2</v>
      </c>
      <c r="T41" s="32">
        <f>VLOOKUP(B41,'[2]16计二下'!$A$3:$E$75,5,FALSE)</f>
        <v>0</v>
      </c>
      <c r="U41" s="32">
        <f>VLOOKUP(B41,'[2]16计二下'!$A$3:$F$75,6,FALSE)</f>
        <v>0.2</v>
      </c>
      <c r="V41" s="32">
        <v>0</v>
      </c>
      <c r="W41" s="29">
        <f>VLOOKUP(B41,'[2]16计二下'!$A$3:$G$75,7,FALSE)</f>
        <v>0</v>
      </c>
      <c r="X41" s="29">
        <f>VLOOKUP(B41,'[2]16计二下'!$A$3:$H$75,8,FALSE)</f>
        <v>0.2</v>
      </c>
      <c r="Y41" s="29">
        <v>0</v>
      </c>
      <c r="Z41" s="29">
        <v>0</v>
      </c>
      <c r="AA41" s="29">
        <v>0</v>
      </c>
      <c r="AB41" s="29">
        <v>0</v>
      </c>
      <c r="AC41" s="29">
        <v>0</v>
      </c>
      <c r="AD41" s="29">
        <v>0</v>
      </c>
      <c r="AE41" s="29"/>
      <c r="AF41" s="29"/>
      <c r="AG41" s="29">
        <f t="shared" si="3"/>
        <v>0.8</v>
      </c>
      <c r="AH41" s="108">
        <v>5</v>
      </c>
      <c r="AI41" s="29">
        <f>SUM(Q41+AG41)-0.4</f>
        <v>1.6</v>
      </c>
    </row>
    <row r="42" spans="1:35">
      <c r="A42" s="29" t="s">
        <v>435</v>
      </c>
      <c r="B42" s="14" t="s">
        <v>479</v>
      </c>
      <c r="C42" s="23">
        <v>2016512277</v>
      </c>
      <c r="D42" s="14">
        <v>0.2</v>
      </c>
      <c r="E42" s="29"/>
      <c r="F42" s="29"/>
      <c r="G42" s="29"/>
      <c r="H42" s="14">
        <v>0.2</v>
      </c>
      <c r="I42" s="14"/>
      <c r="J42" s="14">
        <v>0.2</v>
      </c>
      <c r="K42" s="29"/>
      <c r="L42" s="29"/>
      <c r="M42" s="29"/>
      <c r="N42" s="29"/>
      <c r="O42" s="29"/>
      <c r="P42" s="29"/>
      <c r="Q42" s="119">
        <f t="shared" si="2"/>
        <v>0.60000000000000009</v>
      </c>
      <c r="R42" s="32">
        <f>VLOOKUP(C42,'[2]16计二下'!$B$3:$C$75,2,FALSE)</f>
        <v>0.2</v>
      </c>
      <c r="S42" s="32">
        <f>VLOOKUP(B42,'[2]16计二下'!$A$3:$D$75,4,FALSE)</f>
        <v>0.2</v>
      </c>
      <c r="T42" s="32">
        <f>VLOOKUP(B42,'[2]16计二下'!$A$3:$E$75,5,FALSE)</f>
        <v>0</v>
      </c>
      <c r="U42" s="32">
        <f>VLOOKUP(B42,'[2]16计二下'!$A$3:$F$75,6,FALSE)</f>
        <v>0.2</v>
      </c>
      <c r="V42" s="32">
        <v>0</v>
      </c>
      <c r="W42" s="29">
        <f>VLOOKUP(B42,'[2]16计二下'!$A$3:$G$75,7,FALSE)</f>
        <v>0</v>
      </c>
      <c r="X42" s="29">
        <f>VLOOKUP(B42,'[2]16计二下'!$A$3:$H$75,8,FALSE)</f>
        <v>0.2</v>
      </c>
      <c r="Y42" s="29">
        <v>0</v>
      </c>
      <c r="Z42" s="29">
        <v>0</v>
      </c>
      <c r="AA42" s="29">
        <v>0</v>
      </c>
      <c r="AB42" s="29">
        <v>0</v>
      </c>
      <c r="AC42" s="29">
        <v>0</v>
      </c>
      <c r="AD42" s="29">
        <v>0</v>
      </c>
      <c r="AE42" s="29"/>
      <c r="AF42" s="29"/>
      <c r="AG42" s="29">
        <f t="shared" si="3"/>
        <v>0.8</v>
      </c>
      <c r="AH42" s="29">
        <v>4</v>
      </c>
      <c r="AI42" s="29">
        <f t="shared" ref="AI42:AI45" si="5">SUM(Q42+AG42)</f>
        <v>1.4000000000000001</v>
      </c>
    </row>
    <row r="43" spans="1:35" ht="14.4" customHeight="1">
      <c r="A43" s="29" t="s">
        <v>435</v>
      </c>
      <c r="B43" s="14" t="s">
        <v>480</v>
      </c>
      <c r="C43" s="23">
        <v>2016512280</v>
      </c>
      <c r="D43" s="14">
        <v>0.2</v>
      </c>
      <c r="E43" s="29"/>
      <c r="F43" s="14">
        <v>0.2</v>
      </c>
      <c r="G43" s="14">
        <v>0.2</v>
      </c>
      <c r="H43" s="14">
        <v>0.2</v>
      </c>
      <c r="I43" s="14"/>
      <c r="J43" s="14">
        <v>0.2</v>
      </c>
      <c r="K43" s="29"/>
      <c r="L43" s="29"/>
      <c r="M43" s="29"/>
      <c r="N43" s="29"/>
      <c r="O43" s="29"/>
      <c r="P43" s="29"/>
      <c r="Q43" s="119">
        <f t="shared" si="2"/>
        <v>1</v>
      </c>
      <c r="R43" s="32">
        <f>VLOOKUP(C43,'[2]16计二下'!$B$3:$C$75,2,FALSE)</f>
        <v>0</v>
      </c>
      <c r="S43" s="32">
        <f>VLOOKUP(B43,'[2]16计二下'!$A$3:$D$75,4,FALSE)</f>
        <v>0</v>
      </c>
      <c r="T43" s="32">
        <f>VLOOKUP(B43,'[2]16计二下'!$A$3:$E$75,5,FALSE)</f>
        <v>0.2</v>
      </c>
      <c r="U43" s="32">
        <f>VLOOKUP(B43,'[2]16计二下'!$A$3:$F$75,6,FALSE)</f>
        <v>0.2</v>
      </c>
      <c r="V43" s="32">
        <v>0</v>
      </c>
      <c r="W43" s="29">
        <f>VLOOKUP(B43,'[2]16计二下'!$A$3:$G$75,7,FALSE)</f>
        <v>0</v>
      </c>
      <c r="X43" s="29">
        <f>VLOOKUP(B43,'[2]16计二下'!$A$3:$H$75,8,FALSE)</f>
        <v>0.2</v>
      </c>
      <c r="Y43" s="29">
        <v>0</v>
      </c>
      <c r="Z43" s="29">
        <v>0</v>
      </c>
      <c r="AA43" s="29">
        <v>0</v>
      </c>
      <c r="AB43" s="29">
        <v>0</v>
      </c>
      <c r="AC43" s="29">
        <v>0</v>
      </c>
      <c r="AD43" s="29">
        <v>0</v>
      </c>
      <c r="AE43" s="29"/>
      <c r="AF43" s="29">
        <v>0.4</v>
      </c>
      <c r="AG43" s="29">
        <f t="shared" si="3"/>
        <v>1</v>
      </c>
      <c r="AH43" s="29">
        <v>5</v>
      </c>
      <c r="AI43" s="29">
        <f t="shared" si="5"/>
        <v>2</v>
      </c>
    </row>
    <row r="44" spans="1:35">
      <c r="A44" s="29" t="s">
        <v>435</v>
      </c>
      <c r="B44" s="14" t="s">
        <v>481</v>
      </c>
      <c r="C44" s="23">
        <v>2016512282</v>
      </c>
      <c r="D44" s="14">
        <v>0.2</v>
      </c>
      <c r="E44" s="29"/>
      <c r="F44" s="14">
        <v>0.2</v>
      </c>
      <c r="G44" s="29"/>
      <c r="H44" s="14">
        <v>0.2</v>
      </c>
      <c r="I44" s="14"/>
      <c r="J44" s="14">
        <v>0.2</v>
      </c>
      <c r="K44" s="29"/>
      <c r="L44" s="29"/>
      <c r="M44" s="29"/>
      <c r="N44" s="29"/>
      <c r="O44" s="29"/>
      <c r="P44" s="29"/>
      <c r="Q44" s="119">
        <f t="shared" si="2"/>
        <v>0.8</v>
      </c>
      <c r="R44" s="32">
        <f>VLOOKUP(C44,'[2]16计二下'!$B$3:$C$75,2,FALSE)</f>
        <v>0</v>
      </c>
      <c r="S44" s="32">
        <f>VLOOKUP(B44,'[2]16计二下'!$A$3:$D$75,4,FALSE)</f>
        <v>0</v>
      </c>
      <c r="T44" s="32">
        <f>VLOOKUP(B44,'[2]16计二下'!$A$3:$E$75,5,FALSE)</f>
        <v>0</v>
      </c>
      <c r="U44" s="32">
        <f>VLOOKUP(B44,'[2]16计二下'!$A$3:$F$75,6,FALSE)</f>
        <v>0</v>
      </c>
      <c r="V44" s="32">
        <v>0</v>
      </c>
      <c r="W44" s="29">
        <f>VLOOKUP(B44,'[2]16计二下'!$A$3:$G$75,7,FALSE)</f>
        <v>0</v>
      </c>
      <c r="X44" s="29">
        <f>VLOOKUP(B44,'[2]16计二下'!$A$3:$H$75,8,FALSE)</f>
        <v>0</v>
      </c>
      <c r="Y44" s="29">
        <v>0</v>
      </c>
      <c r="Z44" s="29">
        <v>0</v>
      </c>
      <c r="AA44" s="29">
        <v>0</v>
      </c>
      <c r="AB44" s="29">
        <v>0</v>
      </c>
      <c r="AC44" s="29">
        <v>0</v>
      </c>
      <c r="AD44" s="29">
        <v>0</v>
      </c>
      <c r="AE44" s="29"/>
      <c r="AF44" s="29"/>
      <c r="AG44" s="29">
        <f t="shared" si="3"/>
        <v>0</v>
      </c>
      <c r="AH44" s="29">
        <v>2</v>
      </c>
      <c r="AI44" s="29">
        <f t="shared" si="5"/>
        <v>0.8</v>
      </c>
    </row>
    <row r="45" spans="1:35">
      <c r="A45" s="29" t="s">
        <v>435</v>
      </c>
      <c r="B45" s="14" t="s">
        <v>482</v>
      </c>
      <c r="C45" s="23">
        <v>2016512286</v>
      </c>
      <c r="D45" s="14">
        <v>0.2</v>
      </c>
      <c r="E45" s="14">
        <v>0.2</v>
      </c>
      <c r="F45" s="29"/>
      <c r="G45" s="14">
        <v>0.2</v>
      </c>
      <c r="H45" s="14">
        <v>0.2</v>
      </c>
      <c r="I45" s="14"/>
      <c r="J45" s="14">
        <v>0.2</v>
      </c>
      <c r="K45" s="29"/>
      <c r="L45" s="29"/>
      <c r="M45" s="29"/>
      <c r="N45" s="29"/>
      <c r="O45" s="29"/>
      <c r="P45" s="29"/>
      <c r="Q45" s="119">
        <f t="shared" si="2"/>
        <v>1</v>
      </c>
      <c r="R45" s="32">
        <f>VLOOKUP(C45,'[2]16计二下'!$B$3:$C$75,2,FALSE)</f>
        <v>0</v>
      </c>
      <c r="S45" s="32">
        <f>VLOOKUP(B45,'[2]16计二下'!$A$3:$D$75,4,FALSE)</f>
        <v>0.2</v>
      </c>
      <c r="T45" s="32">
        <f>VLOOKUP(B45,'[2]16计二下'!$A$3:$E$75,5,FALSE)</f>
        <v>0</v>
      </c>
      <c r="U45" s="32">
        <f>VLOOKUP(B45,'[2]16计二下'!$A$3:$F$75,6,FALSE)</f>
        <v>0</v>
      </c>
      <c r="V45" s="32">
        <v>0</v>
      </c>
      <c r="W45" s="29">
        <f>VLOOKUP(B45,'[2]16计二下'!$A$3:$G$75,7,FALSE)</f>
        <v>0</v>
      </c>
      <c r="X45" s="29">
        <f>VLOOKUP(B45,'[2]16计二下'!$A$3:$H$75,8,FALSE)</f>
        <v>0</v>
      </c>
      <c r="Y45" s="29">
        <v>0</v>
      </c>
      <c r="Z45" s="29">
        <v>0</v>
      </c>
      <c r="AA45" s="29">
        <v>0</v>
      </c>
      <c r="AB45" s="29">
        <v>0</v>
      </c>
      <c r="AC45" s="29">
        <v>0</v>
      </c>
      <c r="AD45" s="29">
        <v>0</v>
      </c>
      <c r="AE45" s="29"/>
      <c r="AF45" s="29"/>
      <c r="AG45" s="29">
        <f t="shared" si="3"/>
        <v>0.2</v>
      </c>
      <c r="AH45" s="29">
        <v>4</v>
      </c>
      <c r="AI45" s="29">
        <f t="shared" si="5"/>
        <v>1.2</v>
      </c>
    </row>
    <row r="46" spans="1:35">
      <c r="A46" s="29" t="s">
        <v>435</v>
      </c>
      <c r="B46" s="14" t="s">
        <v>483</v>
      </c>
      <c r="C46" s="23">
        <v>2016512293</v>
      </c>
      <c r="D46" s="14">
        <v>0.2</v>
      </c>
      <c r="E46" s="14">
        <v>0.2</v>
      </c>
      <c r="F46" s="14">
        <v>0.2</v>
      </c>
      <c r="G46" s="14">
        <v>0.2</v>
      </c>
      <c r="H46" s="14">
        <v>0.2</v>
      </c>
      <c r="I46" s="14"/>
      <c r="J46" s="14">
        <v>0.2</v>
      </c>
      <c r="K46" s="29"/>
      <c r="L46" s="29"/>
      <c r="M46" s="29"/>
      <c r="N46" s="29"/>
      <c r="O46" s="29"/>
      <c r="P46" s="29"/>
      <c r="Q46" s="119">
        <f t="shared" si="2"/>
        <v>1.2</v>
      </c>
      <c r="R46" s="32">
        <f>VLOOKUP(C46,'[2]16计二下'!$B$3:$C$75,2,FALSE)</f>
        <v>0.2</v>
      </c>
      <c r="S46" s="32">
        <f>VLOOKUP(B46,'[2]16计二下'!$A$3:$D$75,4,FALSE)</f>
        <v>0.2</v>
      </c>
      <c r="T46" s="32">
        <f>VLOOKUP(B46,'[2]16计二下'!$A$3:$E$75,5,FALSE)</f>
        <v>0</v>
      </c>
      <c r="U46" s="32">
        <f>VLOOKUP(B46,'[2]16计二下'!$A$3:$F$75,6,FALSE)</f>
        <v>0.2</v>
      </c>
      <c r="V46" s="32">
        <v>0</v>
      </c>
      <c r="W46" s="29">
        <f>VLOOKUP(B46,'[2]16计二下'!$A$3:$G$75,7,FALSE)</f>
        <v>0</v>
      </c>
      <c r="X46" s="29">
        <f>VLOOKUP(B46,'[2]16计二下'!$A$3:$H$75,8,FALSE)</f>
        <v>0.2</v>
      </c>
      <c r="Y46" s="29">
        <v>0</v>
      </c>
      <c r="Z46" s="29">
        <v>0</v>
      </c>
      <c r="AA46" s="29">
        <v>0</v>
      </c>
      <c r="AB46" s="29">
        <v>0</v>
      </c>
      <c r="AC46" s="29">
        <v>0</v>
      </c>
      <c r="AD46" s="29">
        <v>0</v>
      </c>
      <c r="AE46" s="29"/>
      <c r="AF46" s="29"/>
      <c r="AG46" s="29">
        <f t="shared" si="3"/>
        <v>0.8</v>
      </c>
      <c r="AH46" s="108">
        <v>5</v>
      </c>
      <c r="AI46" s="29">
        <f>SUM(Q46+AG46)-0.4</f>
        <v>1.6</v>
      </c>
    </row>
    <row r="47" spans="1:35">
      <c r="A47" s="29" t="s">
        <v>435</v>
      </c>
      <c r="B47" s="14" t="s">
        <v>484</v>
      </c>
      <c r="C47" s="23">
        <v>2016512297</v>
      </c>
      <c r="D47" s="14">
        <v>0.2</v>
      </c>
      <c r="E47" s="29"/>
      <c r="F47" s="29"/>
      <c r="G47" s="14">
        <v>0.2</v>
      </c>
      <c r="H47" s="14">
        <v>0.2</v>
      </c>
      <c r="I47" s="14"/>
      <c r="J47" s="14">
        <v>0.2</v>
      </c>
      <c r="K47" s="29"/>
      <c r="L47" s="29"/>
      <c r="M47" s="29"/>
      <c r="N47" s="29"/>
      <c r="O47" s="29"/>
      <c r="P47" s="29"/>
      <c r="Q47" s="119">
        <f t="shared" si="2"/>
        <v>0.8</v>
      </c>
      <c r="R47" s="32">
        <f>VLOOKUP(C47,'[2]16计二下'!$B$3:$C$75,2,FALSE)</f>
        <v>0</v>
      </c>
      <c r="S47" s="32">
        <f>VLOOKUP(B47,'[2]16计二下'!$A$3:$D$75,4,FALSE)</f>
        <v>0</v>
      </c>
      <c r="T47" s="32">
        <f>VLOOKUP(B47,'[2]16计二下'!$A$3:$E$75,5,FALSE)</f>
        <v>0</v>
      </c>
      <c r="U47" s="32">
        <f>VLOOKUP(B47,'[2]16计二下'!$A$3:$F$75,6,FALSE)</f>
        <v>0.2</v>
      </c>
      <c r="V47" s="32">
        <v>0</v>
      </c>
      <c r="W47" s="29">
        <f>VLOOKUP(B47,'[2]16计二下'!$A$3:$G$75,7,FALSE)</f>
        <v>0</v>
      </c>
      <c r="X47" s="29">
        <f>VLOOKUP(B47,'[2]16计二下'!$A$3:$H$75,8,FALSE)</f>
        <v>0</v>
      </c>
      <c r="Y47" s="29">
        <v>0</v>
      </c>
      <c r="Z47" s="29">
        <v>0</v>
      </c>
      <c r="AA47" s="29">
        <v>0</v>
      </c>
      <c r="AB47" s="29">
        <v>0</v>
      </c>
      <c r="AC47" s="29">
        <v>0</v>
      </c>
      <c r="AD47" s="29">
        <v>0</v>
      </c>
      <c r="AE47" s="29"/>
      <c r="AF47" s="29"/>
      <c r="AG47" s="29">
        <f t="shared" si="3"/>
        <v>0.2</v>
      </c>
      <c r="AH47" s="29">
        <v>3</v>
      </c>
      <c r="AI47" s="29">
        <f t="shared" ref="AI47:AI73" si="6">SUM(Q47+AG47)</f>
        <v>1</v>
      </c>
    </row>
    <row r="48" spans="1:35">
      <c r="A48" s="29" t="s">
        <v>435</v>
      </c>
      <c r="B48" s="14" t="s">
        <v>485</v>
      </c>
      <c r="C48" s="23">
        <v>2016512304</v>
      </c>
      <c r="D48" s="29"/>
      <c r="E48" s="29"/>
      <c r="F48" s="29"/>
      <c r="G48" s="29"/>
      <c r="H48" s="14">
        <v>0.2</v>
      </c>
      <c r="I48" s="29"/>
      <c r="J48" s="29"/>
      <c r="K48" s="29"/>
      <c r="L48" s="29"/>
      <c r="M48" s="29"/>
      <c r="N48" s="29"/>
      <c r="O48" s="29"/>
      <c r="P48" s="29"/>
      <c r="Q48" s="119">
        <f t="shared" si="2"/>
        <v>0.2</v>
      </c>
      <c r="R48" s="32">
        <f>VLOOKUP(C48,'[2]16计二下'!$B$3:$C$75,2,FALSE)</f>
        <v>0</v>
      </c>
      <c r="S48" s="32">
        <f>VLOOKUP(B48,'[2]16计二下'!$A$3:$D$75,4,FALSE)</f>
        <v>0</v>
      </c>
      <c r="T48" s="32">
        <f>VLOOKUP(B48,'[2]16计二下'!$A$3:$E$75,5,FALSE)</f>
        <v>0</v>
      </c>
      <c r="U48" s="32">
        <f>VLOOKUP(B48,'[2]16计二下'!$A$3:$F$75,6,FALSE)</f>
        <v>0.2</v>
      </c>
      <c r="V48" s="32">
        <v>0</v>
      </c>
      <c r="W48" s="29">
        <f>VLOOKUP(B48,'[2]16计二下'!$A$3:$G$75,7,FALSE)</f>
        <v>0</v>
      </c>
      <c r="X48" s="29">
        <f>VLOOKUP(B48,'[2]16计二下'!$A$3:$H$75,8,FALSE)</f>
        <v>0</v>
      </c>
      <c r="Y48" s="29">
        <v>0</v>
      </c>
      <c r="Z48" s="29">
        <v>0</v>
      </c>
      <c r="AA48" s="29">
        <v>0</v>
      </c>
      <c r="AB48" s="29">
        <v>0</v>
      </c>
      <c r="AC48" s="29">
        <v>0</v>
      </c>
      <c r="AD48" s="29">
        <v>0</v>
      </c>
      <c r="AE48" s="29">
        <v>0.2</v>
      </c>
      <c r="AF48" s="29"/>
      <c r="AG48" s="29">
        <f t="shared" si="3"/>
        <v>0.4</v>
      </c>
      <c r="AH48" s="29">
        <v>1</v>
      </c>
      <c r="AI48" s="29">
        <f t="shared" si="6"/>
        <v>0.60000000000000009</v>
      </c>
    </row>
    <row r="49" spans="1:35">
      <c r="A49" s="29" t="s">
        <v>435</v>
      </c>
      <c r="B49" s="14" t="s">
        <v>486</v>
      </c>
      <c r="C49" s="23">
        <v>2016512310</v>
      </c>
      <c r="D49" s="14">
        <v>0.2</v>
      </c>
      <c r="E49" s="14">
        <v>0.2</v>
      </c>
      <c r="F49" s="29">
        <v>0.2</v>
      </c>
      <c r="G49" s="29">
        <v>0.2</v>
      </c>
      <c r="H49" s="14">
        <v>0.2</v>
      </c>
      <c r="I49" s="14"/>
      <c r="J49" s="14">
        <v>0.2</v>
      </c>
      <c r="K49" s="29"/>
      <c r="L49" s="29"/>
      <c r="M49" s="29"/>
      <c r="N49" s="29"/>
      <c r="O49" s="29"/>
      <c r="P49" s="29"/>
      <c r="Q49" s="119">
        <f t="shared" si="2"/>
        <v>1.2</v>
      </c>
      <c r="R49" s="32">
        <v>0.2</v>
      </c>
      <c r="S49" s="32">
        <v>0.2</v>
      </c>
      <c r="T49" s="32">
        <v>0.2</v>
      </c>
      <c r="U49" s="32">
        <v>0.2</v>
      </c>
      <c r="V49" s="32">
        <v>0</v>
      </c>
      <c r="W49" s="29">
        <f>VLOOKUP(B49,'[2]16计二下'!$A$3:$G$75,7,FALSE)</f>
        <v>0</v>
      </c>
      <c r="X49" s="29">
        <f>VLOOKUP(B49,'[2]16计二下'!$A$3:$H$75,8,FALSE)</f>
        <v>0.2</v>
      </c>
      <c r="Y49" s="29">
        <v>0</v>
      </c>
      <c r="Z49" s="29">
        <v>0</v>
      </c>
      <c r="AA49" s="29">
        <v>0</v>
      </c>
      <c r="AB49" s="29">
        <v>0</v>
      </c>
      <c r="AC49" s="29">
        <v>0</v>
      </c>
      <c r="AD49" s="29">
        <v>0</v>
      </c>
      <c r="AE49" s="29">
        <v>0.2</v>
      </c>
      <c r="AF49" s="29">
        <v>1</v>
      </c>
      <c r="AG49" s="29">
        <f t="shared" si="3"/>
        <v>2.2000000000000002</v>
      </c>
      <c r="AH49" s="29">
        <v>8</v>
      </c>
      <c r="AI49" s="121">
        <v>1.8</v>
      </c>
    </row>
    <row r="50" spans="1:35">
      <c r="A50" s="29" t="s">
        <v>435</v>
      </c>
      <c r="B50" s="14" t="s">
        <v>487</v>
      </c>
      <c r="C50" s="23">
        <v>2016512312</v>
      </c>
      <c r="D50" s="14">
        <v>0.2</v>
      </c>
      <c r="E50" s="14">
        <v>0.2</v>
      </c>
      <c r="F50" s="14">
        <v>0.2</v>
      </c>
      <c r="G50" s="14"/>
      <c r="H50" s="14">
        <v>0.2</v>
      </c>
      <c r="I50" s="14"/>
      <c r="J50" s="14">
        <v>0.2</v>
      </c>
      <c r="K50" s="29"/>
      <c r="L50" s="29"/>
      <c r="M50" s="29"/>
      <c r="N50" s="29"/>
      <c r="O50" s="29"/>
      <c r="P50" s="29"/>
      <c r="Q50" s="119">
        <f t="shared" si="2"/>
        <v>1</v>
      </c>
      <c r="R50" s="32">
        <f>VLOOKUP(C50,'[2]16计二下'!$B$3:$C$75,2,FALSE)</f>
        <v>0</v>
      </c>
      <c r="S50" s="32">
        <f>VLOOKUP(B50,'[2]16计二下'!$A$3:$D$75,4,FALSE)</f>
        <v>0</v>
      </c>
      <c r="T50" s="32">
        <f>VLOOKUP(B50,'[2]16计二下'!$A$3:$E$75,5,FALSE)</f>
        <v>0</v>
      </c>
      <c r="U50" s="32">
        <f>VLOOKUP(B50,'[2]16计二下'!$A$3:$F$75,6,FALSE)</f>
        <v>0.2</v>
      </c>
      <c r="V50" s="32">
        <v>0</v>
      </c>
      <c r="W50" s="29">
        <f>VLOOKUP(B50,'[2]16计二下'!$A$3:$G$75,7,FALSE)</f>
        <v>0</v>
      </c>
      <c r="X50" s="29">
        <f>VLOOKUP(B50,'[2]16计二下'!$A$3:$H$75,8,FALSE)</f>
        <v>0.2</v>
      </c>
      <c r="Y50" s="29">
        <v>0</v>
      </c>
      <c r="Z50" s="29">
        <v>0</v>
      </c>
      <c r="AA50" s="29">
        <v>0</v>
      </c>
      <c r="AB50" s="29">
        <v>0</v>
      </c>
      <c r="AC50" s="29">
        <v>0</v>
      </c>
      <c r="AD50" s="29">
        <v>0</v>
      </c>
      <c r="AE50" s="29"/>
      <c r="AF50" s="29"/>
      <c r="AG50" s="29">
        <f t="shared" si="3"/>
        <v>0.4</v>
      </c>
      <c r="AH50" s="29">
        <v>5</v>
      </c>
      <c r="AI50" s="29">
        <f t="shared" si="6"/>
        <v>1.4</v>
      </c>
    </row>
    <row r="51" spans="1:35">
      <c r="A51" s="29" t="s">
        <v>435</v>
      </c>
      <c r="B51" s="14" t="s">
        <v>488</v>
      </c>
      <c r="C51" s="23">
        <v>2016512324</v>
      </c>
      <c r="D51" s="29"/>
      <c r="E51" s="14">
        <v>0.2</v>
      </c>
      <c r="F51" s="29"/>
      <c r="G51" s="29"/>
      <c r="H51" s="14">
        <v>0.2</v>
      </c>
      <c r="I51" s="29"/>
      <c r="J51" s="29"/>
      <c r="K51" s="29"/>
      <c r="L51" s="29"/>
      <c r="M51" s="29"/>
      <c r="N51" s="29"/>
      <c r="O51" s="29"/>
      <c r="P51" s="29"/>
      <c r="Q51" s="119">
        <f t="shared" si="2"/>
        <v>0.4</v>
      </c>
      <c r="R51" s="32">
        <f>VLOOKUP(C51,'[2]16计二下'!$B$3:$C$75,2,FALSE)</f>
        <v>0</v>
      </c>
      <c r="S51" s="32">
        <f>VLOOKUP(B51,'[2]16计二下'!$A$3:$D$75,4,FALSE)</f>
        <v>0</v>
      </c>
      <c r="T51" s="32">
        <f>VLOOKUP(B51,'[2]16计二下'!$A$3:$E$75,5,FALSE)</f>
        <v>0.2</v>
      </c>
      <c r="U51" s="32">
        <f>VLOOKUP(B51,'[2]16计二下'!$A$3:$F$75,6,FALSE)</f>
        <v>0</v>
      </c>
      <c r="V51" s="32">
        <v>0</v>
      </c>
      <c r="W51" s="29">
        <f>VLOOKUP(B51,'[2]16计二下'!$A$3:$G$75,7,FALSE)</f>
        <v>0</v>
      </c>
      <c r="X51" s="29">
        <f>VLOOKUP(B51,'[2]16计二下'!$A$3:$H$75,8,FALSE)</f>
        <v>0</v>
      </c>
      <c r="Y51" s="29">
        <v>0</v>
      </c>
      <c r="Z51" s="29">
        <v>0</v>
      </c>
      <c r="AA51" s="29">
        <v>0</v>
      </c>
      <c r="AB51" s="29">
        <v>0</v>
      </c>
      <c r="AC51" s="29">
        <v>0</v>
      </c>
      <c r="AD51" s="29">
        <v>0</v>
      </c>
      <c r="AE51" s="29"/>
      <c r="AF51" s="29"/>
      <c r="AG51" s="29">
        <f t="shared" si="3"/>
        <v>0.2</v>
      </c>
      <c r="AH51" s="29">
        <v>2</v>
      </c>
      <c r="AI51" s="29">
        <f t="shared" si="6"/>
        <v>0.60000000000000009</v>
      </c>
    </row>
    <row r="52" spans="1:35">
      <c r="A52" s="29" t="s">
        <v>435</v>
      </c>
      <c r="B52" s="14" t="s">
        <v>489</v>
      </c>
      <c r="C52" s="23">
        <v>2016512329</v>
      </c>
      <c r="D52" s="14">
        <v>0.2</v>
      </c>
      <c r="E52" s="14">
        <v>0.2</v>
      </c>
      <c r="F52" s="14">
        <v>0.2</v>
      </c>
      <c r="G52" s="29"/>
      <c r="H52" s="14">
        <v>0.2</v>
      </c>
      <c r="I52" s="14"/>
      <c r="J52" s="14">
        <v>0.2</v>
      </c>
      <c r="K52" s="29"/>
      <c r="L52" s="29"/>
      <c r="M52" s="29"/>
      <c r="N52" s="29"/>
      <c r="O52" s="29"/>
      <c r="P52" s="29"/>
      <c r="Q52" s="119">
        <f t="shared" si="2"/>
        <v>1</v>
      </c>
      <c r="R52" s="32">
        <f>VLOOKUP(C52,'[2]16计二下'!$B$3:$C$75,2,FALSE)</f>
        <v>0</v>
      </c>
      <c r="S52" s="32">
        <f>VLOOKUP(B52,'[2]16计二下'!$A$3:$D$75,4,FALSE)</f>
        <v>0</v>
      </c>
      <c r="T52" s="32">
        <f>VLOOKUP(B52,'[2]16计二下'!$A$3:$E$75,5,FALSE)</f>
        <v>0</v>
      </c>
      <c r="U52" s="32">
        <f>VLOOKUP(B52,'[2]16计二下'!$A$3:$F$75,6,FALSE)</f>
        <v>0</v>
      </c>
      <c r="V52" s="32">
        <v>0</v>
      </c>
      <c r="W52" s="29">
        <f>VLOOKUP(B52,'[2]16计二下'!$A$3:$G$75,7,FALSE)</f>
        <v>0</v>
      </c>
      <c r="X52" s="29">
        <f>VLOOKUP(B52,'[2]16计二下'!$A$3:$H$75,8,FALSE)</f>
        <v>0</v>
      </c>
      <c r="Y52" s="29">
        <v>0</v>
      </c>
      <c r="Z52" s="29">
        <v>0</v>
      </c>
      <c r="AA52" s="29">
        <v>0</v>
      </c>
      <c r="AB52" s="29">
        <v>0</v>
      </c>
      <c r="AC52" s="29">
        <v>0</v>
      </c>
      <c r="AD52" s="29">
        <v>0</v>
      </c>
      <c r="AE52" s="29"/>
      <c r="AF52" s="29"/>
      <c r="AG52" s="29">
        <f t="shared" si="3"/>
        <v>0</v>
      </c>
      <c r="AH52" s="29">
        <v>3</v>
      </c>
      <c r="AI52" s="29">
        <f t="shared" si="6"/>
        <v>1</v>
      </c>
    </row>
    <row r="53" spans="1:35">
      <c r="A53" s="29" t="s">
        <v>435</v>
      </c>
      <c r="B53" s="14" t="s">
        <v>490</v>
      </c>
      <c r="C53" s="23">
        <v>2016512337</v>
      </c>
      <c r="D53" s="14">
        <v>0.2</v>
      </c>
      <c r="E53" s="14">
        <v>0.2</v>
      </c>
      <c r="F53" s="14">
        <v>0.2</v>
      </c>
      <c r="G53" s="14">
        <v>0.2</v>
      </c>
      <c r="H53" s="14">
        <v>0.2</v>
      </c>
      <c r="I53" s="14"/>
      <c r="J53" s="14">
        <v>0.2</v>
      </c>
      <c r="K53" s="29"/>
      <c r="L53" s="29"/>
      <c r="M53" s="29"/>
      <c r="N53" s="29"/>
      <c r="O53" s="29"/>
      <c r="P53" s="29"/>
      <c r="Q53" s="119">
        <f t="shared" si="2"/>
        <v>1.2</v>
      </c>
      <c r="R53" s="32">
        <f>VLOOKUP(C53,'[2]16计二下'!$B$3:$C$75,2,FALSE)</f>
        <v>0</v>
      </c>
      <c r="S53" s="32">
        <f>VLOOKUP(B53,'[2]16计二下'!$A$3:$D$75,4,FALSE)</f>
        <v>0</v>
      </c>
      <c r="T53" s="32">
        <f>VLOOKUP(B53,'[2]16计二下'!$A$3:$E$75,5,FALSE)</f>
        <v>0</v>
      </c>
      <c r="U53" s="32">
        <f>VLOOKUP(B53,'[2]16计二下'!$A$3:$F$75,6,FALSE)</f>
        <v>0</v>
      </c>
      <c r="V53" s="32">
        <v>0</v>
      </c>
      <c r="W53" s="29">
        <f>VLOOKUP(B53,'[2]16计二下'!$A$3:$G$75,7,FALSE)</f>
        <v>0</v>
      </c>
      <c r="X53" s="29">
        <f>VLOOKUP(B53,'[2]16计二下'!$A$3:$H$75,8,FALSE)</f>
        <v>0</v>
      </c>
      <c r="Y53" s="29">
        <v>0</v>
      </c>
      <c r="Z53" s="29">
        <v>0</v>
      </c>
      <c r="AA53" s="29">
        <v>0</v>
      </c>
      <c r="AB53" s="29">
        <v>0</v>
      </c>
      <c r="AC53" s="29">
        <v>0</v>
      </c>
      <c r="AD53" s="29">
        <v>0</v>
      </c>
      <c r="AE53" s="29"/>
      <c r="AF53" s="29"/>
      <c r="AG53" s="29">
        <f t="shared" si="3"/>
        <v>0</v>
      </c>
      <c r="AH53" s="29">
        <v>4</v>
      </c>
      <c r="AI53" s="29">
        <f t="shared" si="6"/>
        <v>1.2</v>
      </c>
    </row>
    <row r="54" spans="1:35">
      <c r="A54" s="29" t="s">
        <v>435</v>
      </c>
      <c r="B54" s="14" t="s">
        <v>491</v>
      </c>
      <c r="C54" s="23">
        <v>2016512341</v>
      </c>
      <c r="D54" s="14">
        <v>0.2</v>
      </c>
      <c r="E54" s="14">
        <v>0.2</v>
      </c>
      <c r="F54" s="14">
        <v>0.2</v>
      </c>
      <c r="G54" s="14">
        <v>0.2</v>
      </c>
      <c r="H54" s="14">
        <v>0.2</v>
      </c>
      <c r="I54" s="14"/>
      <c r="J54" s="14">
        <v>0.2</v>
      </c>
      <c r="K54" s="29"/>
      <c r="L54" s="29"/>
      <c r="M54" s="29"/>
      <c r="N54" s="29"/>
      <c r="O54" s="29"/>
      <c r="P54" s="29"/>
      <c r="Q54" s="119">
        <f t="shared" si="2"/>
        <v>1.2</v>
      </c>
      <c r="R54" s="32">
        <f>VLOOKUP(C54,'[2]16计二下'!$B$3:$C$75,2,FALSE)</f>
        <v>0</v>
      </c>
      <c r="S54" s="32">
        <f>VLOOKUP(B54,'[2]16计二下'!$A$3:$D$75,4,FALSE)</f>
        <v>0</v>
      </c>
      <c r="T54" s="32">
        <f>VLOOKUP(B54,'[2]16计二下'!$A$3:$E$75,5,FALSE)</f>
        <v>0</v>
      </c>
      <c r="U54" s="32">
        <f>VLOOKUP(B54,'[2]16计二下'!$A$3:$F$75,6,FALSE)</f>
        <v>0</v>
      </c>
      <c r="V54" s="32">
        <v>0</v>
      </c>
      <c r="W54" s="29">
        <f>VLOOKUP(B54,'[2]16计二下'!$A$3:$G$75,7,FALSE)</f>
        <v>0</v>
      </c>
      <c r="X54" s="29">
        <f>VLOOKUP(B54,'[2]16计二下'!$A$3:$H$75,8,FALSE)</f>
        <v>0</v>
      </c>
      <c r="Y54" s="29">
        <v>0</v>
      </c>
      <c r="Z54" s="29">
        <v>0</v>
      </c>
      <c r="AA54" s="29">
        <v>0</v>
      </c>
      <c r="AB54" s="29">
        <v>0</v>
      </c>
      <c r="AC54" s="29">
        <v>0</v>
      </c>
      <c r="AD54" s="29">
        <v>0</v>
      </c>
      <c r="AE54" s="29"/>
      <c r="AF54" s="29">
        <v>0.8</v>
      </c>
      <c r="AG54" s="29">
        <f t="shared" si="3"/>
        <v>0.8</v>
      </c>
      <c r="AH54" s="29">
        <v>4</v>
      </c>
      <c r="AI54" s="29">
        <f t="shared" si="6"/>
        <v>2</v>
      </c>
    </row>
    <row r="55" spans="1:35">
      <c r="A55" s="29" t="s">
        <v>435</v>
      </c>
      <c r="B55" s="14" t="s">
        <v>492</v>
      </c>
      <c r="C55" s="23">
        <v>2016512347</v>
      </c>
      <c r="D55" s="14">
        <v>0.2</v>
      </c>
      <c r="E55" s="29"/>
      <c r="F55" s="14">
        <v>0.2</v>
      </c>
      <c r="G55" s="29"/>
      <c r="H55" s="14">
        <v>0.2</v>
      </c>
      <c r="I55" s="14"/>
      <c r="J55" s="14">
        <v>0.2</v>
      </c>
      <c r="K55" s="29"/>
      <c r="L55" s="29"/>
      <c r="M55" s="29"/>
      <c r="N55" s="29"/>
      <c r="O55" s="29"/>
      <c r="P55" s="29"/>
      <c r="Q55" s="119">
        <f t="shared" si="2"/>
        <v>0.8</v>
      </c>
      <c r="R55" s="32">
        <f>VLOOKUP(C55,'[2]16计二下'!$B$3:$C$75,2,FALSE)</f>
        <v>0</v>
      </c>
      <c r="S55" s="32">
        <f>VLOOKUP(B55,'[2]16计二下'!$A$3:$D$75,4,FALSE)</f>
        <v>0.2</v>
      </c>
      <c r="T55" s="32">
        <f>VLOOKUP(B55,'[2]16计二下'!$A$3:$E$75,5,FALSE)</f>
        <v>0</v>
      </c>
      <c r="U55" s="32">
        <f>VLOOKUP(B55,'[2]16计二下'!$A$3:$F$75,6,FALSE)</f>
        <v>0</v>
      </c>
      <c r="V55" s="32">
        <v>0</v>
      </c>
      <c r="W55" s="29">
        <f>VLOOKUP(B55,'[2]16计二下'!$A$3:$G$75,7,FALSE)</f>
        <v>0</v>
      </c>
      <c r="X55" s="29">
        <f>VLOOKUP(B55,'[2]16计二下'!$A$3:$H$75,8,FALSE)</f>
        <v>0</v>
      </c>
      <c r="Y55" s="29">
        <v>0</v>
      </c>
      <c r="Z55" s="29">
        <v>0</v>
      </c>
      <c r="AA55" s="29">
        <v>0</v>
      </c>
      <c r="AB55" s="29">
        <v>0</v>
      </c>
      <c r="AC55" s="29">
        <v>0</v>
      </c>
      <c r="AD55" s="29">
        <v>0</v>
      </c>
      <c r="AE55" s="29"/>
      <c r="AF55" s="29"/>
      <c r="AG55" s="29">
        <f t="shared" si="3"/>
        <v>0.2</v>
      </c>
      <c r="AH55" s="29">
        <v>3</v>
      </c>
      <c r="AI55" s="29">
        <f t="shared" si="6"/>
        <v>1</v>
      </c>
    </row>
    <row r="56" spans="1:35">
      <c r="A56" s="29" t="s">
        <v>435</v>
      </c>
      <c r="B56" s="14" t="s">
        <v>493</v>
      </c>
      <c r="C56" s="23">
        <v>2016512351</v>
      </c>
      <c r="D56" s="14">
        <v>0.2</v>
      </c>
      <c r="E56" s="14">
        <v>0.2</v>
      </c>
      <c r="F56" s="14">
        <v>0.2</v>
      </c>
      <c r="G56" s="29"/>
      <c r="H56" s="14">
        <v>0.2</v>
      </c>
      <c r="I56" s="14"/>
      <c r="J56" s="14">
        <v>0.2</v>
      </c>
      <c r="K56" s="29"/>
      <c r="L56" s="29"/>
      <c r="M56" s="29"/>
      <c r="N56" s="29"/>
      <c r="O56" s="29"/>
      <c r="P56" s="29"/>
      <c r="Q56" s="119">
        <f t="shared" si="2"/>
        <v>1</v>
      </c>
      <c r="R56" s="32">
        <f>VLOOKUP(C56,'[2]16计二下'!$B$3:$C$75,2,FALSE)</f>
        <v>0</v>
      </c>
      <c r="S56" s="32">
        <f>VLOOKUP(B56,'[2]16计二下'!$A$3:$D$75,4,FALSE)</f>
        <v>0.2</v>
      </c>
      <c r="T56" s="32">
        <f>VLOOKUP(B56,'[2]16计二下'!$A$3:$E$75,5,FALSE)</f>
        <v>0.2</v>
      </c>
      <c r="U56" s="32">
        <f>VLOOKUP(B56,'[2]16计二下'!$A$3:$F$75,6,FALSE)</f>
        <v>0</v>
      </c>
      <c r="V56" s="32">
        <v>0</v>
      </c>
      <c r="W56" s="29">
        <f>VLOOKUP(B56,'[2]16计二下'!$A$3:$G$75,7,FALSE)</f>
        <v>0</v>
      </c>
      <c r="X56" s="29">
        <f>VLOOKUP(B56,'[2]16计二下'!$A$3:$H$75,8,FALSE)</f>
        <v>0</v>
      </c>
      <c r="Y56" s="29">
        <v>0</v>
      </c>
      <c r="Z56" s="29">
        <v>0</v>
      </c>
      <c r="AA56" s="29">
        <v>0</v>
      </c>
      <c r="AB56" s="29">
        <v>0</v>
      </c>
      <c r="AC56" s="29">
        <v>0</v>
      </c>
      <c r="AD56" s="29">
        <v>0</v>
      </c>
      <c r="AE56" s="29"/>
      <c r="AF56" s="29"/>
      <c r="AG56" s="29">
        <f t="shared" si="3"/>
        <v>0.4</v>
      </c>
      <c r="AH56" s="29">
        <v>5</v>
      </c>
      <c r="AI56" s="29">
        <f t="shared" si="6"/>
        <v>1.4</v>
      </c>
    </row>
    <row r="57" spans="1:35">
      <c r="A57" s="29" t="s">
        <v>435</v>
      </c>
      <c r="B57" s="14" t="s">
        <v>494</v>
      </c>
      <c r="C57" s="23">
        <v>2016512355</v>
      </c>
      <c r="D57" s="27">
        <v>0.2</v>
      </c>
      <c r="E57" s="14">
        <v>0.2</v>
      </c>
      <c r="F57" s="28">
        <v>0.2</v>
      </c>
      <c r="G57" s="14">
        <v>0.2</v>
      </c>
      <c r="H57" s="14">
        <v>0.2</v>
      </c>
      <c r="I57" s="14"/>
      <c r="J57" s="14"/>
      <c r="K57" s="29"/>
      <c r="L57" s="29"/>
      <c r="M57" s="29"/>
      <c r="N57" s="29"/>
      <c r="O57" s="29"/>
      <c r="P57" s="29"/>
      <c r="Q57" s="119">
        <f t="shared" si="2"/>
        <v>1</v>
      </c>
      <c r="R57" s="32">
        <f>VLOOKUP(C57,'[2]16计二下'!$B$3:$C$75,2,FALSE)</f>
        <v>0</v>
      </c>
      <c r="S57" s="32">
        <f>VLOOKUP(B57,'[2]16计二下'!$A$3:$D$75,4,FALSE)</f>
        <v>0</v>
      </c>
      <c r="T57" s="32">
        <f>VLOOKUP(B57,'[2]16计二下'!$A$3:$E$75,5,FALSE)</f>
        <v>0.2</v>
      </c>
      <c r="U57" s="32">
        <f>VLOOKUP(B57,'[2]16计二下'!$A$3:$F$75,6,FALSE)</f>
        <v>0</v>
      </c>
      <c r="V57" s="32">
        <v>0</v>
      </c>
      <c r="W57" s="29">
        <f>VLOOKUP(B57,'[2]16计二下'!$A$3:$G$75,7,FALSE)</f>
        <v>0</v>
      </c>
      <c r="X57" s="29">
        <f>VLOOKUP(B57,'[2]16计二下'!$A$3:$H$75,8,FALSE)</f>
        <v>0</v>
      </c>
      <c r="Y57" s="29">
        <v>0</v>
      </c>
      <c r="Z57" s="29">
        <v>0</v>
      </c>
      <c r="AA57" s="29">
        <v>0</v>
      </c>
      <c r="AB57" s="29">
        <v>0</v>
      </c>
      <c r="AC57" s="29">
        <v>0</v>
      </c>
      <c r="AD57" s="29">
        <v>0</v>
      </c>
      <c r="AE57" s="29"/>
      <c r="AF57" s="29"/>
      <c r="AG57" s="29">
        <f t="shared" si="3"/>
        <v>0.2</v>
      </c>
      <c r="AH57" s="29">
        <v>5</v>
      </c>
      <c r="AI57" s="29">
        <f t="shared" si="6"/>
        <v>1.2</v>
      </c>
    </row>
    <row r="58" spans="1:35">
      <c r="A58" s="29" t="s">
        <v>435</v>
      </c>
      <c r="B58" s="14" t="s">
        <v>495</v>
      </c>
      <c r="C58" s="23">
        <v>2016512368</v>
      </c>
      <c r="D58" s="14">
        <v>0.2</v>
      </c>
      <c r="E58" s="29"/>
      <c r="F58" s="14">
        <v>0.2</v>
      </c>
      <c r="G58" s="14">
        <v>0.2</v>
      </c>
      <c r="H58" s="14">
        <v>0.2</v>
      </c>
      <c r="I58" s="14"/>
      <c r="J58" s="14">
        <v>0.2</v>
      </c>
      <c r="K58" s="29"/>
      <c r="L58" s="29"/>
      <c r="M58" s="29"/>
      <c r="N58" s="29"/>
      <c r="O58" s="29"/>
      <c r="P58" s="29"/>
      <c r="Q58" s="119">
        <f t="shared" si="2"/>
        <v>1</v>
      </c>
      <c r="R58" s="32">
        <f>VLOOKUP(C58,'[2]16计二下'!$B$3:$C$75,2,FALSE)</f>
        <v>0</v>
      </c>
      <c r="S58" s="32">
        <f>VLOOKUP(B58,'[2]16计二下'!$A$3:$D$75,4,FALSE)</f>
        <v>0.2</v>
      </c>
      <c r="T58" s="32">
        <f>VLOOKUP(B58,'[2]16计二下'!$A$3:$E$75,5,FALSE)</f>
        <v>0</v>
      </c>
      <c r="U58" s="32">
        <f>VLOOKUP(B58,'[2]16计二下'!$A$3:$F$75,6,FALSE)</f>
        <v>0</v>
      </c>
      <c r="V58" s="32">
        <v>0</v>
      </c>
      <c r="W58" s="29">
        <f>VLOOKUP(B58,'[2]16计二下'!$A$3:$G$75,7,FALSE)</f>
        <v>0</v>
      </c>
      <c r="X58" s="29">
        <f>VLOOKUP(B58,'[2]16计二下'!$A$3:$H$75,8,FALSE)</f>
        <v>0</v>
      </c>
      <c r="Y58" s="29">
        <v>0</v>
      </c>
      <c r="Z58" s="29">
        <v>0</v>
      </c>
      <c r="AA58" s="29">
        <v>0</v>
      </c>
      <c r="AB58" s="29">
        <v>0</v>
      </c>
      <c r="AC58" s="29">
        <v>0</v>
      </c>
      <c r="AD58" s="29">
        <v>0</v>
      </c>
      <c r="AE58" s="29"/>
      <c r="AF58" s="29"/>
      <c r="AG58" s="29">
        <f t="shared" si="3"/>
        <v>0.2</v>
      </c>
      <c r="AH58" s="29">
        <v>4</v>
      </c>
      <c r="AI58" s="29">
        <f t="shared" si="6"/>
        <v>1.2</v>
      </c>
    </row>
    <row r="59" spans="1:35" ht="12" customHeight="1">
      <c r="A59" s="29" t="s">
        <v>435</v>
      </c>
      <c r="B59" s="14" t="s">
        <v>496</v>
      </c>
      <c r="C59" s="23">
        <v>2016512371</v>
      </c>
      <c r="D59" s="27">
        <v>0.2</v>
      </c>
      <c r="E59" s="27">
        <v>0.2</v>
      </c>
      <c r="F59" s="14">
        <v>0.2</v>
      </c>
      <c r="G59" s="27">
        <v>0.2</v>
      </c>
      <c r="H59" s="14">
        <v>0.2</v>
      </c>
      <c r="I59" s="29"/>
      <c r="J59" s="29"/>
      <c r="K59" s="29"/>
      <c r="L59" s="29"/>
      <c r="M59" s="29"/>
      <c r="N59" s="29"/>
      <c r="O59" s="29"/>
      <c r="P59" s="29"/>
      <c r="Q59" s="119">
        <f t="shared" si="2"/>
        <v>1</v>
      </c>
      <c r="R59" s="32">
        <f>VLOOKUP(C59,'[2]16计二下'!$B$3:$C$75,2,FALSE)</f>
        <v>0</v>
      </c>
      <c r="S59" s="32">
        <f>VLOOKUP(B59,'[2]16计二下'!$A$3:$D$75,4,FALSE)</f>
        <v>0</v>
      </c>
      <c r="T59" s="32">
        <f>VLOOKUP(B59,'[2]16计二下'!$A$3:$E$75,5,FALSE)</f>
        <v>0</v>
      </c>
      <c r="U59" s="32">
        <f>VLOOKUP(B59,'[2]16计二下'!$A$3:$F$75,6,FALSE)</f>
        <v>0</v>
      </c>
      <c r="V59" s="32">
        <v>0</v>
      </c>
      <c r="W59" s="29">
        <f>VLOOKUP(B59,'[2]16计二下'!$A$3:$G$75,7,FALSE)</f>
        <v>0</v>
      </c>
      <c r="X59" s="29">
        <f>VLOOKUP(B59,'[2]16计二下'!$A$3:$H$75,8,FALSE)</f>
        <v>0</v>
      </c>
      <c r="Y59" s="29">
        <v>0</v>
      </c>
      <c r="Z59" s="29">
        <v>0</v>
      </c>
      <c r="AA59" s="29">
        <v>0</v>
      </c>
      <c r="AB59" s="29">
        <v>0</v>
      </c>
      <c r="AC59" s="29">
        <v>0</v>
      </c>
      <c r="AD59" s="29">
        <v>0</v>
      </c>
      <c r="AE59" s="29"/>
      <c r="AF59" s="29"/>
      <c r="AG59" s="29">
        <f t="shared" si="3"/>
        <v>0</v>
      </c>
      <c r="AH59" s="29">
        <v>4</v>
      </c>
      <c r="AI59" s="29">
        <f t="shared" si="6"/>
        <v>1</v>
      </c>
    </row>
    <row r="60" spans="1:35">
      <c r="A60" s="29" t="s">
        <v>435</v>
      </c>
      <c r="B60" s="14" t="s">
        <v>497</v>
      </c>
      <c r="C60" s="23">
        <v>2016512373</v>
      </c>
      <c r="D60" s="14">
        <v>0.2</v>
      </c>
      <c r="E60" s="29"/>
      <c r="F60" s="29"/>
      <c r="G60" s="14">
        <v>0.2</v>
      </c>
      <c r="H60" s="14">
        <v>0.2</v>
      </c>
      <c r="I60" s="14"/>
      <c r="J60" s="14">
        <v>0.2</v>
      </c>
      <c r="K60" s="29"/>
      <c r="L60" s="29"/>
      <c r="M60" s="29"/>
      <c r="N60" s="29"/>
      <c r="O60" s="29"/>
      <c r="P60" s="29"/>
      <c r="Q60" s="119">
        <f t="shared" si="2"/>
        <v>0.8</v>
      </c>
      <c r="R60" s="32">
        <f>VLOOKUP(C60,'[2]16计二下'!$B$3:$C$75,2,FALSE)</f>
        <v>0</v>
      </c>
      <c r="S60" s="32">
        <f>VLOOKUP(B60,'[2]16计二下'!$A$3:$D$75,4,FALSE)</f>
        <v>0</v>
      </c>
      <c r="T60" s="32">
        <f>VLOOKUP(B60,'[2]16计二下'!$A$3:$E$75,5,FALSE)</f>
        <v>0</v>
      </c>
      <c r="U60" s="32">
        <f>VLOOKUP(B60,'[2]16计二下'!$A$3:$F$75,6,FALSE)</f>
        <v>0</v>
      </c>
      <c r="V60" s="32">
        <v>0.1</v>
      </c>
      <c r="W60" s="29">
        <v>0.2</v>
      </c>
      <c r="X60" s="29">
        <f>VLOOKUP(B60,'[2]16计二下'!$A$3:$H$75,8,FALSE)</f>
        <v>0</v>
      </c>
      <c r="Y60" s="29">
        <v>0</v>
      </c>
      <c r="Z60" s="29">
        <v>0</v>
      </c>
      <c r="AA60" s="29">
        <v>0</v>
      </c>
      <c r="AB60" s="29">
        <v>0</v>
      </c>
      <c r="AC60" s="29">
        <v>0.1</v>
      </c>
      <c r="AD60" s="29">
        <v>0</v>
      </c>
      <c r="AE60" s="29"/>
      <c r="AF60" s="29"/>
      <c r="AG60" s="29">
        <f t="shared" si="3"/>
        <v>0.4</v>
      </c>
      <c r="AH60" s="29">
        <v>2</v>
      </c>
      <c r="AI60" s="29">
        <f t="shared" si="6"/>
        <v>1.2000000000000002</v>
      </c>
    </row>
    <row r="61" spans="1:35">
      <c r="A61" s="29" t="s">
        <v>435</v>
      </c>
      <c r="B61" s="14" t="s">
        <v>498</v>
      </c>
      <c r="C61" s="23">
        <v>2016512376</v>
      </c>
      <c r="D61" s="29"/>
      <c r="E61" s="29"/>
      <c r="F61" s="14">
        <v>0.2</v>
      </c>
      <c r="G61" s="29"/>
      <c r="H61" s="14">
        <v>0.2</v>
      </c>
      <c r="I61" s="29"/>
      <c r="J61" s="29"/>
      <c r="K61" s="29"/>
      <c r="L61" s="29"/>
      <c r="M61" s="29"/>
      <c r="N61" s="29"/>
      <c r="O61" s="29"/>
      <c r="P61" s="29"/>
      <c r="Q61" s="119">
        <f t="shared" si="2"/>
        <v>0.4</v>
      </c>
      <c r="R61" s="32">
        <f>VLOOKUP(C61,'[2]16计二下'!$B$3:$C$75,2,FALSE)</f>
        <v>0.2</v>
      </c>
      <c r="S61" s="32">
        <f>VLOOKUP(B61,'[2]16计二下'!$A$3:$D$75,4,FALSE)</f>
        <v>0</v>
      </c>
      <c r="T61" s="32">
        <f>VLOOKUP(B61,'[2]16计二下'!$A$3:$E$75,5,FALSE)</f>
        <v>0.2</v>
      </c>
      <c r="U61" s="32">
        <f>VLOOKUP(B61,'[2]16计二下'!$A$3:$F$75,6,FALSE)</f>
        <v>0.2</v>
      </c>
      <c r="V61" s="32">
        <v>0</v>
      </c>
      <c r="W61" s="29">
        <f>VLOOKUP(B61,'[2]16计二下'!$A$3:$G$75,7,FALSE)</f>
        <v>0</v>
      </c>
      <c r="X61" s="29">
        <f>VLOOKUP(B61,'[2]16计二下'!$A$3:$H$75,8,FALSE)</f>
        <v>0.2</v>
      </c>
      <c r="Y61" s="29">
        <v>0</v>
      </c>
      <c r="Z61" s="29">
        <v>0</v>
      </c>
      <c r="AA61" s="29">
        <v>0</v>
      </c>
      <c r="AB61" s="29">
        <v>0</v>
      </c>
      <c r="AC61" s="29">
        <v>0</v>
      </c>
      <c r="AD61" s="29">
        <v>0</v>
      </c>
      <c r="AE61" s="29"/>
      <c r="AF61" s="29"/>
      <c r="AG61" s="29">
        <f t="shared" si="3"/>
        <v>0.8</v>
      </c>
      <c r="AH61" s="29">
        <v>4</v>
      </c>
      <c r="AI61" s="29">
        <f t="shared" si="6"/>
        <v>1.2000000000000002</v>
      </c>
    </row>
    <row r="62" spans="1:35">
      <c r="A62" s="29" t="s">
        <v>435</v>
      </c>
      <c r="B62" s="14" t="s">
        <v>499</v>
      </c>
      <c r="C62" s="23">
        <v>2016512380</v>
      </c>
      <c r="D62" s="28">
        <v>0.2</v>
      </c>
      <c r="E62" s="28">
        <v>0.2</v>
      </c>
      <c r="F62" s="14">
        <v>0.2</v>
      </c>
      <c r="G62" s="28">
        <v>0.2</v>
      </c>
      <c r="H62" s="14">
        <v>0.2</v>
      </c>
      <c r="I62" s="29"/>
      <c r="J62" s="29"/>
      <c r="K62" s="29"/>
      <c r="L62" s="29"/>
      <c r="M62" s="29"/>
      <c r="N62" s="29"/>
      <c r="O62" s="29"/>
      <c r="P62" s="29"/>
      <c r="Q62" s="119">
        <f t="shared" si="2"/>
        <v>1</v>
      </c>
      <c r="R62" s="32">
        <f>VLOOKUP(C62,'[2]16计二下'!$B$3:$C$75,2,FALSE)</f>
        <v>0</v>
      </c>
      <c r="S62" s="32">
        <f>VLOOKUP(B62,'[2]16计二下'!$A$3:$D$75,4,FALSE)</f>
        <v>0</v>
      </c>
      <c r="T62" s="32">
        <f>VLOOKUP(B62,'[2]16计二下'!$A$3:$E$75,5,FALSE)</f>
        <v>0</v>
      </c>
      <c r="U62" s="32">
        <f>VLOOKUP(B62,'[2]16计二下'!$A$3:$F$75,6,FALSE)</f>
        <v>0</v>
      </c>
      <c r="V62" s="32">
        <v>0</v>
      </c>
      <c r="W62" s="29">
        <f>VLOOKUP(B62,'[2]16计二下'!$A$3:$G$75,7,FALSE)</f>
        <v>0</v>
      </c>
      <c r="X62" s="29">
        <f>VLOOKUP(B62,'[2]16计二下'!$A$3:$H$75,8,FALSE)</f>
        <v>0.2</v>
      </c>
      <c r="Y62" s="29">
        <v>0</v>
      </c>
      <c r="Z62" s="29">
        <v>0</v>
      </c>
      <c r="AA62" s="29">
        <v>0</v>
      </c>
      <c r="AB62" s="29">
        <v>0</v>
      </c>
      <c r="AC62" s="29">
        <v>0</v>
      </c>
      <c r="AD62" s="29">
        <v>0</v>
      </c>
      <c r="AE62" s="29"/>
      <c r="AF62" s="29"/>
      <c r="AG62" s="29">
        <f t="shared" si="3"/>
        <v>0.2</v>
      </c>
      <c r="AH62" s="29">
        <v>4</v>
      </c>
      <c r="AI62" s="29">
        <f t="shared" si="6"/>
        <v>1.2</v>
      </c>
    </row>
    <row r="63" spans="1:35">
      <c r="A63" s="29" t="s">
        <v>435</v>
      </c>
      <c r="B63" s="14" t="s">
        <v>500</v>
      </c>
      <c r="C63" s="23">
        <v>2016512389</v>
      </c>
      <c r="D63" s="14">
        <v>0.2</v>
      </c>
      <c r="E63" s="29"/>
      <c r="F63" s="14">
        <v>0.2</v>
      </c>
      <c r="G63" s="29"/>
      <c r="H63" s="14">
        <v>0.2</v>
      </c>
      <c r="I63" s="14"/>
      <c r="J63" s="14">
        <v>0.2</v>
      </c>
      <c r="K63" s="29"/>
      <c r="L63" s="29"/>
      <c r="M63" s="29"/>
      <c r="N63" s="29"/>
      <c r="O63" s="29"/>
      <c r="P63" s="29"/>
      <c r="Q63" s="119">
        <f t="shared" si="2"/>
        <v>0.8</v>
      </c>
      <c r="R63" s="32">
        <f>VLOOKUP(C63,'[2]16计二下'!$B$3:$C$75,2,FALSE)</f>
        <v>0.2</v>
      </c>
      <c r="S63" s="32">
        <f>VLOOKUP(B63,'[2]16计二下'!$A$3:$D$75,4,FALSE)</f>
        <v>0.2</v>
      </c>
      <c r="T63" s="32">
        <f>VLOOKUP(B63,'[2]16计二下'!$A$3:$E$75,5,FALSE)</f>
        <v>0</v>
      </c>
      <c r="U63" s="32">
        <f>VLOOKUP(B63,'[2]16计二下'!$A$3:$F$75,6,FALSE)</f>
        <v>0</v>
      </c>
      <c r="V63" s="32">
        <v>0</v>
      </c>
      <c r="W63" s="29">
        <f>VLOOKUP(B63,'[2]16计二下'!$A$3:$G$75,7,FALSE)</f>
        <v>0</v>
      </c>
      <c r="X63" s="29">
        <f>VLOOKUP(B63,'[2]16计二下'!$A$3:$H$75,8,FALSE)</f>
        <v>0</v>
      </c>
      <c r="Y63" s="29">
        <v>0</v>
      </c>
      <c r="Z63" s="29">
        <v>0</v>
      </c>
      <c r="AA63" s="29">
        <v>0.5</v>
      </c>
      <c r="AB63" s="29">
        <v>0</v>
      </c>
      <c r="AC63" s="29">
        <v>0</v>
      </c>
      <c r="AD63" s="29">
        <v>0</v>
      </c>
      <c r="AE63" s="29"/>
      <c r="AF63" s="29"/>
      <c r="AG63" s="29">
        <f t="shared" si="3"/>
        <v>0.9</v>
      </c>
      <c r="AH63" s="29">
        <v>4</v>
      </c>
      <c r="AI63" s="29">
        <f t="shared" si="6"/>
        <v>1.7000000000000002</v>
      </c>
    </row>
    <row r="64" spans="1:35">
      <c r="A64" s="29" t="s">
        <v>435</v>
      </c>
      <c r="B64" s="14" t="s">
        <v>501</v>
      </c>
      <c r="C64" s="23">
        <v>2016512394</v>
      </c>
      <c r="D64" s="29"/>
      <c r="E64" s="29"/>
      <c r="F64" s="29"/>
      <c r="G64" s="14">
        <v>0.2</v>
      </c>
      <c r="H64" s="14">
        <v>0.2</v>
      </c>
      <c r="I64" s="29"/>
      <c r="J64" s="29"/>
      <c r="K64" s="29"/>
      <c r="L64" s="29"/>
      <c r="M64" s="29"/>
      <c r="N64" s="29"/>
      <c r="O64" s="29"/>
      <c r="P64" s="29"/>
      <c r="Q64" s="119">
        <f t="shared" si="2"/>
        <v>0.4</v>
      </c>
      <c r="R64" s="32">
        <f>VLOOKUP(C64,'[2]16计二下'!$B$3:$C$75,2,FALSE)</f>
        <v>0.2</v>
      </c>
      <c r="S64" s="32">
        <f>VLOOKUP(B64,'[2]16计二下'!$A$3:$D$75,4,FALSE)</f>
        <v>0.2</v>
      </c>
      <c r="T64" s="32">
        <f>VLOOKUP(B64,'[2]16计二下'!$A$3:$E$75,5,FALSE)</f>
        <v>0.2</v>
      </c>
      <c r="U64" s="32">
        <f>VLOOKUP(B64,'[2]16计二下'!$A$3:$F$75,6,FALSE)</f>
        <v>0</v>
      </c>
      <c r="V64" s="32">
        <v>0</v>
      </c>
      <c r="W64" s="29">
        <f>VLOOKUP(B64,'[2]16计二下'!$A$3:$G$75,7,FALSE)</f>
        <v>0</v>
      </c>
      <c r="X64" s="29">
        <f>VLOOKUP(B64,'[2]16计二下'!$A$3:$H$75,8,FALSE)</f>
        <v>0</v>
      </c>
      <c r="Y64" s="29">
        <v>0</v>
      </c>
      <c r="Z64" s="29">
        <v>0</v>
      </c>
      <c r="AA64" s="29">
        <v>0</v>
      </c>
      <c r="AB64" s="29">
        <v>0</v>
      </c>
      <c r="AC64" s="29">
        <v>0</v>
      </c>
      <c r="AD64" s="29">
        <v>0</v>
      </c>
      <c r="AE64" s="29"/>
      <c r="AF64" s="29"/>
      <c r="AG64" s="29">
        <f t="shared" si="3"/>
        <v>0.60000000000000009</v>
      </c>
      <c r="AH64" s="29">
        <v>4</v>
      </c>
      <c r="AI64" s="29">
        <f t="shared" si="6"/>
        <v>1</v>
      </c>
    </row>
    <row r="65" spans="1:35">
      <c r="A65" s="29" t="s">
        <v>435</v>
      </c>
      <c r="B65" s="14" t="s">
        <v>502</v>
      </c>
      <c r="C65" s="23">
        <v>2016512396</v>
      </c>
      <c r="D65" s="14">
        <v>0.2</v>
      </c>
      <c r="E65" s="14">
        <v>0.2</v>
      </c>
      <c r="F65" s="14">
        <v>0.2</v>
      </c>
      <c r="G65" s="29"/>
      <c r="H65" s="14">
        <v>0.2</v>
      </c>
      <c r="I65" s="14"/>
      <c r="J65" s="14">
        <v>0.2</v>
      </c>
      <c r="K65" s="29"/>
      <c r="L65" s="29"/>
      <c r="M65" s="29"/>
      <c r="N65" s="29"/>
      <c r="O65" s="29"/>
      <c r="P65" s="29"/>
      <c r="Q65" s="119">
        <f t="shared" si="2"/>
        <v>1</v>
      </c>
      <c r="R65" s="32">
        <f>VLOOKUP(C65,'[2]16计二下'!$B$3:$C$75,2,FALSE)</f>
        <v>0</v>
      </c>
      <c r="S65" s="32">
        <f>VLOOKUP(B65,'[2]16计二下'!$A$3:$D$75,4,FALSE)</f>
        <v>0</v>
      </c>
      <c r="T65" s="32">
        <f>VLOOKUP(B65,'[2]16计二下'!$A$3:$E$75,5,FALSE)</f>
        <v>0</v>
      </c>
      <c r="U65" s="32">
        <f>VLOOKUP(B65,'[2]16计二下'!$A$3:$F$75,6,FALSE)</f>
        <v>0</v>
      </c>
      <c r="V65" s="32">
        <v>0</v>
      </c>
      <c r="W65" s="29">
        <f>VLOOKUP(B65,'[2]16计二下'!$A$3:$G$75,7,FALSE)</f>
        <v>0</v>
      </c>
      <c r="X65" s="29">
        <f>VLOOKUP(B65,'[2]16计二下'!$A$3:$H$75,8,FALSE)</f>
        <v>0</v>
      </c>
      <c r="Y65" s="29">
        <v>0</v>
      </c>
      <c r="Z65" s="29">
        <v>0</v>
      </c>
      <c r="AA65" s="29">
        <v>0</v>
      </c>
      <c r="AB65" s="29">
        <v>0</v>
      </c>
      <c r="AC65" s="29">
        <v>0</v>
      </c>
      <c r="AD65" s="29">
        <v>0</v>
      </c>
      <c r="AE65" s="29"/>
      <c r="AF65" s="29"/>
      <c r="AG65" s="29">
        <f t="shared" si="3"/>
        <v>0</v>
      </c>
      <c r="AH65" s="29">
        <v>3</v>
      </c>
      <c r="AI65" s="29">
        <f t="shared" si="6"/>
        <v>1</v>
      </c>
    </row>
    <row r="66" spans="1:35">
      <c r="A66" s="29" t="s">
        <v>435</v>
      </c>
      <c r="B66" s="14" t="s">
        <v>503</v>
      </c>
      <c r="C66" s="23">
        <v>2016512405</v>
      </c>
      <c r="D66" s="29"/>
      <c r="E66" s="29"/>
      <c r="F66" s="29"/>
      <c r="G66" s="29"/>
      <c r="H66" s="14">
        <v>0.2</v>
      </c>
      <c r="I66" s="29"/>
      <c r="J66" s="29"/>
      <c r="K66" s="29"/>
      <c r="L66" s="29"/>
      <c r="M66" s="29"/>
      <c r="N66" s="29"/>
      <c r="O66" s="29"/>
      <c r="P66" s="29"/>
      <c r="Q66" s="119">
        <f t="shared" si="2"/>
        <v>0.2</v>
      </c>
      <c r="R66" s="32">
        <f>VLOOKUP(C66,'[2]16计二下'!$B$3:$C$75,2,FALSE)</f>
        <v>0.2</v>
      </c>
      <c r="S66" s="32">
        <f>VLOOKUP(B66,'[2]16计二下'!$A$3:$D$75,4,FALSE)</f>
        <v>0</v>
      </c>
      <c r="T66" s="32">
        <f>VLOOKUP(B66,'[2]16计二下'!$A$3:$E$75,5,FALSE)</f>
        <v>0.2</v>
      </c>
      <c r="U66" s="32">
        <f>VLOOKUP(B66,'[2]16计二下'!$A$3:$F$75,6,FALSE)</f>
        <v>0</v>
      </c>
      <c r="V66" s="32">
        <v>0</v>
      </c>
      <c r="W66" s="29">
        <f>VLOOKUP(B66,'[2]16计二下'!$A$3:$G$75,7,FALSE)</f>
        <v>0</v>
      </c>
      <c r="X66" s="29">
        <f>VLOOKUP(B66,'[2]16计二下'!$A$3:$H$75,8,FALSE)</f>
        <v>0</v>
      </c>
      <c r="Y66" s="29">
        <v>0</v>
      </c>
      <c r="Z66" s="29">
        <v>0</v>
      </c>
      <c r="AA66" s="29">
        <v>0</v>
      </c>
      <c r="AB66" s="29">
        <v>0</v>
      </c>
      <c r="AC66" s="29">
        <v>0</v>
      </c>
      <c r="AD66" s="29">
        <v>0</v>
      </c>
      <c r="AE66" s="29"/>
      <c r="AF66" s="29"/>
      <c r="AG66" s="29">
        <f t="shared" si="3"/>
        <v>0.4</v>
      </c>
      <c r="AH66" s="29">
        <v>2</v>
      </c>
      <c r="AI66" s="29">
        <f t="shared" si="6"/>
        <v>0.60000000000000009</v>
      </c>
    </row>
    <row r="67" spans="1:35">
      <c r="A67" s="29" t="s">
        <v>435</v>
      </c>
      <c r="B67" s="14" t="s">
        <v>504</v>
      </c>
      <c r="C67" s="23">
        <v>2016512411</v>
      </c>
      <c r="D67" s="14">
        <v>0.2</v>
      </c>
      <c r="E67" s="29"/>
      <c r="F67" s="29"/>
      <c r="G67" s="14">
        <v>0.2</v>
      </c>
      <c r="H67" s="14">
        <v>0.2</v>
      </c>
      <c r="I67" s="14"/>
      <c r="J67" s="14">
        <v>0.2</v>
      </c>
      <c r="K67" s="29"/>
      <c r="L67" s="29"/>
      <c r="M67" s="29"/>
      <c r="N67" s="29"/>
      <c r="O67" s="29"/>
      <c r="P67" s="29"/>
      <c r="Q67" s="119">
        <f t="shared" si="2"/>
        <v>0.8</v>
      </c>
      <c r="R67" s="32">
        <f>VLOOKUP(C67,'[2]16计二下'!$B$3:$C$75,2,FALSE)</f>
        <v>0</v>
      </c>
      <c r="S67" s="32">
        <f>VLOOKUP(B67,'[2]16计二下'!$A$3:$D$75,4,FALSE)</f>
        <v>0</v>
      </c>
      <c r="T67" s="32">
        <f>VLOOKUP(B67,'[2]16计二下'!$A$3:$E$75,5,FALSE)</f>
        <v>0.2</v>
      </c>
      <c r="U67" s="32">
        <f>VLOOKUP(B67,'[2]16计二下'!$A$3:$F$75,6,FALSE)</f>
        <v>0</v>
      </c>
      <c r="V67" s="32">
        <v>0</v>
      </c>
      <c r="W67" s="29">
        <f>VLOOKUP(B67,'[2]16计二下'!$A$3:$G$75,7,FALSE)</f>
        <v>0</v>
      </c>
      <c r="X67" s="29">
        <f>VLOOKUP(B67,'[2]16计二下'!$A$3:$H$75,8,FALSE)</f>
        <v>0.2</v>
      </c>
      <c r="Y67" s="29">
        <v>0</v>
      </c>
      <c r="Z67" s="29">
        <v>0</v>
      </c>
      <c r="AA67" s="29">
        <v>0</v>
      </c>
      <c r="AB67" s="29">
        <v>0</v>
      </c>
      <c r="AC67" s="29">
        <v>0</v>
      </c>
      <c r="AD67" s="29">
        <v>0</v>
      </c>
      <c r="AE67" s="29"/>
      <c r="AF67" s="29"/>
      <c r="AG67" s="29">
        <f t="shared" si="3"/>
        <v>0.4</v>
      </c>
      <c r="AH67" s="29">
        <v>3</v>
      </c>
      <c r="AI67" s="29">
        <f t="shared" si="6"/>
        <v>1.2000000000000002</v>
      </c>
    </row>
    <row r="68" spans="1:35">
      <c r="A68" s="29" t="s">
        <v>435</v>
      </c>
      <c r="B68" s="14" t="s">
        <v>505</v>
      </c>
      <c r="C68" s="23">
        <v>2016512413</v>
      </c>
      <c r="D68" s="14">
        <v>0.2</v>
      </c>
      <c r="E68" s="29"/>
      <c r="F68" s="14">
        <v>0.2</v>
      </c>
      <c r="G68" s="29"/>
      <c r="H68" s="14">
        <v>0.2</v>
      </c>
      <c r="I68" s="14"/>
      <c r="J68" s="14">
        <v>0.2</v>
      </c>
      <c r="K68" s="29"/>
      <c r="L68" s="29"/>
      <c r="M68" s="29"/>
      <c r="N68" s="29"/>
      <c r="O68" s="29"/>
      <c r="P68" s="29"/>
      <c r="Q68" s="119">
        <f t="shared" si="2"/>
        <v>0.8</v>
      </c>
      <c r="R68" s="32">
        <f>VLOOKUP(C68,'[2]16计二下'!$B$3:$C$75,2,FALSE)</f>
        <v>0</v>
      </c>
      <c r="S68" s="32">
        <f>VLOOKUP(B68,'[2]16计二下'!$A$3:$D$75,4,FALSE)</f>
        <v>0</v>
      </c>
      <c r="T68" s="32">
        <f>VLOOKUP(B68,'[2]16计二下'!$A$3:$E$75,5,FALSE)</f>
        <v>0</v>
      </c>
      <c r="U68" s="32">
        <f>VLOOKUP(B68,'[2]16计二下'!$A$3:$F$75,6,FALSE)</f>
        <v>0</v>
      </c>
      <c r="V68" s="32">
        <v>0</v>
      </c>
      <c r="W68" s="29">
        <f>VLOOKUP(B68,'[2]16计二下'!$A$3:$G$75,7,FALSE)</f>
        <v>0</v>
      </c>
      <c r="X68" s="29">
        <f>VLOOKUP(B68,'[2]16计二下'!$A$3:$H$75,8,FALSE)</f>
        <v>0</v>
      </c>
      <c r="Y68" s="29">
        <v>0</v>
      </c>
      <c r="Z68" s="29">
        <v>0</v>
      </c>
      <c r="AA68" s="29">
        <v>0</v>
      </c>
      <c r="AB68" s="29">
        <v>0</v>
      </c>
      <c r="AC68" s="29">
        <v>0</v>
      </c>
      <c r="AD68" s="29">
        <v>0</v>
      </c>
      <c r="AE68" s="29"/>
      <c r="AF68" s="29"/>
      <c r="AG68" s="29">
        <f t="shared" si="3"/>
        <v>0</v>
      </c>
      <c r="AH68" s="29">
        <v>2</v>
      </c>
      <c r="AI68" s="29">
        <f t="shared" si="6"/>
        <v>0.8</v>
      </c>
    </row>
    <row r="69" spans="1:35">
      <c r="A69" s="29" t="s">
        <v>435</v>
      </c>
      <c r="B69" s="14" t="s">
        <v>506</v>
      </c>
      <c r="C69" s="23">
        <v>2016512415</v>
      </c>
      <c r="D69" s="14">
        <v>0.2</v>
      </c>
      <c r="E69" s="14">
        <v>0.2</v>
      </c>
      <c r="F69" s="14">
        <v>0.2</v>
      </c>
      <c r="G69" s="14">
        <v>0.2</v>
      </c>
      <c r="H69" s="14">
        <v>0.2</v>
      </c>
      <c r="I69" s="14"/>
      <c r="J69" s="14">
        <v>0.2</v>
      </c>
      <c r="K69" s="29"/>
      <c r="L69" s="29"/>
      <c r="M69" s="29"/>
      <c r="N69" s="29"/>
      <c r="O69" s="29"/>
      <c r="P69" s="29"/>
      <c r="Q69" s="119">
        <f t="shared" si="2"/>
        <v>1.2</v>
      </c>
      <c r="R69" s="32">
        <f>VLOOKUP(C69,'[2]16计二下'!$B$3:$C$75,2,FALSE)</f>
        <v>0</v>
      </c>
      <c r="S69" s="32">
        <f>VLOOKUP(B69,'[2]16计二下'!$A$3:$D$75,4,FALSE)</f>
        <v>0</v>
      </c>
      <c r="T69" s="32">
        <f>VLOOKUP(B69,'[2]16计二下'!$A$3:$E$75,5,FALSE)</f>
        <v>0.2</v>
      </c>
      <c r="U69" s="32">
        <f>VLOOKUP(B69,'[2]16计二下'!$A$3:$F$75,6,FALSE)</f>
        <v>0</v>
      </c>
      <c r="V69" s="32">
        <v>0</v>
      </c>
      <c r="W69" s="29">
        <f>VLOOKUP(B69,'[2]16计二下'!$A$3:$G$75,7,FALSE)</f>
        <v>0</v>
      </c>
      <c r="X69" s="29">
        <f>VLOOKUP(B69,'[2]16计二下'!$A$3:$H$75,8,FALSE)</f>
        <v>0</v>
      </c>
      <c r="Y69" s="29">
        <v>0</v>
      </c>
      <c r="Z69" s="29">
        <v>0</v>
      </c>
      <c r="AA69" s="29">
        <v>0</v>
      </c>
      <c r="AB69" s="29">
        <v>0</v>
      </c>
      <c r="AC69" s="29">
        <v>0</v>
      </c>
      <c r="AD69" s="29">
        <v>0</v>
      </c>
      <c r="AE69" s="29">
        <v>0.2</v>
      </c>
      <c r="AF69" s="29"/>
      <c r="AG69" s="29">
        <f t="shared" si="3"/>
        <v>0.4</v>
      </c>
      <c r="AH69" s="29">
        <v>5</v>
      </c>
      <c r="AI69" s="29">
        <f t="shared" si="6"/>
        <v>1.6</v>
      </c>
    </row>
    <row r="70" spans="1:35">
      <c r="A70" s="29" t="s">
        <v>435</v>
      </c>
      <c r="B70" s="14" t="s">
        <v>507</v>
      </c>
      <c r="C70" s="23">
        <v>2016512420</v>
      </c>
      <c r="D70" s="29"/>
      <c r="E70" s="14">
        <v>0.2</v>
      </c>
      <c r="F70" s="29"/>
      <c r="G70" s="14">
        <v>0.2</v>
      </c>
      <c r="H70" s="14">
        <v>0.2</v>
      </c>
      <c r="I70" s="29"/>
      <c r="J70" s="29"/>
      <c r="K70" s="29"/>
      <c r="L70" s="29"/>
      <c r="M70" s="29"/>
      <c r="N70" s="29"/>
      <c r="O70" s="29"/>
      <c r="P70" s="29"/>
      <c r="Q70" s="119">
        <f t="shared" si="2"/>
        <v>0.60000000000000009</v>
      </c>
      <c r="R70" s="32">
        <f>VLOOKUP(C70,'[2]16计二下'!$B$3:$C$75,2,FALSE)</f>
        <v>0</v>
      </c>
      <c r="S70" s="32">
        <f>VLOOKUP(B70,'[2]16计二下'!$A$3:$D$75,4,FALSE)</f>
        <v>0</v>
      </c>
      <c r="T70" s="32">
        <f>VLOOKUP(B70,'[2]16计二下'!$A$3:$E$75,5,FALSE)</f>
        <v>0.2</v>
      </c>
      <c r="U70" s="32">
        <f>VLOOKUP(B70,'[2]16计二下'!$A$3:$F$75,6,FALSE)</f>
        <v>0</v>
      </c>
      <c r="V70" s="32">
        <v>0</v>
      </c>
      <c r="W70" s="29">
        <f>VLOOKUP(B70,'[2]16计二下'!$A$3:$G$75,7,FALSE)</f>
        <v>0</v>
      </c>
      <c r="X70" s="29">
        <f>VLOOKUP(B70,'[2]16计二下'!$A$3:$H$75,8,FALSE)</f>
        <v>0</v>
      </c>
      <c r="Y70" s="29">
        <v>0</v>
      </c>
      <c r="Z70" s="29">
        <v>0</v>
      </c>
      <c r="AA70" s="29">
        <v>0</v>
      </c>
      <c r="AB70" s="29">
        <v>0</v>
      </c>
      <c r="AC70" s="29">
        <v>0</v>
      </c>
      <c r="AD70" s="29">
        <v>0</v>
      </c>
      <c r="AE70" s="29"/>
      <c r="AF70" s="29"/>
      <c r="AG70" s="29">
        <f t="shared" si="3"/>
        <v>0.2</v>
      </c>
      <c r="AH70" s="29">
        <v>3</v>
      </c>
      <c r="AI70" s="29">
        <f t="shared" si="6"/>
        <v>0.8</v>
      </c>
    </row>
    <row r="71" spans="1:35" ht="13.5" customHeight="1">
      <c r="A71" s="29" t="s">
        <v>435</v>
      </c>
      <c r="B71" s="14" t="s">
        <v>508</v>
      </c>
      <c r="C71" s="23">
        <v>2016512426</v>
      </c>
      <c r="D71" s="14">
        <v>0.2</v>
      </c>
      <c r="E71" s="14">
        <v>0.2</v>
      </c>
      <c r="F71" s="14">
        <v>0.2</v>
      </c>
      <c r="G71" s="14">
        <v>0.2</v>
      </c>
      <c r="H71" s="14">
        <v>0.2</v>
      </c>
      <c r="I71" s="14"/>
      <c r="J71" s="14">
        <v>0.2</v>
      </c>
      <c r="K71" s="29"/>
      <c r="L71" s="29"/>
      <c r="M71" s="29"/>
      <c r="N71" s="29"/>
      <c r="O71" s="29"/>
      <c r="P71" s="29"/>
      <c r="Q71" s="119">
        <f t="shared" si="2"/>
        <v>1.2</v>
      </c>
      <c r="R71" s="32">
        <f>VLOOKUP(C71,'[2]16计二下'!$B$3:$C$75,2,FALSE)</f>
        <v>0</v>
      </c>
      <c r="S71" s="32">
        <f>VLOOKUP(B71,'[2]16计二下'!$A$3:$D$75,4,FALSE)</f>
        <v>0</v>
      </c>
      <c r="T71" s="32">
        <f>VLOOKUP(B71,'[2]16计二下'!$A$3:$E$75,5,FALSE)</f>
        <v>0.2</v>
      </c>
      <c r="U71" s="32">
        <f>VLOOKUP(B71,'[2]16计二下'!$A$3:$F$75,6,FALSE)</f>
        <v>0</v>
      </c>
      <c r="V71" s="32">
        <v>0</v>
      </c>
      <c r="W71" s="29">
        <f>VLOOKUP(B71,'[2]16计二下'!$A$3:$G$75,7,FALSE)</f>
        <v>0</v>
      </c>
      <c r="X71" s="29">
        <f>VLOOKUP(B71,'[2]16计二下'!$A$3:$H$75,8,FALSE)</f>
        <v>0</v>
      </c>
      <c r="Y71" s="29">
        <v>0</v>
      </c>
      <c r="Z71" s="29">
        <v>0</v>
      </c>
      <c r="AA71" s="29">
        <v>0</v>
      </c>
      <c r="AB71" s="29">
        <v>0</v>
      </c>
      <c r="AC71" s="29">
        <v>0</v>
      </c>
      <c r="AD71" s="29">
        <v>0</v>
      </c>
      <c r="AE71" s="29">
        <v>0.2</v>
      </c>
      <c r="AF71" s="29"/>
      <c r="AG71" s="29">
        <f t="shared" si="3"/>
        <v>0.4</v>
      </c>
      <c r="AH71" s="29">
        <v>5</v>
      </c>
      <c r="AI71" s="29">
        <f t="shared" si="6"/>
        <v>1.6</v>
      </c>
    </row>
    <row r="72" spans="1:35">
      <c r="A72" s="29" t="s">
        <v>435</v>
      </c>
      <c r="B72" s="14" t="s">
        <v>509</v>
      </c>
      <c r="C72" s="23">
        <v>2016512977</v>
      </c>
      <c r="D72" s="14">
        <v>0.2</v>
      </c>
      <c r="E72" s="14">
        <v>0.2</v>
      </c>
      <c r="F72" s="29"/>
      <c r="G72" s="14">
        <v>0.2</v>
      </c>
      <c r="H72" s="14">
        <v>0.2</v>
      </c>
      <c r="I72" s="14"/>
      <c r="J72" s="14">
        <v>0.2</v>
      </c>
      <c r="K72" s="29"/>
      <c r="L72" s="29"/>
      <c r="M72" s="29"/>
      <c r="N72" s="29"/>
      <c r="O72" s="29"/>
      <c r="P72" s="29"/>
      <c r="Q72" s="119">
        <f t="shared" si="2"/>
        <v>1</v>
      </c>
      <c r="R72" s="32">
        <f>VLOOKUP(C72,'[2]16计二下'!$B$3:$C$75,2,FALSE)</f>
        <v>0.2</v>
      </c>
      <c r="S72" s="32">
        <f>VLOOKUP(B72,'[2]16计二下'!$A$3:$D$75,4,FALSE)</f>
        <v>0</v>
      </c>
      <c r="T72" s="32">
        <f>VLOOKUP(B72,'[2]16计二下'!$A$3:$E$75,5,FALSE)</f>
        <v>0</v>
      </c>
      <c r="U72" s="32">
        <f>VLOOKUP(B72,'[2]16计二下'!$A$3:$F$75,6,FALSE)</f>
        <v>0.2</v>
      </c>
      <c r="V72" s="32">
        <v>0</v>
      </c>
      <c r="W72" s="29">
        <f>VLOOKUP(B72,'[2]16计二下'!$A$3:$G$75,7,FALSE)</f>
        <v>0</v>
      </c>
      <c r="X72" s="29">
        <f>VLOOKUP(B72,'[2]16计二下'!$A$3:$H$75,8,FALSE)</f>
        <v>0.2</v>
      </c>
      <c r="Y72" s="29">
        <v>0</v>
      </c>
      <c r="Z72" s="29">
        <v>0</v>
      </c>
      <c r="AA72" s="29">
        <v>0</v>
      </c>
      <c r="AB72" s="29">
        <v>0</v>
      </c>
      <c r="AC72" s="29">
        <v>0</v>
      </c>
      <c r="AD72" s="29">
        <v>0</v>
      </c>
      <c r="AE72" s="29"/>
      <c r="AF72" s="29">
        <v>1</v>
      </c>
      <c r="AG72" s="29">
        <f t="shared" si="3"/>
        <v>1.6</v>
      </c>
      <c r="AH72" s="29">
        <v>5</v>
      </c>
      <c r="AI72" s="29">
        <f t="shared" si="6"/>
        <v>2.6</v>
      </c>
    </row>
    <row r="73" spans="1:35">
      <c r="A73" s="29" t="s">
        <v>435</v>
      </c>
      <c r="B73" s="14" t="s">
        <v>510</v>
      </c>
      <c r="C73" s="23">
        <v>2016512978</v>
      </c>
      <c r="D73" s="14">
        <v>0.2</v>
      </c>
      <c r="E73" s="29"/>
      <c r="F73" s="29"/>
      <c r="G73" s="14">
        <v>0.2</v>
      </c>
      <c r="H73" s="14">
        <v>0.2</v>
      </c>
      <c r="I73" s="14"/>
      <c r="J73" s="14">
        <v>0.2</v>
      </c>
      <c r="K73" s="29"/>
      <c r="L73" s="29">
        <v>0.5</v>
      </c>
      <c r="M73" s="29"/>
      <c r="N73" s="29"/>
      <c r="O73" s="29"/>
      <c r="P73" s="29"/>
      <c r="Q73" s="119">
        <f t="shared" si="2"/>
        <v>1.3</v>
      </c>
      <c r="R73" s="32">
        <f>VLOOKUP(C73,'[2]16计二下'!$B$3:$C$75,2,FALSE)</f>
        <v>0</v>
      </c>
      <c r="S73" s="32">
        <f>VLOOKUP(B73,'[2]16计二下'!$A$3:$D$75,4,FALSE)</f>
        <v>0.2</v>
      </c>
      <c r="T73" s="32">
        <f>VLOOKUP(B73,'[2]16计二下'!$A$3:$E$75,5,FALSE)</f>
        <v>0.2</v>
      </c>
      <c r="U73" s="32">
        <f>VLOOKUP(B73,'[2]16计二下'!$A$3:$F$75,6,FALSE)</f>
        <v>0</v>
      </c>
      <c r="V73" s="32">
        <v>0</v>
      </c>
      <c r="W73" s="29">
        <f>VLOOKUP(B73,'[2]16计二下'!$A$3:$G$75,7,FALSE)</f>
        <v>0</v>
      </c>
      <c r="X73" s="29">
        <f>VLOOKUP(B73,'[2]16计二下'!$A$3:$H$75,8,FALSE)</f>
        <v>0.2</v>
      </c>
      <c r="Y73" s="29">
        <v>0</v>
      </c>
      <c r="Z73" s="29">
        <v>0</v>
      </c>
      <c r="AA73" s="29">
        <v>0</v>
      </c>
      <c r="AB73" s="29">
        <v>0</v>
      </c>
      <c r="AC73" s="29">
        <v>0</v>
      </c>
      <c r="AD73" s="29">
        <v>0</v>
      </c>
      <c r="AE73" s="29"/>
      <c r="AF73" s="29"/>
      <c r="AG73" s="29">
        <f t="shared" si="3"/>
        <v>0.60000000000000009</v>
      </c>
      <c r="AH73" s="29">
        <v>4</v>
      </c>
      <c r="AI73" s="29">
        <f t="shared" si="6"/>
        <v>1.9000000000000001</v>
      </c>
    </row>
    <row r="74" spans="1:35">
      <c r="A74" s="29" t="s">
        <v>435</v>
      </c>
      <c r="B74" s="14" t="s">
        <v>511</v>
      </c>
      <c r="C74" s="23">
        <v>2016512979</v>
      </c>
      <c r="D74" s="14">
        <v>0.2</v>
      </c>
      <c r="E74" s="14">
        <v>0.2</v>
      </c>
      <c r="F74" s="14">
        <v>0.2</v>
      </c>
      <c r="G74" s="14">
        <v>0.2</v>
      </c>
      <c r="H74" s="14">
        <v>0.2</v>
      </c>
      <c r="I74" s="14"/>
      <c r="J74" s="14">
        <v>0.2</v>
      </c>
      <c r="K74" s="29"/>
      <c r="L74" s="29"/>
      <c r="M74" s="29"/>
      <c r="N74" s="29"/>
      <c r="O74" s="29"/>
      <c r="P74" s="29"/>
      <c r="Q74" s="119">
        <f t="shared" si="2"/>
        <v>1.2</v>
      </c>
      <c r="R74" s="32">
        <f>VLOOKUP(C74,'[2]16计二下'!$B$3:$C$75,2,FALSE)</f>
        <v>0</v>
      </c>
      <c r="S74" s="32">
        <f>VLOOKUP(B74,'[2]16计二下'!$A$3:$D$75,4,FALSE)</f>
        <v>0.2</v>
      </c>
      <c r="T74" s="32">
        <f>VLOOKUP(B74,'[2]16计二下'!$A$3:$E$75,5,FALSE)</f>
        <v>0.2</v>
      </c>
      <c r="U74" s="32">
        <f>VLOOKUP(B74,'[2]16计二下'!$A$3:$F$75,6,FALSE)</f>
        <v>0.2</v>
      </c>
      <c r="V74" s="32">
        <v>0</v>
      </c>
      <c r="W74" s="29">
        <f>VLOOKUP(B74,'[2]16计二下'!$A$3:$G$75,7,FALSE)</f>
        <v>0</v>
      </c>
      <c r="X74" s="29">
        <f>VLOOKUP(B74,'[2]16计二下'!$A$3:$H$75,8,FALSE)</f>
        <v>0</v>
      </c>
      <c r="Y74" s="29">
        <v>0</v>
      </c>
      <c r="Z74" s="29">
        <v>0</v>
      </c>
      <c r="AA74" s="29">
        <v>0</v>
      </c>
      <c r="AB74" s="29">
        <v>0</v>
      </c>
      <c r="AC74" s="29">
        <v>0</v>
      </c>
      <c r="AD74" s="29">
        <v>0</v>
      </c>
      <c r="AE74" s="29"/>
      <c r="AF74" s="29"/>
      <c r="AG74" s="29">
        <f t="shared" si="3"/>
        <v>0.60000000000000009</v>
      </c>
      <c r="AH74" s="108">
        <v>5</v>
      </c>
      <c r="AI74" s="29">
        <f>SUM(Q74+AG74)-0.4</f>
        <v>1.4</v>
      </c>
    </row>
    <row r="75" spans="1:35">
      <c r="A75" s="29" t="s">
        <v>435</v>
      </c>
      <c r="B75" s="14" t="s">
        <v>512</v>
      </c>
      <c r="C75" s="23">
        <v>2016512985</v>
      </c>
      <c r="D75" s="14">
        <v>0.2</v>
      </c>
      <c r="E75" s="29"/>
      <c r="F75" s="29"/>
      <c r="G75" s="14">
        <v>0.2</v>
      </c>
      <c r="H75" s="14">
        <v>0.2</v>
      </c>
      <c r="I75" s="14"/>
      <c r="J75" s="14">
        <v>0.2</v>
      </c>
      <c r="K75" s="29"/>
      <c r="L75" s="29"/>
      <c r="M75" s="29"/>
      <c r="N75" s="29"/>
      <c r="O75" s="29"/>
      <c r="P75" s="29"/>
      <c r="Q75" s="119">
        <f>SUM(D75:P75)</f>
        <v>0.8</v>
      </c>
      <c r="R75" s="32">
        <f>VLOOKUP(C75,'[2]16计二下'!$B$3:$C$75,2,FALSE)</f>
        <v>0</v>
      </c>
      <c r="S75" s="32">
        <f>VLOOKUP(B75,'[2]16计二下'!$A$3:$D$75,4,FALSE)</f>
        <v>0.2</v>
      </c>
      <c r="T75" s="32">
        <f>VLOOKUP(B75,'[2]16计二下'!$A$3:$E$75,5,FALSE)</f>
        <v>0.2</v>
      </c>
      <c r="U75" s="32">
        <f>VLOOKUP(B75,'[2]16计二下'!$A$3:$F$75,6,FALSE)</f>
        <v>0</v>
      </c>
      <c r="V75" s="32">
        <v>0</v>
      </c>
      <c r="W75" s="29">
        <f>VLOOKUP(B75,'[2]16计二下'!$A$3:$G$75,7,FALSE)</f>
        <v>0</v>
      </c>
      <c r="X75" s="29">
        <f>VLOOKUP(B75,'[2]16计二下'!$A$3:$H$75,8,FALSE)</f>
        <v>0.2</v>
      </c>
      <c r="Y75" s="29">
        <v>0</v>
      </c>
      <c r="Z75" s="29">
        <v>0</v>
      </c>
      <c r="AA75" s="29">
        <v>0</v>
      </c>
      <c r="AB75" s="29">
        <v>0</v>
      </c>
      <c r="AC75" s="29">
        <v>0</v>
      </c>
      <c r="AD75" s="29">
        <v>0</v>
      </c>
      <c r="AE75" s="29"/>
      <c r="AF75" s="29"/>
      <c r="AG75" s="29">
        <f t="shared" si="3"/>
        <v>0.60000000000000009</v>
      </c>
      <c r="AH75" s="29">
        <v>4</v>
      </c>
      <c r="AI75" s="29">
        <f>SUM(Q75+AG75)</f>
        <v>1.4000000000000001</v>
      </c>
    </row>
  </sheetData>
  <mergeCells count="1">
    <mergeCell ref="A1:AI1"/>
  </mergeCells>
  <phoneticPr fontId="18" type="noConversion"/>
  <conditionalFormatting sqref="B3:B75">
    <cfRule type="duplicateValues" dxfId="15" priority="2"/>
  </conditionalFormatting>
  <conditionalFormatting sqref="B69:B75">
    <cfRule type="duplicateValues" dxfId="14" priority="3"/>
  </conditionalFormatting>
  <conditionalFormatting sqref="AH2:AH1048576">
    <cfRule type="cellIs" dxfId="13" priority="1" operator="greaterThan">
      <formula>5</formula>
    </cfRule>
  </conditionalFormatting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63"/>
  <sheetViews>
    <sheetView workbookViewId="0">
      <selection activeCell="AG56" sqref="AG56"/>
    </sheetView>
  </sheetViews>
  <sheetFormatPr defaultColWidth="8.77734375" defaultRowHeight="14.4"/>
  <cols>
    <col min="1" max="2" width="8.77734375" style="1"/>
    <col min="3" max="3" width="11.6640625" style="1" customWidth="1"/>
    <col min="4" max="16" width="8.77734375" style="1"/>
    <col min="17" max="17" width="8.77734375" style="115"/>
    <col min="18" max="23" width="8.77734375" style="1"/>
    <col min="24" max="25" width="9" style="1"/>
    <col min="26" max="31" width="8.77734375" style="1"/>
    <col min="32" max="32" width="7.33203125" style="105" customWidth="1"/>
    <col min="33" max="33" width="7.33203125" style="115" customWidth="1"/>
    <col min="34" max="16384" width="8.77734375" style="1"/>
  </cols>
  <sheetData>
    <row r="1" spans="1:37" ht="33.9" customHeight="1">
      <c r="A1" s="122" t="s">
        <v>110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4"/>
    </row>
    <row r="2" spans="1:37" ht="57.6">
      <c r="A2" s="43" t="s">
        <v>1</v>
      </c>
      <c r="B2" s="43" t="s">
        <v>2</v>
      </c>
      <c r="C2" s="43" t="s">
        <v>3</v>
      </c>
      <c r="D2" s="3" t="s">
        <v>4</v>
      </c>
      <c r="E2" s="3" t="s">
        <v>5</v>
      </c>
      <c r="F2" s="3" t="s">
        <v>111</v>
      </c>
      <c r="G2" s="3" t="s">
        <v>112</v>
      </c>
      <c r="H2" s="3" t="s">
        <v>8</v>
      </c>
      <c r="I2" s="3" t="s">
        <v>9</v>
      </c>
      <c r="J2" s="3" t="s">
        <v>10</v>
      </c>
      <c r="K2" s="7" t="s">
        <v>11</v>
      </c>
      <c r="L2" s="7" t="s">
        <v>12</v>
      </c>
      <c r="M2" s="56" t="s">
        <v>13</v>
      </c>
      <c r="N2" s="56" t="s">
        <v>14</v>
      </c>
      <c r="O2" s="56" t="s">
        <v>15</v>
      </c>
      <c r="P2" s="56" t="s">
        <v>16</v>
      </c>
      <c r="Q2" s="110" t="s">
        <v>1152</v>
      </c>
      <c r="R2" s="6" t="s">
        <v>17</v>
      </c>
      <c r="S2" s="3" t="s">
        <v>29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7" t="s">
        <v>12</v>
      </c>
      <c r="AA2" s="6" t="s">
        <v>24</v>
      </c>
      <c r="AB2" s="6" t="s">
        <v>25</v>
      </c>
      <c r="AC2" s="6" t="s">
        <v>14</v>
      </c>
      <c r="AD2" s="6" t="s">
        <v>26</v>
      </c>
      <c r="AE2" s="6" t="s">
        <v>16</v>
      </c>
      <c r="AF2" s="110" t="s">
        <v>1140</v>
      </c>
      <c r="AG2" s="110" t="s">
        <v>1153</v>
      </c>
      <c r="AH2" s="6" t="s">
        <v>27</v>
      </c>
      <c r="AI2" s="2" t="s">
        <v>28</v>
      </c>
      <c r="AJ2" s="3" t="s">
        <v>29</v>
      </c>
      <c r="AK2" s="3" t="s">
        <v>30</v>
      </c>
    </row>
    <row r="3" spans="1:37">
      <c r="A3" s="51" t="s">
        <v>110</v>
      </c>
      <c r="B3" s="51" t="s">
        <v>113</v>
      </c>
      <c r="C3" s="51" t="s">
        <v>114</v>
      </c>
      <c r="D3" s="43">
        <v>0.2</v>
      </c>
      <c r="E3" s="43"/>
      <c r="F3" s="43"/>
      <c r="G3" s="43"/>
      <c r="H3" s="43">
        <v>0.2</v>
      </c>
      <c r="I3" s="43">
        <v>0.2</v>
      </c>
      <c r="J3" s="43"/>
      <c r="K3" s="2"/>
      <c r="L3" s="2">
        <v>0.2</v>
      </c>
      <c r="M3" s="2"/>
      <c r="N3" s="2"/>
      <c r="O3" s="2"/>
      <c r="P3" s="2"/>
      <c r="Q3" s="29"/>
      <c r="R3" s="57">
        <f t="shared" ref="R3:R62" si="0">SUM(D3:P3)</f>
        <v>0.8</v>
      </c>
      <c r="S3" s="58">
        <f t="shared" ref="S3:S63" si="1">COUNTIF(D3:G3,"&gt;0")</f>
        <v>1</v>
      </c>
      <c r="T3" s="2">
        <f>VLOOKUP(C3,'[1] 16网络工程下'!$C$3:$D$62,2,FALSE)</f>
        <v>0</v>
      </c>
      <c r="U3" s="2">
        <f>VLOOKUP(C3,'[1] 16网络工程下'!$C$3:$E$62,3,FALSE)</f>
        <v>0</v>
      </c>
      <c r="V3" s="2">
        <f>VLOOKUP(C3,'[1] 16网络工程下'!$C$3:$F$62,4,FALSE)</f>
        <v>0</v>
      </c>
      <c r="W3" s="2">
        <f>VLOOKUP(C3,'[1] 16网络工程下'!$C$3:$G$62,5,FALSE)</f>
        <v>0</v>
      </c>
      <c r="X3" s="2">
        <v>0</v>
      </c>
      <c r="Y3" s="2">
        <v>0</v>
      </c>
      <c r="Z3" s="2">
        <f>VLOOKUP(C3,'[1] 16网络工程下'!$C$3:$J$62,8,FALSE)</f>
        <v>0</v>
      </c>
      <c r="AA3" s="2">
        <f>VLOOKUP(C3,'[1] 16网络工程下'!$C$3:$K$62,9,FALSE)</f>
        <v>0</v>
      </c>
      <c r="AB3" s="2">
        <f>VLOOKUP(C3,'[1] 16网络工程下'!$C$3:$L$62,10,FALSE)</f>
        <v>0</v>
      </c>
      <c r="AC3" s="2">
        <f>VLOOKUP(C3,'[1] 16网络工程下'!$C$3:$M$62,11,FALSE)</f>
        <v>0</v>
      </c>
      <c r="AD3" s="2">
        <f>VLOOKUP(C3,'[1] 16网络工程下'!$C$3:$N$62,12,FALSE)</f>
        <v>0</v>
      </c>
      <c r="AE3" s="2">
        <f>VLOOKUP(C3,'[1] 16网络工程下'!$C$3:$O$62,13,FALSE)</f>
        <v>0</v>
      </c>
      <c r="AF3" s="29"/>
      <c r="AG3" s="29"/>
      <c r="AH3" s="2">
        <f t="shared" ref="AH3:AH21" si="2">SUM(T3:AE3)</f>
        <v>0</v>
      </c>
      <c r="AI3" s="2">
        <f>SUM(R3,AH3)</f>
        <v>0.8</v>
      </c>
      <c r="AJ3" s="2">
        <f>COUNTIF(T3:W3,"&gt;0")</f>
        <v>0</v>
      </c>
      <c r="AK3" s="2">
        <f>SUM(S3,AJ3)</f>
        <v>1</v>
      </c>
    </row>
    <row r="4" spans="1:37">
      <c r="A4" s="51" t="s">
        <v>110</v>
      </c>
      <c r="B4" s="51" t="s">
        <v>115</v>
      </c>
      <c r="C4" s="51" t="s">
        <v>116</v>
      </c>
      <c r="D4" s="43">
        <v>0.2</v>
      </c>
      <c r="E4" s="43"/>
      <c r="F4" s="43"/>
      <c r="G4" s="43"/>
      <c r="H4" s="43">
        <v>0.2</v>
      </c>
      <c r="I4" s="43">
        <v>0.2</v>
      </c>
      <c r="J4" s="43"/>
      <c r="K4" s="2"/>
      <c r="L4" s="2"/>
      <c r="M4" s="2"/>
      <c r="N4" s="2"/>
      <c r="O4" s="2"/>
      <c r="P4" s="2"/>
      <c r="Q4" s="29"/>
      <c r="R4" s="57">
        <f t="shared" si="0"/>
        <v>0.60000000000000009</v>
      </c>
      <c r="S4" s="58">
        <f t="shared" si="1"/>
        <v>1</v>
      </c>
      <c r="T4" s="2">
        <f>VLOOKUP(C4,'[1] 16网络工程下'!$C$3:$D$62,2,FALSE)</f>
        <v>0</v>
      </c>
      <c r="U4" s="2">
        <f>VLOOKUP(C4,'[1] 16网络工程下'!$C$3:$E$62,3,FALSE)</f>
        <v>0</v>
      </c>
      <c r="V4" s="2">
        <f>VLOOKUP(C4,'[1] 16网络工程下'!$C$3:$F$62,4,FALSE)</f>
        <v>0</v>
      </c>
      <c r="W4" s="2">
        <f>VLOOKUP(C4,'[1] 16网络工程下'!$C$3:$G$62,5,FALSE)</f>
        <v>0</v>
      </c>
      <c r="X4" s="2">
        <v>0</v>
      </c>
      <c r="Y4" s="2">
        <v>0</v>
      </c>
      <c r="Z4" s="2">
        <f>VLOOKUP(C4,'[1] 16网络工程下'!$C$3:$J$62,8,FALSE)</f>
        <v>0</v>
      </c>
      <c r="AA4" s="2">
        <f>VLOOKUP(C4,'[1] 16网络工程下'!$C$3:$K$62,9,FALSE)</f>
        <v>0</v>
      </c>
      <c r="AB4" s="2">
        <f>VLOOKUP(C4,'[1] 16网络工程下'!$C$3:$L$62,10,FALSE)</f>
        <v>0</v>
      </c>
      <c r="AC4" s="2">
        <f>VLOOKUP(C4,'[1] 16网络工程下'!$C$3:$M$62,11,FALSE)</f>
        <v>0</v>
      </c>
      <c r="AD4" s="2">
        <f>VLOOKUP(C4,'[1] 16网络工程下'!$C$3:$N$62,12,FALSE)</f>
        <v>0</v>
      </c>
      <c r="AE4" s="2">
        <f>VLOOKUP(C4,'[1] 16网络工程下'!$C$3:$O$62,13,FALSE)</f>
        <v>0</v>
      </c>
      <c r="AF4" s="29"/>
      <c r="AG4" s="29"/>
      <c r="AH4" s="2">
        <f t="shared" si="2"/>
        <v>0</v>
      </c>
      <c r="AI4" s="2">
        <f>SUM(R4,AH4)</f>
        <v>0.60000000000000009</v>
      </c>
      <c r="AJ4" s="2">
        <f t="shared" ref="AJ4:AJ63" si="3">COUNTIF(T4:W4,"&gt;0")</f>
        <v>0</v>
      </c>
      <c r="AK4" s="2">
        <f>SUM(S4,AJ4)</f>
        <v>1</v>
      </c>
    </row>
    <row r="5" spans="1:37">
      <c r="A5" s="51" t="s">
        <v>110</v>
      </c>
      <c r="B5" s="51" t="s">
        <v>117</v>
      </c>
      <c r="C5" s="51" t="s">
        <v>118</v>
      </c>
      <c r="D5" s="43">
        <v>0.2</v>
      </c>
      <c r="E5" s="43">
        <v>0.2</v>
      </c>
      <c r="F5" s="43">
        <v>0.2</v>
      </c>
      <c r="G5" s="43"/>
      <c r="H5" s="43">
        <v>0.2</v>
      </c>
      <c r="I5" s="43">
        <v>0.2</v>
      </c>
      <c r="J5" s="43"/>
      <c r="K5" s="2"/>
      <c r="L5" s="2"/>
      <c r="M5" s="2"/>
      <c r="N5" s="2"/>
      <c r="O5" s="2"/>
      <c r="P5" s="2"/>
      <c r="Q5" s="29"/>
      <c r="R5" s="57">
        <f t="shared" si="0"/>
        <v>1</v>
      </c>
      <c r="S5" s="58">
        <f t="shared" si="1"/>
        <v>3</v>
      </c>
      <c r="T5" s="2">
        <f>VLOOKUP(C5,'[1] 16网络工程下'!$C$3:$D$62,2,FALSE)</f>
        <v>0</v>
      </c>
      <c r="U5" s="2">
        <f>VLOOKUP(C5,'[1] 16网络工程下'!$C$3:$E$62,3,FALSE)</f>
        <v>0</v>
      </c>
      <c r="V5" s="2">
        <f>VLOOKUP(C5,'[1] 16网络工程下'!$C$3:$F$62,4,FALSE)</f>
        <v>0.2</v>
      </c>
      <c r="W5" s="2">
        <f>VLOOKUP(C5,'[1] 16网络工程下'!$C$3:$G$62,5,FALSE)</f>
        <v>0</v>
      </c>
      <c r="X5" s="2">
        <v>0</v>
      </c>
      <c r="Y5" s="2">
        <v>0</v>
      </c>
      <c r="Z5" s="2">
        <f>VLOOKUP(C5,'[1] 16网络工程下'!$C$3:$J$62,8,FALSE)</f>
        <v>0</v>
      </c>
      <c r="AA5" s="2">
        <f>VLOOKUP(C5,'[1] 16网络工程下'!$C$3:$K$62,9,FALSE)</f>
        <v>0</v>
      </c>
      <c r="AB5" s="2">
        <f>VLOOKUP(C5,'[1] 16网络工程下'!$C$3:$L$62,10,FALSE)</f>
        <v>0</v>
      </c>
      <c r="AC5" s="2">
        <f>VLOOKUP(C5,'[1] 16网络工程下'!$C$3:$M$62,11,FALSE)</f>
        <v>0</v>
      </c>
      <c r="AD5" s="2">
        <f>VLOOKUP(C5,'[1] 16网络工程下'!$C$3:$N$62,12,FALSE)</f>
        <v>0</v>
      </c>
      <c r="AE5" s="2">
        <f>VLOOKUP(C5,'[1] 16网络工程下'!$C$3:$O$62,13,FALSE)</f>
        <v>0</v>
      </c>
      <c r="AF5" s="29"/>
      <c r="AG5" s="29"/>
      <c r="AH5" s="2">
        <f t="shared" si="2"/>
        <v>0.2</v>
      </c>
      <c r="AI5" s="2">
        <f>SUM(R5,AH5)</f>
        <v>1.2</v>
      </c>
      <c r="AJ5" s="2">
        <f t="shared" si="3"/>
        <v>1</v>
      </c>
      <c r="AK5" s="2">
        <f>SUM(S5,AJ5)</f>
        <v>4</v>
      </c>
    </row>
    <row r="6" spans="1:37">
      <c r="A6" s="51" t="s">
        <v>110</v>
      </c>
      <c r="B6" s="51" t="s">
        <v>119</v>
      </c>
      <c r="C6" s="51" t="s">
        <v>120</v>
      </c>
      <c r="D6" s="43">
        <v>0.2</v>
      </c>
      <c r="E6" s="43">
        <v>0.2</v>
      </c>
      <c r="F6" s="43">
        <v>0.2</v>
      </c>
      <c r="G6" s="43"/>
      <c r="H6" s="43">
        <v>0.2</v>
      </c>
      <c r="I6" s="43">
        <v>0.2</v>
      </c>
      <c r="J6" s="43"/>
      <c r="K6" s="2"/>
      <c r="L6" s="2"/>
      <c r="M6" s="2"/>
      <c r="N6" s="2"/>
      <c r="O6" s="2"/>
      <c r="P6" s="2"/>
      <c r="Q6" s="29"/>
      <c r="R6" s="57">
        <f t="shared" si="0"/>
        <v>1</v>
      </c>
      <c r="S6" s="58">
        <f t="shared" si="1"/>
        <v>3</v>
      </c>
      <c r="T6" s="2">
        <f>VLOOKUP(C6,'[1] 16网络工程下'!$C$3:$D$62,2,FALSE)</f>
        <v>0</v>
      </c>
      <c r="U6" s="2">
        <f>VLOOKUP(C6,'[1] 16网络工程下'!$C$3:$E$62,3,FALSE)</f>
        <v>0</v>
      </c>
      <c r="V6" s="2">
        <f>VLOOKUP(C6,'[1] 16网络工程下'!$C$3:$F$62,4,FALSE)</f>
        <v>0.2</v>
      </c>
      <c r="W6" s="2">
        <f>VLOOKUP(C6,'[1] 16网络工程下'!$C$3:$G$62,5,FALSE)</f>
        <v>0</v>
      </c>
      <c r="X6" s="2">
        <v>0</v>
      </c>
      <c r="Y6" s="2">
        <v>0</v>
      </c>
      <c r="Z6" s="2">
        <f>VLOOKUP(C6,'[1] 16网络工程下'!$C$3:$J$62,8,FALSE)</f>
        <v>0</v>
      </c>
      <c r="AA6" s="2">
        <f>VLOOKUP(C6,'[1] 16网络工程下'!$C$3:$K$62,9,FALSE)</f>
        <v>0</v>
      </c>
      <c r="AB6" s="2">
        <f>VLOOKUP(C6,'[1] 16网络工程下'!$C$3:$L$62,10,FALSE)</f>
        <v>0</v>
      </c>
      <c r="AC6" s="2">
        <f>VLOOKUP(C6,'[1] 16网络工程下'!$C$3:$M$62,11,FALSE)</f>
        <v>0</v>
      </c>
      <c r="AD6" s="2">
        <f>VLOOKUP(C6,'[1] 16网络工程下'!$C$3:$N$62,12,FALSE)</f>
        <v>0</v>
      </c>
      <c r="AE6" s="2">
        <f>VLOOKUP(C6,'[1] 16网络工程下'!$C$3:$O$62,13,FALSE)</f>
        <v>0</v>
      </c>
      <c r="AF6" s="29"/>
      <c r="AG6" s="29"/>
      <c r="AH6" s="2">
        <f t="shared" si="2"/>
        <v>0.2</v>
      </c>
      <c r="AI6" s="2">
        <f>SUM(R6,AH6)</f>
        <v>1.2</v>
      </c>
      <c r="AJ6" s="2">
        <f t="shared" si="3"/>
        <v>1</v>
      </c>
      <c r="AK6" s="2">
        <f>SUM(S6,AJ6)</f>
        <v>4</v>
      </c>
    </row>
    <row r="7" spans="1:37">
      <c r="A7" s="51" t="s">
        <v>110</v>
      </c>
      <c r="B7" s="52" t="s">
        <v>121</v>
      </c>
      <c r="C7" s="53">
        <v>2016512401</v>
      </c>
      <c r="D7" s="43"/>
      <c r="E7" s="43">
        <v>0.2</v>
      </c>
      <c r="F7" s="43"/>
      <c r="G7" s="43">
        <v>0.2</v>
      </c>
      <c r="H7" s="43">
        <v>0.2</v>
      </c>
      <c r="I7" s="43">
        <v>0.2</v>
      </c>
      <c r="J7" s="43"/>
      <c r="K7" s="2"/>
      <c r="L7" s="2"/>
      <c r="M7" s="2"/>
      <c r="N7" s="2"/>
      <c r="O7" s="2"/>
      <c r="P7" s="2"/>
      <c r="Q7" s="29"/>
      <c r="R7" s="57">
        <f t="shared" si="0"/>
        <v>0.8</v>
      </c>
      <c r="S7" s="58">
        <f t="shared" si="1"/>
        <v>2</v>
      </c>
      <c r="T7" s="2">
        <f>VLOOKUP(C7,'[1] 16网络工程下'!$C$3:$D$62,2,FALSE)</f>
        <v>0.2</v>
      </c>
      <c r="U7" s="2">
        <f>VLOOKUP(C7,'[1] 16网络工程下'!$C$3:$E$62,3,FALSE)</f>
        <v>0</v>
      </c>
      <c r="V7" s="2">
        <f>VLOOKUP(C7,'[1] 16网络工程下'!$C$3:$F$62,4,FALSE)</f>
        <v>0</v>
      </c>
      <c r="W7" s="2">
        <f>VLOOKUP(C7,'[1] 16网络工程下'!$C$3:$G$62,5,FALSE)</f>
        <v>0</v>
      </c>
      <c r="X7" s="2">
        <v>0.1</v>
      </c>
      <c r="Y7" s="2">
        <v>0.2</v>
      </c>
      <c r="Z7" s="2">
        <f>VLOOKUP(C7,'[1] 16网络工程下'!$C$3:$J$62,8,FALSE)</f>
        <v>0</v>
      </c>
      <c r="AA7" s="2">
        <f>VLOOKUP(C7,'[1] 16网络工程下'!$C$3:$K$62,9,FALSE)</f>
        <v>0</v>
      </c>
      <c r="AB7" s="2">
        <f>VLOOKUP(C7,'[1] 16网络工程下'!$C$3:$L$62,10,FALSE)</f>
        <v>0</v>
      </c>
      <c r="AC7" s="2">
        <f>VLOOKUP(C7,'[1] 16网络工程下'!$C$3:$M$62,11,FALSE)</f>
        <v>0</v>
      </c>
      <c r="AD7" s="2">
        <f>VLOOKUP(C7,'[1] 16网络工程下'!$C$3:$N$62,12,FALSE)</f>
        <v>0.1</v>
      </c>
      <c r="AE7" s="2">
        <f>VLOOKUP(C7,'[1] 16网络工程下'!$C$3:$O$62,13,FALSE)</f>
        <v>0</v>
      </c>
      <c r="AF7" s="29"/>
      <c r="AG7" s="29"/>
      <c r="AH7" s="2">
        <f t="shared" si="2"/>
        <v>0.6</v>
      </c>
      <c r="AI7" s="2">
        <f>SUM(R7,AH7)</f>
        <v>1.4</v>
      </c>
      <c r="AJ7" s="2">
        <f t="shared" si="3"/>
        <v>1</v>
      </c>
      <c r="AK7" s="2">
        <f>SUM(S7,AJ7)</f>
        <v>3</v>
      </c>
    </row>
    <row r="8" spans="1:37">
      <c r="A8" s="51" t="s">
        <v>110</v>
      </c>
      <c r="B8" s="51" t="s">
        <v>122</v>
      </c>
      <c r="C8" s="51" t="s">
        <v>123</v>
      </c>
      <c r="D8" s="43">
        <v>0.2</v>
      </c>
      <c r="E8" s="43">
        <v>0.2</v>
      </c>
      <c r="F8" s="43">
        <v>0.2</v>
      </c>
      <c r="G8" s="43">
        <v>0.2</v>
      </c>
      <c r="H8" s="43">
        <v>0.2</v>
      </c>
      <c r="I8" s="43">
        <v>0.2</v>
      </c>
      <c r="J8" s="43"/>
      <c r="K8" s="2"/>
      <c r="L8" s="2"/>
      <c r="M8" s="2"/>
      <c r="N8" s="2"/>
      <c r="O8" s="2"/>
      <c r="P8" s="2"/>
      <c r="Q8" s="29"/>
      <c r="R8" s="57">
        <f t="shared" si="0"/>
        <v>1.2</v>
      </c>
      <c r="S8" s="58">
        <f t="shared" si="1"/>
        <v>4</v>
      </c>
      <c r="T8" s="2">
        <f>VLOOKUP(C8,'[1] 16网络工程下'!$C$3:$D$62,2,FALSE)</f>
        <v>0.2</v>
      </c>
      <c r="U8" s="2">
        <f>VLOOKUP(C8,'[1] 16网络工程下'!$C$3:$E$62,3,FALSE)</f>
        <v>0</v>
      </c>
      <c r="V8" s="2">
        <f>VLOOKUP(C8,'[1] 16网络工程下'!$C$3:$F$62,4,FALSE)</f>
        <v>0.2</v>
      </c>
      <c r="W8" s="2">
        <f>VLOOKUP(C8,'[1] 16网络工程下'!$C$3:$G$62,5,FALSE)</f>
        <v>0</v>
      </c>
      <c r="X8" s="2">
        <v>0</v>
      </c>
      <c r="Y8" s="2">
        <v>0</v>
      </c>
      <c r="Z8" s="2">
        <f>VLOOKUP(C8,'[1] 16网络工程下'!$C$3:$J$62,8,FALSE)</f>
        <v>0</v>
      </c>
      <c r="AA8" s="2">
        <f>VLOOKUP(C8,'[1] 16网络工程下'!$C$3:$K$62,9,FALSE)</f>
        <v>0</v>
      </c>
      <c r="AB8" s="2">
        <f>VLOOKUP(C8,'[1] 16网络工程下'!$C$3:$L$62,10,FALSE)</f>
        <v>0</v>
      </c>
      <c r="AC8" s="2">
        <f>VLOOKUP(C8,'[1] 16网络工程下'!$C$3:$M$62,11,FALSE)</f>
        <v>0</v>
      </c>
      <c r="AD8" s="2">
        <f>VLOOKUP(C8,'[1] 16网络工程下'!$C$3:$N$62,12,FALSE)</f>
        <v>0</v>
      </c>
      <c r="AE8" s="2">
        <f>VLOOKUP(C8,'[1] 16网络工程下'!$C$3:$O$62,13,FALSE)</f>
        <v>0</v>
      </c>
      <c r="AF8" s="29"/>
      <c r="AG8" s="29"/>
      <c r="AH8" s="2">
        <f t="shared" si="2"/>
        <v>0.4</v>
      </c>
      <c r="AI8" s="2">
        <v>1.4</v>
      </c>
      <c r="AJ8" s="2">
        <f t="shared" si="3"/>
        <v>2</v>
      </c>
      <c r="AK8" s="107">
        <v>5</v>
      </c>
    </row>
    <row r="9" spans="1:37">
      <c r="A9" s="51" t="s">
        <v>110</v>
      </c>
      <c r="B9" s="51" t="s">
        <v>124</v>
      </c>
      <c r="C9" s="51" t="s">
        <v>125</v>
      </c>
      <c r="D9" s="43">
        <v>0.2</v>
      </c>
      <c r="E9" s="43">
        <v>0.2</v>
      </c>
      <c r="F9" s="43">
        <v>0.2</v>
      </c>
      <c r="G9" s="43">
        <v>0.2</v>
      </c>
      <c r="H9" s="43">
        <v>0.2</v>
      </c>
      <c r="I9" s="43">
        <v>0.2</v>
      </c>
      <c r="J9" s="43"/>
      <c r="K9" s="2"/>
      <c r="L9" s="2"/>
      <c r="M9" s="2"/>
      <c r="N9" s="2"/>
      <c r="O9" s="2"/>
      <c r="P9" s="2"/>
      <c r="Q9" s="29"/>
      <c r="R9" s="57">
        <f t="shared" si="0"/>
        <v>1.2</v>
      </c>
      <c r="S9" s="58">
        <f t="shared" si="1"/>
        <v>4</v>
      </c>
      <c r="T9" s="2">
        <f>VLOOKUP(C9,'[1] 16网络工程下'!$C$3:$D$62,2,FALSE)</f>
        <v>0</v>
      </c>
      <c r="U9" s="2">
        <f>VLOOKUP(C9,'[1] 16网络工程下'!$C$3:$E$62,3,FALSE)</f>
        <v>0</v>
      </c>
      <c r="V9" s="2">
        <f>VLOOKUP(C9,'[1] 16网络工程下'!$C$3:$F$62,4,FALSE)</f>
        <v>0</v>
      </c>
      <c r="W9" s="2">
        <f>VLOOKUP(C9,'[1] 16网络工程下'!$C$3:$G$62,5,FALSE)</f>
        <v>0</v>
      </c>
      <c r="X9" s="2">
        <v>0</v>
      </c>
      <c r="Y9" s="2">
        <v>0</v>
      </c>
      <c r="Z9" s="2">
        <f>VLOOKUP(C9,'[1] 16网络工程下'!$C$3:$J$62,8,FALSE)</f>
        <v>0</v>
      </c>
      <c r="AA9" s="2">
        <f>VLOOKUP(C9,'[1] 16网络工程下'!$C$3:$K$62,9,FALSE)</f>
        <v>0</v>
      </c>
      <c r="AB9" s="2">
        <f>VLOOKUP(C9,'[1] 16网络工程下'!$C$3:$L$62,10,FALSE)</f>
        <v>0</v>
      </c>
      <c r="AC9" s="2">
        <f>VLOOKUP(C9,'[1] 16网络工程下'!$C$3:$M$62,11,FALSE)</f>
        <v>0</v>
      </c>
      <c r="AD9" s="2">
        <f>VLOOKUP(C9,'[1] 16网络工程下'!$C$3:$N$62,12,FALSE)</f>
        <v>0</v>
      </c>
      <c r="AE9" s="2">
        <f>VLOOKUP(C9,'[1] 16网络工程下'!$C$3:$O$62,13,FALSE)</f>
        <v>0</v>
      </c>
      <c r="AF9" s="29"/>
      <c r="AG9" s="29"/>
      <c r="AH9" s="2">
        <f t="shared" si="2"/>
        <v>0</v>
      </c>
      <c r="AI9" s="2">
        <f>SUM(R9,AH9)</f>
        <v>1.2</v>
      </c>
      <c r="AJ9" s="2">
        <f t="shared" si="3"/>
        <v>0</v>
      </c>
      <c r="AK9" s="2">
        <f>SUM(S9,AJ9)</f>
        <v>4</v>
      </c>
    </row>
    <row r="10" spans="1:37">
      <c r="A10" s="51" t="s">
        <v>110</v>
      </c>
      <c r="B10" s="51" t="s">
        <v>126</v>
      </c>
      <c r="C10" s="51" t="s">
        <v>127</v>
      </c>
      <c r="D10" s="43">
        <v>0.2</v>
      </c>
      <c r="E10" s="43">
        <v>0.2</v>
      </c>
      <c r="F10" s="43">
        <v>0.2</v>
      </c>
      <c r="G10" s="43">
        <v>0.2</v>
      </c>
      <c r="H10" s="43">
        <v>0.2</v>
      </c>
      <c r="I10" s="43">
        <v>0.2</v>
      </c>
      <c r="J10" s="43"/>
      <c r="K10" s="2"/>
      <c r="L10" s="2"/>
      <c r="M10" s="2"/>
      <c r="N10" s="2"/>
      <c r="O10" s="2"/>
      <c r="P10" s="2"/>
      <c r="Q10" s="29"/>
      <c r="R10" s="57">
        <f t="shared" si="0"/>
        <v>1.2</v>
      </c>
      <c r="S10" s="58">
        <f t="shared" si="1"/>
        <v>4</v>
      </c>
      <c r="T10" s="2">
        <f>VLOOKUP(C10,'[1] 16网络工程下'!$C$3:$D$62,2,FALSE)</f>
        <v>0.2</v>
      </c>
      <c r="U10" s="2">
        <f>VLOOKUP(C10,'[1] 16网络工程下'!$C$3:$E$62,3,FALSE)</f>
        <v>0</v>
      </c>
      <c r="V10" s="2">
        <f>VLOOKUP(C10,'[1] 16网络工程下'!$C$3:$F$62,4,FALSE)</f>
        <v>0.2</v>
      </c>
      <c r="W10" s="2">
        <f>VLOOKUP(C10,'[1] 16网络工程下'!$C$3:$G$62,5,FALSE)</f>
        <v>0</v>
      </c>
      <c r="X10" s="2">
        <v>0</v>
      </c>
      <c r="Y10" s="2">
        <v>0</v>
      </c>
      <c r="Z10" s="2">
        <f>VLOOKUP(C10,'[1] 16网络工程下'!$C$3:$J$62,8,FALSE)</f>
        <v>0</v>
      </c>
      <c r="AA10" s="2">
        <f>VLOOKUP(C10,'[1] 16网络工程下'!$C$3:$K$62,9,FALSE)</f>
        <v>0</v>
      </c>
      <c r="AB10" s="2">
        <f>VLOOKUP(C10,'[1] 16网络工程下'!$C$3:$L$62,10,FALSE)</f>
        <v>0</v>
      </c>
      <c r="AC10" s="2">
        <f>VLOOKUP(C10,'[1] 16网络工程下'!$C$3:$M$62,11,FALSE)</f>
        <v>0</v>
      </c>
      <c r="AD10" s="2">
        <f>VLOOKUP(C10,'[1] 16网络工程下'!$C$3:$N$62,12,FALSE)</f>
        <v>0</v>
      </c>
      <c r="AE10" s="2">
        <f>VLOOKUP(C10,'[1] 16网络工程下'!$C$3:$O$62,13,FALSE)</f>
        <v>0</v>
      </c>
      <c r="AF10" s="29"/>
      <c r="AG10" s="29"/>
      <c r="AH10" s="2">
        <f t="shared" si="2"/>
        <v>0.4</v>
      </c>
      <c r="AI10" s="2">
        <v>1.4</v>
      </c>
      <c r="AJ10" s="2">
        <f t="shared" si="3"/>
        <v>2</v>
      </c>
      <c r="AK10" s="106">
        <v>5</v>
      </c>
    </row>
    <row r="11" spans="1:37">
      <c r="A11" s="51" t="s">
        <v>110</v>
      </c>
      <c r="B11" s="51" t="s">
        <v>128</v>
      </c>
      <c r="C11" s="51" t="s">
        <v>129</v>
      </c>
      <c r="D11" s="43">
        <v>0.2</v>
      </c>
      <c r="E11" s="43"/>
      <c r="F11" s="43"/>
      <c r="G11" s="43"/>
      <c r="H11" s="43">
        <v>0.2</v>
      </c>
      <c r="I11" s="43">
        <v>0.2</v>
      </c>
      <c r="J11" s="43"/>
      <c r="K11" s="2"/>
      <c r="L11" s="2"/>
      <c r="M11" s="2"/>
      <c r="N11" s="2"/>
      <c r="O11" s="2"/>
      <c r="P11" s="2"/>
      <c r="Q11" s="29"/>
      <c r="R11" s="57">
        <f t="shared" si="0"/>
        <v>0.60000000000000009</v>
      </c>
      <c r="S11" s="58">
        <f t="shared" si="1"/>
        <v>1</v>
      </c>
      <c r="T11" s="2">
        <f>VLOOKUP(C11,'[1] 16网络工程下'!$C$3:$D$62,2,FALSE)</f>
        <v>0</v>
      </c>
      <c r="U11" s="2">
        <f>VLOOKUP(C11,'[1] 16网络工程下'!$C$3:$E$62,3,FALSE)</f>
        <v>0.2</v>
      </c>
      <c r="V11" s="2">
        <f>VLOOKUP(C11,'[1] 16网络工程下'!$C$3:$F$62,4,FALSE)</f>
        <v>0</v>
      </c>
      <c r="W11" s="2">
        <f>VLOOKUP(C11,'[1] 16网络工程下'!$C$3:$G$62,5,FALSE)</f>
        <v>0</v>
      </c>
      <c r="X11" s="2">
        <v>0</v>
      </c>
      <c r="Y11" s="2">
        <v>0</v>
      </c>
      <c r="Z11" s="2">
        <f>VLOOKUP(C11,'[1] 16网络工程下'!$C$3:$J$62,8,FALSE)</f>
        <v>0</v>
      </c>
      <c r="AA11" s="2">
        <f>VLOOKUP(C11,'[1] 16网络工程下'!$C$3:$K$62,9,FALSE)</f>
        <v>0</v>
      </c>
      <c r="AB11" s="2">
        <f>VLOOKUP(C11,'[1] 16网络工程下'!$C$3:$L$62,10,FALSE)</f>
        <v>0</v>
      </c>
      <c r="AC11" s="2">
        <f>VLOOKUP(C11,'[1] 16网络工程下'!$C$3:$M$62,11,FALSE)</f>
        <v>0</v>
      </c>
      <c r="AD11" s="2">
        <f>VLOOKUP(C11,'[1] 16网络工程下'!$C$3:$N$62,12,FALSE)</f>
        <v>0</v>
      </c>
      <c r="AE11" s="2">
        <f>VLOOKUP(C11,'[1] 16网络工程下'!$C$3:$O$62,13,FALSE)</f>
        <v>0</v>
      </c>
      <c r="AF11" s="29"/>
      <c r="AG11" s="29"/>
      <c r="AH11" s="2">
        <f t="shared" si="2"/>
        <v>0.2</v>
      </c>
      <c r="AI11" s="2">
        <f t="shared" ref="AI11:AI50" si="4">SUM(R11,AH11)</f>
        <v>0.8</v>
      </c>
      <c r="AJ11" s="2">
        <f t="shared" si="3"/>
        <v>1</v>
      </c>
      <c r="AK11" s="2">
        <f t="shared" ref="AK11:AK50" si="5">SUM(S11,AJ11)</f>
        <v>2</v>
      </c>
    </row>
    <row r="12" spans="1:37">
      <c r="A12" s="51" t="s">
        <v>110</v>
      </c>
      <c r="B12" s="51" t="s">
        <v>130</v>
      </c>
      <c r="C12" s="51" t="s">
        <v>131</v>
      </c>
      <c r="D12" s="43">
        <v>0.2</v>
      </c>
      <c r="E12" s="43">
        <v>0.2</v>
      </c>
      <c r="F12" s="43">
        <v>0.2</v>
      </c>
      <c r="G12" s="43"/>
      <c r="H12" s="43">
        <v>0.2</v>
      </c>
      <c r="I12" s="43">
        <v>0.2</v>
      </c>
      <c r="J12" s="43"/>
      <c r="K12" s="2"/>
      <c r="L12" s="2"/>
      <c r="M12" s="2"/>
      <c r="N12" s="2"/>
      <c r="O12" s="2"/>
      <c r="P12" s="2"/>
      <c r="Q12" s="29"/>
      <c r="R12" s="57">
        <f t="shared" si="0"/>
        <v>1</v>
      </c>
      <c r="S12" s="58">
        <f t="shared" si="1"/>
        <v>3</v>
      </c>
      <c r="T12" s="2">
        <f>VLOOKUP(C12,'[1] 16网络工程下'!$C$3:$D$62,2,FALSE)</f>
        <v>0.2</v>
      </c>
      <c r="U12" s="2">
        <f>VLOOKUP(C12,'[1] 16网络工程下'!$C$3:$E$62,3,FALSE)</f>
        <v>0</v>
      </c>
      <c r="V12" s="2">
        <f>VLOOKUP(C12,'[1] 16网络工程下'!$C$3:$F$62,4,FALSE)</f>
        <v>0.2</v>
      </c>
      <c r="W12" s="2">
        <f>VLOOKUP(C12,'[1] 16网络工程下'!$C$3:$G$62,5,FALSE)</f>
        <v>0</v>
      </c>
      <c r="X12" s="2">
        <v>0</v>
      </c>
      <c r="Y12" s="2">
        <v>0</v>
      </c>
      <c r="Z12" s="2">
        <f>VLOOKUP(C12,'[1] 16网络工程下'!$C$3:$J$62,8,FALSE)</f>
        <v>0</v>
      </c>
      <c r="AA12" s="2">
        <f>VLOOKUP(C12,'[1] 16网络工程下'!$C$3:$K$62,9,FALSE)</f>
        <v>0</v>
      </c>
      <c r="AB12" s="2">
        <f>VLOOKUP(C12,'[1] 16网络工程下'!$C$3:$L$62,10,FALSE)</f>
        <v>0</v>
      </c>
      <c r="AC12" s="2">
        <f>VLOOKUP(C12,'[1] 16网络工程下'!$C$3:$M$62,11,FALSE)</f>
        <v>0</v>
      </c>
      <c r="AD12" s="2">
        <f>VLOOKUP(C12,'[1] 16网络工程下'!$C$3:$N$62,12,FALSE)</f>
        <v>0</v>
      </c>
      <c r="AE12" s="2">
        <f>VLOOKUP(C12,'[1] 16网络工程下'!$C$3:$O$62,13,FALSE)</f>
        <v>0</v>
      </c>
      <c r="AF12" s="29"/>
      <c r="AG12" s="29"/>
      <c r="AH12" s="2">
        <f t="shared" si="2"/>
        <v>0.4</v>
      </c>
      <c r="AI12" s="2">
        <f t="shared" si="4"/>
        <v>1.4</v>
      </c>
      <c r="AJ12" s="2">
        <f t="shared" si="3"/>
        <v>2</v>
      </c>
      <c r="AK12" s="2">
        <f t="shared" si="5"/>
        <v>5</v>
      </c>
    </row>
    <row r="13" spans="1:37">
      <c r="A13" s="51" t="s">
        <v>110</v>
      </c>
      <c r="B13" s="51" t="s">
        <v>132</v>
      </c>
      <c r="C13" s="51" t="s">
        <v>133</v>
      </c>
      <c r="D13" s="43">
        <v>0.2</v>
      </c>
      <c r="E13" s="43">
        <v>0.2</v>
      </c>
      <c r="F13" s="43"/>
      <c r="G13" s="43">
        <v>0.2</v>
      </c>
      <c r="H13" s="43">
        <v>0.2</v>
      </c>
      <c r="I13" s="43">
        <v>0.2</v>
      </c>
      <c r="J13" s="43"/>
      <c r="K13" s="2"/>
      <c r="L13" s="2"/>
      <c r="M13" s="2"/>
      <c r="N13" s="2"/>
      <c r="O13" s="2"/>
      <c r="P13" s="2"/>
      <c r="Q13" s="29"/>
      <c r="R13" s="57">
        <f t="shared" si="0"/>
        <v>1</v>
      </c>
      <c r="S13" s="58">
        <f t="shared" si="1"/>
        <v>3</v>
      </c>
      <c r="T13" s="2">
        <f>VLOOKUP(C13,'[1] 16网络工程下'!$C$3:$D$62,2,FALSE)</f>
        <v>0</v>
      </c>
      <c r="U13" s="2">
        <f>VLOOKUP(C13,'[1] 16网络工程下'!$C$3:$E$62,3,FALSE)</f>
        <v>0</v>
      </c>
      <c r="V13" s="2">
        <f>VLOOKUP(C13,'[1] 16网络工程下'!$C$3:$F$62,4,FALSE)</f>
        <v>0</v>
      </c>
      <c r="W13" s="2">
        <f>VLOOKUP(C13,'[1] 16网络工程下'!$C$3:$G$62,5,FALSE)</f>
        <v>0</v>
      </c>
      <c r="X13" s="2">
        <v>0</v>
      </c>
      <c r="Y13" s="2">
        <v>0</v>
      </c>
      <c r="Z13" s="2">
        <f>VLOOKUP(C13,'[1] 16网络工程下'!$C$3:$J$62,8,FALSE)</f>
        <v>0</v>
      </c>
      <c r="AA13" s="2">
        <f>VLOOKUP(C13,'[1] 16网络工程下'!$C$3:$K$62,9,FALSE)</f>
        <v>0</v>
      </c>
      <c r="AB13" s="2">
        <f>VLOOKUP(C13,'[1] 16网络工程下'!$C$3:$L$62,10,FALSE)</f>
        <v>0</v>
      </c>
      <c r="AC13" s="2">
        <f>VLOOKUP(C13,'[1] 16网络工程下'!$C$3:$M$62,11,FALSE)</f>
        <v>0</v>
      </c>
      <c r="AD13" s="2">
        <f>VLOOKUP(C13,'[1] 16网络工程下'!$C$3:$N$62,12,FALSE)</f>
        <v>0</v>
      </c>
      <c r="AE13" s="2">
        <f>VLOOKUP(C13,'[1] 16网络工程下'!$C$3:$O$62,13,FALSE)</f>
        <v>0</v>
      </c>
      <c r="AF13" s="29"/>
      <c r="AG13" s="29"/>
      <c r="AH13" s="2">
        <f t="shared" si="2"/>
        <v>0</v>
      </c>
      <c r="AI13" s="2">
        <f t="shared" si="4"/>
        <v>1</v>
      </c>
      <c r="AJ13" s="2">
        <f t="shared" si="3"/>
        <v>0</v>
      </c>
      <c r="AK13" s="2">
        <f t="shared" si="5"/>
        <v>3</v>
      </c>
    </row>
    <row r="14" spans="1:37">
      <c r="A14" s="51" t="s">
        <v>110</v>
      </c>
      <c r="B14" s="51" t="s">
        <v>134</v>
      </c>
      <c r="C14" s="51" t="s">
        <v>135</v>
      </c>
      <c r="D14" s="43">
        <v>0.2</v>
      </c>
      <c r="E14" s="43"/>
      <c r="F14" s="43">
        <v>0.2</v>
      </c>
      <c r="G14" s="43">
        <v>0.2</v>
      </c>
      <c r="H14" s="43">
        <v>0.2</v>
      </c>
      <c r="I14" s="43">
        <v>0.2</v>
      </c>
      <c r="J14" s="43"/>
      <c r="K14" s="2"/>
      <c r="L14" s="2"/>
      <c r="M14" s="2"/>
      <c r="N14" s="2"/>
      <c r="O14" s="2"/>
      <c r="P14" s="2"/>
      <c r="Q14" s="29"/>
      <c r="R14" s="57">
        <f t="shared" si="0"/>
        <v>1</v>
      </c>
      <c r="S14" s="58">
        <f t="shared" si="1"/>
        <v>3</v>
      </c>
      <c r="T14" s="2">
        <f>VLOOKUP(C14,'[1] 16网络工程下'!$C$3:$D$62,2,FALSE)</f>
        <v>0.2</v>
      </c>
      <c r="U14" s="2">
        <f>VLOOKUP(C14,'[1] 16网络工程下'!$C$3:$E$62,3,FALSE)</f>
        <v>0</v>
      </c>
      <c r="V14" s="2">
        <f>VLOOKUP(C14,'[1] 16网络工程下'!$C$3:$F$62,4,FALSE)</f>
        <v>0</v>
      </c>
      <c r="W14" s="2">
        <f>VLOOKUP(C14,'[1] 16网络工程下'!$C$3:$G$62,5,FALSE)</f>
        <v>0</v>
      </c>
      <c r="X14" s="2">
        <v>0</v>
      </c>
      <c r="Y14" s="2">
        <v>0</v>
      </c>
      <c r="Z14" s="2">
        <f>VLOOKUP(C14,'[1] 16网络工程下'!$C$3:$J$62,8,FALSE)</f>
        <v>0</v>
      </c>
      <c r="AA14" s="2">
        <f>VLOOKUP(C14,'[1] 16网络工程下'!$C$3:$K$62,9,FALSE)</f>
        <v>0</v>
      </c>
      <c r="AB14" s="2">
        <f>VLOOKUP(C14,'[1] 16网络工程下'!$C$3:$L$62,10,FALSE)</f>
        <v>0</v>
      </c>
      <c r="AC14" s="2">
        <f>VLOOKUP(C14,'[1] 16网络工程下'!$C$3:$M$62,11,FALSE)</f>
        <v>0</v>
      </c>
      <c r="AD14" s="2">
        <f>VLOOKUP(C14,'[1] 16网络工程下'!$C$3:$N$62,12,FALSE)</f>
        <v>0</v>
      </c>
      <c r="AE14" s="2">
        <f>VLOOKUP(C14,'[1] 16网络工程下'!$C$3:$O$62,13,FALSE)</f>
        <v>0</v>
      </c>
      <c r="AF14" s="29"/>
      <c r="AG14" s="29"/>
      <c r="AH14" s="2">
        <f t="shared" si="2"/>
        <v>0.2</v>
      </c>
      <c r="AI14" s="2">
        <f t="shared" si="4"/>
        <v>1.2</v>
      </c>
      <c r="AJ14" s="2">
        <f t="shared" si="3"/>
        <v>1</v>
      </c>
      <c r="AK14" s="2">
        <f t="shared" si="5"/>
        <v>4</v>
      </c>
    </row>
    <row r="15" spans="1:37">
      <c r="A15" s="51" t="s">
        <v>110</v>
      </c>
      <c r="B15" s="51" t="s">
        <v>136</v>
      </c>
      <c r="C15" s="51" t="s">
        <v>137</v>
      </c>
      <c r="D15" s="43">
        <v>0.2</v>
      </c>
      <c r="E15" s="43">
        <v>0.2</v>
      </c>
      <c r="F15" s="43">
        <v>0.2</v>
      </c>
      <c r="G15" s="43">
        <v>0.2</v>
      </c>
      <c r="H15" s="43">
        <v>0.2</v>
      </c>
      <c r="I15" s="43">
        <v>0.2</v>
      </c>
      <c r="J15" s="43"/>
      <c r="K15" s="2"/>
      <c r="L15" s="2"/>
      <c r="M15" s="2"/>
      <c r="N15" s="2"/>
      <c r="O15" s="2"/>
      <c r="P15" s="2"/>
      <c r="Q15" s="29"/>
      <c r="R15" s="57">
        <f t="shared" si="0"/>
        <v>1.2</v>
      </c>
      <c r="S15" s="58">
        <f t="shared" si="1"/>
        <v>4</v>
      </c>
      <c r="T15" s="2">
        <f>VLOOKUP(C15,'[1] 16网络工程下'!$C$3:$D$62,2,FALSE)</f>
        <v>0</v>
      </c>
      <c r="U15" s="2">
        <f>VLOOKUP(C15,'[1] 16网络工程下'!$C$3:$E$62,3,FALSE)</f>
        <v>0</v>
      </c>
      <c r="V15" s="2">
        <f>VLOOKUP(C15,'[1] 16网络工程下'!$C$3:$F$62,4,FALSE)</f>
        <v>0</v>
      </c>
      <c r="W15" s="2">
        <f>VLOOKUP(C15,'[1] 16网络工程下'!$C$3:$G$62,5,FALSE)</f>
        <v>0</v>
      </c>
      <c r="X15" s="2">
        <v>0</v>
      </c>
      <c r="Y15" s="2">
        <v>0</v>
      </c>
      <c r="Z15" s="2">
        <f>VLOOKUP(C15,'[1] 16网络工程下'!$C$3:$J$62,8,FALSE)</f>
        <v>0</v>
      </c>
      <c r="AA15" s="2">
        <f>VLOOKUP(C15,'[1] 16网络工程下'!$C$3:$K$62,9,FALSE)</f>
        <v>0</v>
      </c>
      <c r="AB15" s="2">
        <f>VLOOKUP(C15,'[1] 16网络工程下'!$C$3:$L$62,10,FALSE)</f>
        <v>0</v>
      </c>
      <c r="AC15" s="2">
        <f>VLOOKUP(C15,'[1] 16网络工程下'!$C$3:$M$62,11,FALSE)</f>
        <v>0</v>
      </c>
      <c r="AD15" s="2">
        <f>VLOOKUP(C15,'[1] 16网络工程下'!$C$3:$N$62,12,FALSE)</f>
        <v>0</v>
      </c>
      <c r="AE15" s="2">
        <f>VLOOKUP(C15,'[1] 16网络工程下'!$C$3:$O$62,13,FALSE)</f>
        <v>0</v>
      </c>
      <c r="AF15" s="29"/>
      <c r="AG15" s="29"/>
      <c r="AH15" s="2">
        <f t="shared" si="2"/>
        <v>0</v>
      </c>
      <c r="AI15" s="2">
        <f t="shared" si="4"/>
        <v>1.2</v>
      </c>
      <c r="AJ15" s="2">
        <f>COUNTIF(T15:W15,"&gt;0")</f>
        <v>0</v>
      </c>
      <c r="AK15" s="2">
        <f t="shared" si="5"/>
        <v>4</v>
      </c>
    </row>
    <row r="16" spans="1:37">
      <c r="A16" s="51" t="s">
        <v>110</v>
      </c>
      <c r="B16" s="51" t="s">
        <v>138</v>
      </c>
      <c r="C16" s="51" t="s">
        <v>139</v>
      </c>
      <c r="D16" s="43">
        <v>0.2</v>
      </c>
      <c r="E16" s="43">
        <v>0.2</v>
      </c>
      <c r="F16" s="43">
        <v>0.2</v>
      </c>
      <c r="G16" s="43">
        <v>0.2</v>
      </c>
      <c r="H16" s="43">
        <v>0.2</v>
      </c>
      <c r="I16" s="43">
        <v>0.2</v>
      </c>
      <c r="J16" s="43"/>
      <c r="K16" s="2"/>
      <c r="L16" s="2"/>
      <c r="M16" s="2"/>
      <c r="N16" s="2"/>
      <c r="O16" s="2"/>
      <c r="P16" s="2"/>
      <c r="Q16" s="29"/>
      <c r="R16" s="57">
        <f t="shared" si="0"/>
        <v>1.2</v>
      </c>
      <c r="S16" s="58">
        <f t="shared" si="1"/>
        <v>4</v>
      </c>
      <c r="T16" s="2">
        <f>VLOOKUP(C16,'[1] 16网络工程下'!$C$3:$D$62,2,FALSE)</f>
        <v>0</v>
      </c>
      <c r="U16" s="2">
        <f>VLOOKUP(C16,'[1] 16网络工程下'!$C$3:$E$62,3,FALSE)</f>
        <v>0</v>
      </c>
      <c r="V16" s="2">
        <f>VLOOKUP(C16,'[1] 16网络工程下'!$C$3:$F$62,4,FALSE)</f>
        <v>0</v>
      </c>
      <c r="W16" s="2">
        <f>VLOOKUP(C16,'[1] 16网络工程下'!$C$3:$G$62,5,FALSE)</f>
        <v>0</v>
      </c>
      <c r="X16" s="2">
        <v>0</v>
      </c>
      <c r="Y16" s="2">
        <v>0</v>
      </c>
      <c r="Z16" s="2">
        <f>VLOOKUP(C16,'[1] 16网络工程下'!$C$3:$J$62,8,FALSE)</f>
        <v>0</v>
      </c>
      <c r="AA16" s="2">
        <f>VLOOKUP(C16,'[1] 16网络工程下'!$C$3:$K$62,9,FALSE)</f>
        <v>0</v>
      </c>
      <c r="AB16" s="2">
        <f>VLOOKUP(C16,'[1] 16网络工程下'!$C$3:$L$62,10,FALSE)</f>
        <v>0</v>
      </c>
      <c r="AC16" s="2">
        <f>VLOOKUP(C16,'[1] 16网络工程下'!$C$3:$M$62,11,FALSE)</f>
        <v>0</v>
      </c>
      <c r="AD16" s="2">
        <f>VLOOKUP(C16,'[1] 16网络工程下'!$C$3:$N$62,12,FALSE)</f>
        <v>0</v>
      </c>
      <c r="AE16" s="2">
        <f>VLOOKUP(C16,'[1] 16网络工程下'!$C$3:$O$62,13,FALSE)</f>
        <v>0</v>
      </c>
      <c r="AF16" s="29"/>
      <c r="AG16" s="29"/>
      <c r="AH16" s="2">
        <f t="shared" si="2"/>
        <v>0</v>
      </c>
      <c r="AI16" s="2">
        <f t="shared" si="4"/>
        <v>1.2</v>
      </c>
      <c r="AJ16" s="2">
        <f t="shared" si="3"/>
        <v>0</v>
      </c>
      <c r="AK16" s="2">
        <f t="shared" si="5"/>
        <v>4</v>
      </c>
    </row>
    <row r="17" spans="1:37">
      <c r="A17" s="51" t="s">
        <v>110</v>
      </c>
      <c r="B17" s="51" t="s">
        <v>140</v>
      </c>
      <c r="C17" s="51" t="s">
        <v>141</v>
      </c>
      <c r="D17" s="43">
        <v>0.2</v>
      </c>
      <c r="E17" s="43">
        <v>0.2</v>
      </c>
      <c r="F17" s="43"/>
      <c r="G17" s="43"/>
      <c r="H17" s="43">
        <v>0.2</v>
      </c>
      <c r="I17" s="43">
        <v>0.2</v>
      </c>
      <c r="J17" s="43"/>
      <c r="K17" s="2"/>
      <c r="L17" s="2"/>
      <c r="M17" s="2"/>
      <c r="N17" s="2"/>
      <c r="O17" s="2"/>
      <c r="P17" s="2"/>
      <c r="Q17" s="29"/>
      <c r="R17" s="57">
        <f t="shared" si="0"/>
        <v>0.8</v>
      </c>
      <c r="S17" s="58">
        <f t="shared" si="1"/>
        <v>2</v>
      </c>
      <c r="T17" s="2">
        <f>VLOOKUP(C17,'[1] 16网络工程下'!$C$3:$D$62,2,FALSE)</f>
        <v>0</v>
      </c>
      <c r="U17" s="2">
        <f>VLOOKUP(C17,'[1] 16网络工程下'!$C$3:$E$62,3,FALSE)</f>
        <v>0</v>
      </c>
      <c r="V17" s="2">
        <f>VLOOKUP(C17,'[1] 16网络工程下'!$C$3:$F$62,4,FALSE)</f>
        <v>0</v>
      </c>
      <c r="W17" s="2">
        <f>VLOOKUP(C17,'[1] 16网络工程下'!$C$3:$G$62,5,FALSE)</f>
        <v>0</v>
      </c>
      <c r="X17" s="2">
        <v>0</v>
      </c>
      <c r="Y17" s="2">
        <v>0</v>
      </c>
      <c r="Z17" s="2">
        <f>VLOOKUP(C17,'[1] 16网络工程下'!$C$3:$J$62,8,FALSE)</f>
        <v>0</v>
      </c>
      <c r="AA17" s="2">
        <f>VLOOKUP(C17,'[1] 16网络工程下'!$C$3:$K$62,9,FALSE)</f>
        <v>0</v>
      </c>
      <c r="AB17" s="2">
        <f>VLOOKUP(C17,'[1] 16网络工程下'!$C$3:$L$62,10,FALSE)</f>
        <v>0</v>
      </c>
      <c r="AC17" s="2">
        <f>VLOOKUP(C17,'[1] 16网络工程下'!$C$3:$M$62,11,FALSE)</f>
        <v>0</v>
      </c>
      <c r="AD17" s="2">
        <f>VLOOKUP(C17,'[1] 16网络工程下'!$C$3:$N$62,12,FALSE)</f>
        <v>0</v>
      </c>
      <c r="AE17" s="2">
        <f>VLOOKUP(C17,'[1] 16网络工程下'!$C$3:$O$62,13,FALSE)</f>
        <v>0</v>
      </c>
      <c r="AF17" s="29"/>
      <c r="AG17" s="29"/>
      <c r="AH17" s="2">
        <f t="shared" si="2"/>
        <v>0</v>
      </c>
      <c r="AI17" s="2">
        <f t="shared" si="4"/>
        <v>0.8</v>
      </c>
      <c r="AJ17" s="2">
        <f t="shared" si="3"/>
        <v>0</v>
      </c>
      <c r="AK17" s="2">
        <f t="shared" si="5"/>
        <v>2</v>
      </c>
    </row>
    <row r="18" spans="1:37">
      <c r="A18" s="51" t="s">
        <v>110</v>
      </c>
      <c r="B18" s="51" t="s">
        <v>142</v>
      </c>
      <c r="C18" s="51" t="s">
        <v>143</v>
      </c>
      <c r="D18" s="43">
        <v>0.2</v>
      </c>
      <c r="E18" s="43">
        <v>0.2</v>
      </c>
      <c r="F18" s="43">
        <v>0.2</v>
      </c>
      <c r="G18" s="43">
        <v>0.2</v>
      </c>
      <c r="H18" s="43">
        <v>0.2</v>
      </c>
      <c r="I18" s="43">
        <v>0.2</v>
      </c>
      <c r="J18" s="43"/>
      <c r="K18" s="2"/>
      <c r="L18" s="2"/>
      <c r="M18" s="2"/>
      <c r="N18" s="2"/>
      <c r="O18" s="2"/>
      <c r="P18" s="2"/>
      <c r="Q18" s="29"/>
      <c r="R18" s="57">
        <f t="shared" si="0"/>
        <v>1.2</v>
      </c>
      <c r="S18" s="58">
        <f t="shared" si="1"/>
        <v>4</v>
      </c>
      <c r="T18" s="2">
        <f>VLOOKUP(C18,'[1] 16网络工程下'!$C$3:$D$62,2,FALSE)</f>
        <v>0</v>
      </c>
      <c r="U18" s="2">
        <f>VLOOKUP(C18,'[1] 16网络工程下'!$C$3:$E$62,3,FALSE)</f>
        <v>0</v>
      </c>
      <c r="V18" s="2">
        <f>VLOOKUP(C18,'[1] 16网络工程下'!$C$3:$F$62,4,FALSE)</f>
        <v>0</v>
      </c>
      <c r="W18" s="2">
        <f>VLOOKUP(C18,'[1] 16网络工程下'!$C$3:$G$62,5,FALSE)</f>
        <v>0</v>
      </c>
      <c r="X18" s="2">
        <v>0</v>
      </c>
      <c r="Y18" s="2">
        <v>0</v>
      </c>
      <c r="Z18" s="2">
        <f>VLOOKUP(C18,'[1] 16网络工程下'!$C$3:$J$62,8,FALSE)</f>
        <v>0</v>
      </c>
      <c r="AA18" s="2">
        <f>VLOOKUP(C18,'[1] 16网络工程下'!$C$3:$K$62,9,FALSE)</f>
        <v>0</v>
      </c>
      <c r="AB18" s="2">
        <f>VLOOKUP(C18,'[1] 16网络工程下'!$C$3:$L$62,10,FALSE)</f>
        <v>0</v>
      </c>
      <c r="AC18" s="2">
        <f>VLOOKUP(C18,'[1] 16网络工程下'!$C$3:$M$62,11,FALSE)</f>
        <v>0</v>
      </c>
      <c r="AD18" s="2">
        <f>VLOOKUP(C18,'[1] 16网络工程下'!$C$3:$N$62,12,FALSE)</f>
        <v>0</v>
      </c>
      <c r="AE18" s="2">
        <f>VLOOKUP(C18,'[1] 16网络工程下'!$C$3:$O$62,13,FALSE)</f>
        <v>0</v>
      </c>
      <c r="AF18" s="29"/>
      <c r="AG18" s="29"/>
      <c r="AH18" s="2">
        <f t="shared" si="2"/>
        <v>0</v>
      </c>
      <c r="AI18" s="2">
        <f t="shared" si="4"/>
        <v>1.2</v>
      </c>
      <c r="AJ18" s="2">
        <f t="shared" si="3"/>
        <v>0</v>
      </c>
      <c r="AK18" s="2">
        <f t="shared" si="5"/>
        <v>4</v>
      </c>
    </row>
    <row r="19" spans="1:37">
      <c r="A19" s="51" t="s">
        <v>110</v>
      </c>
      <c r="B19" s="51" t="s">
        <v>144</v>
      </c>
      <c r="C19" s="51" t="s">
        <v>145</v>
      </c>
      <c r="D19" s="43">
        <v>0.2</v>
      </c>
      <c r="E19" s="43">
        <v>0.2</v>
      </c>
      <c r="F19" s="43">
        <v>0.2</v>
      </c>
      <c r="G19" s="43">
        <v>0.2</v>
      </c>
      <c r="H19" s="43">
        <v>0.2</v>
      </c>
      <c r="I19" s="43">
        <v>0.2</v>
      </c>
      <c r="J19" s="43"/>
      <c r="K19" s="2"/>
      <c r="L19" s="2"/>
      <c r="M19" s="2"/>
      <c r="N19" s="2"/>
      <c r="O19" s="2"/>
      <c r="P19" s="2"/>
      <c r="Q19" s="29"/>
      <c r="R19" s="57">
        <f t="shared" si="0"/>
        <v>1.2</v>
      </c>
      <c r="S19" s="58">
        <f t="shared" si="1"/>
        <v>4</v>
      </c>
      <c r="T19" s="2">
        <f>VLOOKUP(C19,'[1] 16网络工程下'!$C$3:$D$62,2,FALSE)</f>
        <v>0</v>
      </c>
      <c r="U19" s="2">
        <f>VLOOKUP(C19,'[1] 16网络工程下'!$C$3:$E$62,3,FALSE)</f>
        <v>0</v>
      </c>
      <c r="V19" s="2">
        <f>VLOOKUP(C19,'[1] 16网络工程下'!$C$3:$F$62,4,FALSE)</f>
        <v>0</v>
      </c>
      <c r="W19" s="2">
        <f>VLOOKUP(C19,'[1] 16网络工程下'!$C$3:$G$62,5,FALSE)</f>
        <v>0</v>
      </c>
      <c r="X19" s="2">
        <v>0</v>
      </c>
      <c r="Y19" s="2">
        <v>0</v>
      </c>
      <c r="Z19" s="2">
        <f>VLOOKUP(C19,'[1] 16网络工程下'!$C$3:$J$62,8,FALSE)</f>
        <v>0</v>
      </c>
      <c r="AA19" s="2">
        <f>VLOOKUP(C19,'[1] 16网络工程下'!$C$3:$K$62,9,FALSE)</f>
        <v>0</v>
      </c>
      <c r="AB19" s="2">
        <f>VLOOKUP(C19,'[1] 16网络工程下'!$C$3:$L$62,10,FALSE)</f>
        <v>0</v>
      </c>
      <c r="AC19" s="2">
        <f>VLOOKUP(C19,'[1] 16网络工程下'!$C$3:$M$62,11,FALSE)</f>
        <v>0</v>
      </c>
      <c r="AD19" s="2">
        <f>VLOOKUP(C19,'[1] 16网络工程下'!$C$3:$N$62,12,FALSE)</f>
        <v>0</v>
      </c>
      <c r="AE19" s="2">
        <f>VLOOKUP(C19,'[1] 16网络工程下'!$C$3:$O$62,13,FALSE)</f>
        <v>0</v>
      </c>
      <c r="AF19" s="29"/>
      <c r="AG19" s="29"/>
      <c r="AH19" s="2">
        <f t="shared" si="2"/>
        <v>0</v>
      </c>
      <c r="AI19" s="2">
        <f t="shared" si="4"/>
        <v>1.2</v>
      </c>
      <c r="AJ19" s="2">
        <f t="shared" si="3"/>
        <v>0</v>
      </c>
      <c r="AK19" s="2">
        <f t="shared" si="5"/>
        <v>4</v>
      </c>
    </row>
    <row r="20" spans="1:37">
      <c r="A20" s="51" t="s">
        <v>110</v>
      </c>
      <c r="B20" s="51" t="s">
        <v>146</v>
      </c>
      <c r="C20" s="51" t="s">
        <v>147</v>
      </c>
      <c r="D20" s="43">
        <v>0.2</v>
      </c>
      <c r="E20" s="43"/>
      <c r="F20" s="43"/>
      <c r="G20" s="43">
        <v>0.2</v>
      </c>
      <c r="H20" s="43">
        <v>0.2</v>
      </c>
      <c r="I20" s="43">
        <v>0.2</v>
      </c>
      <c r="J20" s="43"/>
      <c r="K20" s="2"/>
      <c r="L20" s="2"/>
      <c r="M20" s="2"/>
      <c r="N20" s="2"/>
      <c r="O20" s="2"/>
      <c r="P20" s="2"/>
      <c r="Q20" s="29"/>
      <c r="R20" s="57">
        <f t="shared" si="0"/>
        <v>0.8</v>
      </c>
      <c r="S20" s="58">
        <f t="shared" si="1"/>
        <v>2</v>
      </c>
      <c r="T20" s="2">
        <f>VLOOKUP(C20,'[1] 16网络工程下'!$C$3:$D$62,2,FALSE)</f>
        <v>0.2</v>
      </c>
      <c r="U20" s="2">
        <f>VLOOKUP(C20,'[1] 16网络工程下'!$C$3:$E$62,3,FALSE)</f>
        <v>0</v>
      </c>
      <c r="V20" s="2">
        <f>VLOOKUP(C20,'[1] 16网络工程下'!$C$3:$F$62,4,FALSE)</f>
        <v>0</v>
      </c>
      <c r="W20" s="2">
        <f>VLOOKUP(C20,'[1] 16网络工程下'!$C$3:$G$62,5,FALSE)</f>
        <v>0</v>
      </c>
      <c r="X20" s="2">
        <v>0</v>
      </c>
      <c r="Y20" s="2">
        <v>0</v>
      </c>
      <c r="Z20" s="2">
        <f>VLOOKUP(C20,'[1] 16网络工程下'!$C$3:$J$62,8,FALSE)</f>
        <v>0</v>
      </c>
      <c r="AA20" s="2">
        <f>VLOOKUP(C20,'[1] 16网络工程下'!$C$3:$K$62,9,FALSE)</f>
        <v>0</v>
      </c>
      <c r="AB20" s="2">
        <f>VLOOKUP(C20,'[1] 16网络工程下'!$C$3:$L$62,10,FALSE)</f>
        <v>0</v>
      </c>
      <c r="AC20" s="2">
        <f>VLOOKUP(C20,'[1] 16网络工程下'!$C$3:$M$62,11,FALSE)</f>
        <v>0</v>
      </c>
      <c r="AD20" s="2">
        <f>VLOOKUP(C20,'[1] 16网络工程下'!$C$3:$N$62,12,FALSE)</f>
        <v>0</v>
      </c>
      <c r="AE20" s="2">
        <f>VLOOKUP(C20,'[1] 16网络工程下'!$C$3:$O$62,13,FALSE)</f>
        <v>0</v>
      </c>
      <c r="AF20" s="29"/>
      <c r="AG20" s="29"/>
      <c r="AH20" s="2">
        <f t="shared" si="2"/>
        <v>0.2</v>
      </c>
      <c r="AI20" s="2">
        <f t="shared" si="4"/>
        <v>1</v>
      </c>
      <c r="AJ20" s="2">
        <f>COUNTIF(T20:W20,"&gt;0")</f>
        <v>1</v>
      </c>
      <c r="AK20" s="2">
        <f t="shared" si="5"/>
        <v>3</v>
      </c>
    </row>
    <row r="21" spans="1:37">
      <c r="A21" s="51" t="s">
        <v>110</v>
      </c>
      <c r="B21" s="51" t="s">
        <v>148</v>
      </c>
      <c r="C21" s="51" t="s">
        <v>149</v>
      </c>
      <c r="D21" s="43">
        <v>0.2</v>
      </c>
      <c r="E21" s="43"/>
      <c r="F21" s="43"/>
      <c r="G21" s="43"/>
      <c r="H21" s="43">
        <v>0.2</v>
      </c>
      <c r="I21" s="43">
        <v>0.2</v>
      </c>
      <c r="J21" s="43"/>
      <c r="K21" s="2"/>
      <c r="L21" s="2">
        <v>0.2</v>
      </c>
      <c r="M21" s="2"/>
      <c r="N21" s="2"/>
      <c r="O21" s="2"/>
      <c r="P21" s="2"/>
      <c r="Q21" s="29"/>
      <c r="R21" s="57">
        <f t="shared" si="0"/>
        <v>0.8</v>
      </c>
      <c r="S21" s="58">
        <f t="shared" si="1"/>
        <v>1</v>
      </c>
      <c r="T21" s="2">
        <f>VLOOKUP(C21,'[1] 16网络工程下'!$C$3:$D$62,2,FALSE)</f>
        <v>0</v>
      </c>
      <c r="U21" s="2">
        <f>VLOOKUP(C21,'[1] 16网络工程下'!$C$3:$E$62,3,FALSE)</f>
        <v>0</v>
      </c>
      <c r="V21" s="2">
        <f>VLOOKUP(C21,'[1] 16网络工程下'!$C$3:$F$62,4,FALSE)</f>
        <v>0</v>
      </c>
      <c r="W21" s="2">
        <f>VLOOKUP(C21,'[1] 16网络工程下'!$C$3:$G$62,5,FALSE)</f>
        <v>0</v>
      </c>
      <c r="X21" s="2">
        <v>0</v>
      </c>
      <c r="Y21" s="2">
        <v>0</v>
      </c>
      <c r="Z21" s="2">
        <f>VLOOKUP(C21,'[1] 16网络工程下'!$C$3:$J$62,8,FALSE)</f>
        <v>0</v>
      </c>
      <c r="AA21" s="2">
        <f>VLOOKUP(C21,'[1] 16网络工程下'!$C$3:$K$62,9,FALSE)</f>
        <v>0</v>
      </c>
      <c r="AB21" s="2">
        <f>VLOOKUP(C21,'[1] 16网络工程下'!$C$3:$L$62,10,FALSE)</f>
        <v>0</v>
      </c>
      <c r="AC21" s="2">
        <f>VLOOKUP(C21,'[1] 16网络工程下'!$C$3:$M$62,11,FALSE)</f>
        <v>0</v>
      </c>
      <c r="AD21" s="2">
        <f>VLOOKUP(C21,'[1] 16网络工程下'!$C$3:$N$62,12,FALSE)</f>
        <v>0</v>
      </c>
      <c r="AE21" s="2">
        <f>VLOOKUP(C21,'[1] 16网络工程下'!$C$3:$O$62,13,FALSE)</f>
        <v>0</v>
      </c>
      <c r="AF21" s="29"/>
      <c r="AG21" s="29"/>
      <c r="AH21" s="2">
        <f t="shared" si="2"/>
        <v>0</v>
      </c>
      <c r="AI21" s="2">
        <f t="shared" si="4"/>
        <v>0.8</v>
      </c>
      <c r="AJ21" s="2">
        <f t="shared" si="3"/>
        <v>0</v>
      </c>
      <c r="AK21" s="2">
        <f t="shared" si="5"/>
        <v>1</v>
      </c>
    </row>
    <row r="22" spans="1:37">
      <c r="A22" s="51" t="s">
        <v>110</v>
      </c>
      <c r="B22" s="51" t="s">
        <v>150</v>
      </c>
      <c r="C22" s="51" t="s">
        <v>151</v>
      </c>
      <c r="D22" s="43">
        <v>0.2</v>
      </c>
      <c r="E22" s="43">
        <v>0.2</v>
      </c>
      <c r="F22" s="43">
        <v>0.2</v>
      </c>
      <c r="G22" s="43">
        <v>0.2</v>
      </c>
      <c r="H22" s="43">
        <v>0.2</v>
      </c>
      <c r="I22" s="43">
        <v>0.2</v>
      </c>
      <c r="J22" s="43"/>
      <c r="K22" s="2"/>
      <c r="L22" s="2"/>
      <c r="M22" s="2"/>
      <c r="N22" s="2"/>
      <c r="O22" s="2"/>
      <c r="P22" s="2"/>
      <c r="Q22" s="29"/>
      <c r="R22" s="57">
        <f t="shared" si="0"/>
        <v>1.2</v>
      </c>
      <c r="S22" s="58">
        <f t="shared" si="1"/>
        <v>4</v>
      </c>
      <c r="T22" s="2">
        <f>VLOOKUP(C22,'[1] 16网络工程下'!$C$3:$D$62,2,FALSE)</f>
        <v>0</v>
      </c>
      <c r="U22" s="2">
        <f>VLOOKUP(C22,'[1] 16网络工程下'!$C$3:$E$62,3,FALSE)</f>
        <v>0</v>
      </c>
      <c r="V22" s="2">
        <f>VLOOKUP(C22,'[1] 16网络工程下'!$C$3:$F$62,4,FALSE)</f>
        <v>0</v>
      </c>
      <c r="W22" s="2">
        <f>VLOOKUP(C22,'[1] 16网络工程下'!$C$3:$G$62,5,FALSE)</f>
        <v>0</v>
      </c>
      <c r="X22" s="2">
        <v>0</v>
      </c>
      <c r="Y22" s="2">
        <v>0</v>
      </c>
      <c r="Z22" s="2">
        <f>VLOOKUP(C22,'[1] 16网络工程下'!$C$3:$J$62,8,FALSE)</f>
        <v>0</v>
      </c>
      <c r="AA22" s="2">
        <f>VLOOKUP(C22,'[1] 16网络工程下'!$C$3:$K$62,9,FALSE)</f>
        <v>1.5</v>
      </c>
      <c r="AB22" s="2">
        <f>VLOOKUP(C22,'[1] 16网络工程下'!$C$3:$L$62,10,FALSE)</f>
        <v>0</v>
      </c>
      <c r="AC22" s="2">
        <f>VLOOKUP(C22,'[1] 16网络工程下'!$C$3:$M$62,11,FALSE)</f>
        <v>0</v>
      </c>
      <c r="AD22" s="2">
        <f>VLOOKUP(C22,'[1] 16网络工程下'!$C$3:$N$62,12,FALSE)</f>
        <v>0</v>
      </c>
      <c r="AE22" s="2">
        <f>VLOOKUP(C22,'[1] 16网络工程下'!$C$3:$O$62,13,FALSE)</f>
        <v>0</v>
      </c>
      <c r="AF22" s="29"/>
      <c r="AG22" s="29">
        <v>1</v>
      </c>
      <c r="AH22" s="2">
        <f>SUM(T22:AG22)</f>
        <v>2.5</v>
      </c>
      <c r="AI22" s="57">
        <f t="shared" si="4"/>
        <v>3.7</v>
      </c>
      <c r="AJ22" s="2">
        <f t="shared" si="3"/>
        <v>0</v>
      </c>
      <c r="AK22" s="2">
        <f t="shared" si="5"/>
        <v>4</v>
      </c>
    </row>
    <row r="23" spans="1:37">
      <c r="A23" s="51" t="s">
        <v>110</v>
      </c>
      <c r="B23" s="51" t="s">
        <v>152</v>
      </c>
      <c r="C23" s="51" t="s">
        <v>153</v>
      </c>
      <c r="D23" s="43">
        <v>0.2</v>
      </c>
      <c r="E23" s="43">
        <v>0.2</v>
      </c>
      <c r="F23" s="43">
        <v>0.2</v>
      </c>
      <c r="G23" s="43">
        <v>0.2</v>
      </c>
      <c r="H23" s="43">
        <v>0.2</v>
      </c>
      <c r="I23" s="43">
        <v>0.2</v>
      </c>
      <c r="J23" s="43"/>
      <c r="K23" s="2"/>
      <c r="L23" s="2"/>
      <c r="M23" s="2"/>
      <c r="N23" s="2"/>
      <c r="O23" s="2"/>
      <c r="P23" s="2"/>
      <c r="Q23" s="29"/>
      <c r="R23" s="57">
        <f t="shared" si="0"/>
        <v>1.2</v>
      </c>
      <c r="S23" s="58">
        <f t="shared" si="1"/>
        <v>4</v>
      </c>
      <c r="T23" s="2">
        <f>VLOOKUP(C23,'[1] 16网络工程下'!$C$3:$D$62,2,FALSE)</f>
        <v>0.2</v>
      </c>
      <c r="U23" s="2">
        <f>VLOOKUP(C23,'[1] 16网络工程下'!$C$3:$E$62,3,FALSE)</f>
        <v>0</v>
      </c>
      <c r="V23" s="2">
        <f>VLOOKUP(C23,'[1] 16网络工程下'!$C$3:$F$62,4,FALSE)</f>
        <v>0</v>
      </c>
      <c r="W23" s="2">
        <f>VLOOKUP(C23,'[1] 16网络工程下'!$C$3:$G$62,5,FALSE)</f>
        <v>0</v>
      </c>
      <c r="X23" s="2">
        <v>0</v>
      </c>
      <c r="Y23" s="2">
        <v>0</v>
      </c>
      <c r="Z23" s="2">
        <f>VLOOKUP(C23,'[1] 16网络工程下'!$C$3:$J$62,8,FALSE)</f>
        <v>0</v>
      </c>
      <c r="AA23" s="2">
        <f>VLOOKUP(C23,'[1] 16网络工程下'!$C$3:$K$62,9,FALSE)</f>
        <v>0</v>
      </c>
      <c r="AB23" s="2">
        <f>VLOOKUP(C23,'[1] 16网络工程下'!$C$3:$L$62,10,FALSE)</f>
        <v>0</v>
      </c>
      <c r="AC23" s="2">
        <f>VLOOKUP(C23,'[1] 16网络工程下'!$C$3:$M$62,11,FALSE)</f>
        <v>0</v>
      </c>
      <c r="AD23" s="2">
        <f>VLOOKUP(C23,'[1] 16网络工程下'!$C$3:$N$62,12,FALSE)</f>
        <v>0</v>
      </c>
      <c r="AE23" s="2">
        <f>VLOOKUP(C23,'[1] 16网络工程下'!$C$3:$O$62,13,FALSE)</f>
        <v>0</v>
      </c>
      <c r="AF23" s="29"/>
      <c r="AG23" s="29"/>
      <c r="AH23" s="29">
        <f>SUM(T23:AG23)</f>
        <v>0.2</v>
      </c>
      <c r="AI23" s="2">
        <f t="shared" si="4"/>
        <v>1.4</v>
      </c>
      <c r="AJ23" s="2">
        <f t="shared" si="3"/>
        <v>1</v>
      </c>
      <c r="AK23" s="2">
        <f t="shared" si="5"/>
        <v>5</v>
      </c>
    </row>
    <row r="24" spans="1:37">
      <c r="A24" s="51" t="s">
        <v>110</v>
      </c>
      <c r="B24" s="51" t="s">
        <v>154</v>
      </c>
      <c r="C24" s="51" t="s">
        <v>155</v>
      </c>
      <c r="D24" s="43">
        <v>0.2</v>
      </c>
      <c r="E24" s="43">
        <v>0.2</v>
      </c>
      <c r="F24" s="43">
        <v>0.2</v>
      </c>
      <c r="G24" s="43">
        <v>0.2</v>
      </c>
      <c r="H24" s="43">
        <v>0.2</v>
      </c>
      <c r="I24" s="43">
        <v>0.2</v>
      </c>
      <c r="J24" s="43"/>
      <c r="K24" s="2"/>
      <c r="L24" s="2"/>
      <c r="M24" s="2"/>
      <c r="N24" s="2"/>
      <c r="O24" s="2"/>
      <c r="P24" s="2"/>
      <c r="Q24" s="29"/>
      <c r="R24" s="57">
        <f t="shared" si="0"/>
        <v>1.2</v>
      </c>
      <c r="S24" s="58">
        <f t="shared" si="1"/>
        <v>4</v>
      </c>
      <c r="T24" s="2">
        <f>VLOOKUP(C24,'[1] 16网络工程下'!$C$3:$D$62,2,FALSE)</f>
        <v>0.2</v>
      </c>
      <c r="U24" s="2">
        <f>VLOOKUP(C24,'[1] 16网络工程下'!$C$3:$E$62,3,FALSE)</f>
        <v>0</v>
      </c>
      <c r="V24" s="2">
        <f>VLOOKUP(C24,'[1] 16网络工程下'!$C$3:$F$62,4,FALSE)</f>
        <v>0</v>
      </c>
      <c r="W24" s="2">
        <f>VLOOKUP(C24,'[1] 16网络工程下'!$C$3:$G$62,5,FALSE)</f>
        <v>0</v>
      </c>
      <c r="X24" s="2">
        <v>0</v>
      </c>
      <c r="Y24" s="2">
        <v>0</v>
      </c>
      <c r="Z24" s="2">
        <f>VLOOKUP(C24,'[1] 16网络工程下'!$C$3:$J$62,8,FALSE)</f>
        <v>0</v>
      </c>
      <c r="AA24" s="2">
        <f>VLOOKUP(C24,'[1] 16网络工程下'!$C$3:$K$62,9,FALSE)</f>
        <v>0</v>
      </c>
      <c r="AB24" s="2">
        <f>VLOOKUP(C24,'[1] 16网络工程下'!$C$3:$L$62,10,FALSE)</f>
        <v>0</v>
      </c>
      <c r="AC24" s="2">
        <f>VLOOKUP(C24,'[1] 16网络工程下'!$C$3:$M$62,11,FALSE)</f>
        <v>0</v>
      </c>
      <c r="AD24" s="2">
        <f>VLOOKUP(C24,'[1] 16网络工程下'!$C$3:$N$62,12,FALSE)</f>
        <v>0</v>
      </c>
      <c r="AE24" s="2">
        <f>VLOOKUP(C24,'[1] 16网络工程下'!$C$3:$O$62,13,FALSE)</f>
        <v>0</v>
      </c>
      <c r="AF24" s="29"/>
      <c r="AG24" s="29"/>
      <c r="AH24" s="29">
        <f t="shared" ref="AH24:AH63" si="6">SUM(T24:AG24)</f>
        <v>0.2</v>
      </c>
      <c r="AI24" s="2">
        <f t="shared" si="4"/>
        <v>1.4</v>
      </c>
      <c r="AJ24" s="2">
        <f t="shared" si="3"/>
        <v>1</v>
      </c>
      <c r="AK24" s="2">
        <f t="shared" si="5"/>
        <v>5</v>
      </c>
    </row>
    <row r="25" spans="1:37">
      <c r="A25" s="51" t="s">
        <v>110</v>
      </c>
      <c r="B25" s="51" t="s">
        <v>156</v>
      </c>
      <c r="C25" s="51" t="s">
        <v>157</v>
      </c>
      <c r="D25" s="43">
        <v>0.2</v>
      </c>
      <c r="E25" s="43"/>
      <c r="F25" s="43"/>
      <c r="G25" s="43"/>
      <c r="H25" s="43">
        <v>0.2</v>
      </c>
      <c r="I25" s="43">
        <v>0.2</v>
      </c>
      <c r="J25" s="43"/>
      <c r="K25" s="2"/>
      <c r="L25" s="2"/>
      <c r="M25" s="2"/>
      <c r="N25" s="2"/>
      <c r="O25" s="2"/>
      <c r="P25" s="2"/>
      <c r="Q25" s="29"/>
      <c r="R25" s="57">
        <f t="shared" si="0"/>
        <v>0.60000000000000009</v>
      </c>
      <c r="S25" s="58">
        <f t="shared" si="1"/>
        <v>1</v>
      </c>
      <c r="T25" s="2">
        <f>VLOOKUP(C25,'[1] 16网络工程下'!$C$3:$D$62,2,FALSE)</f>
        <v>0</v>
      </c>
      <c r="U25" s="2">
        <f>VLOOKUP(C25,'[1] 16网络工程下'!$C$3:$E$62,3,FALSE)</f>
        <v>0</v>
      </c>
      <c r="V25" s="2">
        <f>VLOOKUP(C25,'[1] 16网络工程下'!$C$3:$F$62,4,FALSE)</f>
        <v>0.2</v>
      </c>
      <c r="W25" s="2">
        <f>VLOOKUP(C25,'[1] 16网络工程下'!$C$3:$G$62,5,FALSE)</f>
        <v>0</v>
      </c>
      <c r="X25" s="2">
        <v>0</v>
      </c>
      <c r="Y25" s="2">
        <v>0</v>
      </c>
      <c r="Z25" s="2">
        <f>VLOOKUP(C25,'[1] 16网络工程下'!$C$3:$J$62,8,FALSE)</f>
        <v>0</v>
      </c>
      <c r="AA25" s="2">
        <f>VLOOKUP(C25,'[1] 16网络工程下'!$C$3:$K$62,9,FALSE)</f>
        <v>0</v>
      </c>
      <c r="AB25" s="2">
        <f>VLOOKUP(C25,'[1] 16网络工程下'!$C$3:$L$62,10,FALSE)</f>
        <v>0</v>
      </c>
      <c r="AC25" s="2">
        <f>VLOOKUP(C25,'[1] 16网络工程下'!$C$3:$M$62,11,FALSE)</f>
        <v>0</v>
      </c>
      <c r="AD25" s="2">
        <f>VLOOKUP(C25,'[1] 16网络工程下'!$C$3:$N$62,12,FALSE)</f>
        <v>0</v>
      </c>
      <c r="AE25" s="2">
        <f>VLOOKUP(C25,'[1] 16网络工程下'!$C$3:$O$62,13,FALSE)</f>
        <v>0</v>
      </c>
      <c r="AF25" s="29"/>
      <c r="AG25" s="29"/>
      <c r="AH25" s="29">
        <f t="shared" si="6"/>
        <v>0.2</v>
      </c>
      <c r="AI25" s="2">
        <f t="shared" si="4"/>
        <v>0.8</v>
      </c>
      <c r="AJ25" s="2">
        <f t="shared" si="3"/>
        <v>1</v>
      </c>
      <c r="AK25" s="2">
        <f t="shared" si="5"/>
        <v>2</v>
      </c>
    </row>
    <row r="26" spans="1:37">
      <c r="A26" s="51" t="s">
        <v>110</v>
      </c>
      <c r="B26" s="51" t="s">
        <v>158</v>
      </c>
      <c r="C26" s="51" t="s">
        <v>159</v>
      </c>
      <c r="D26" s="43">
        <v>0.2</v>
      </c>
      <c r="E26" s="43">
        <v>0.2</v>
      </c>
      <c r="F26" s="43">
        <v>0.2</v>
      </c>
      <c r="G26" s="43">
        <v>0.2</v>
      </c>
      <c r="H26" s="43">
        <v>0.2</v>
      </c>
      <c r="I26" s="43">
        <v>0.2</v>
      </c>
      <c r="J26" s="43"/>
      <c r="K26" s="2"/>
      <c r="L26" s="2"/>
      <c r="M26" s="2"/>
      <c r="N26" s="2"/>
      <c r="O26" s="2"/>
      <c r="P26" s="2"/>
      <c r="Q26" s="29"/>
      <c r="R26" s="57">
        <f t="shared" si="0"/>
        <v>1.2</v>
      </c>
      <c r="S26" s="58">
        <f t="shared" si="1"/>
        <v>4</v>
      </c>
      <c r="T26" s="2">
        <f>VLOOKUP(C26,'[1] 16网络工程下'!$C$3:$D$62,2,FALSE)</f>
        <v>0.2</v>
      </c>
      <c r="U26" s="2">
        <f>VLOOKUP(C26,'[1] 16网络工程下'!$C$3:$E$62,3,FALSE)</f>
        <v>0</v>
      </c>
      <c r="V26" s="2">
        <f>VLOOKUP(C26,'[1] 16网络工程下'!$C$3:$F$62,4,FALSE)</f>
        <v>0</v>
      </c>
      <c r="W26" s="2">
        <f>VLOOKUP(C26,'[1] 16网络工程下'!$C$3:$G$62,5,FALSE)</f>
        <v>0</v>
      </c>
      <c r="X26" s="2">
        <v>0.1</v>
      </c>
      <c r="Y26" s="2">
        <v>0.2</v>
      </c>
      <c r="Z26" s="2">
        <f>VLOOKUP(C26,'[1] 16网络工程下'!$C$3:$J$62,8,FALSE)</f>
        <v>0</v>
      </c>
      <c r="AA26" s="2">
        <f>VLOOKUP(C26,'[1] 16网络工程下'!$C$3:$K$62,9,FALSE)</f>
        <v>1</v>
      </c>
      <c r="AB26" s="2">
        <f>VLOOKUP(C26,'[1] 16网络工程下'!$C$3:$L$62,10,FALSE)</f>
        <v>0</v>
      </c>
      <c r="AC26" s="2">
        <f>VLOOKUP(C26,'[1] 16网络工程下'!$C$3:$M$62,11,FALSE)</f>
        <v>0</v>
      </c>
      <c r="AD26" s="2">
        <f>VLOOKUP(C26,'[1] 16网络工程下'!$C$3:$N$62,12,FALSE)</f>
        <v>0.1</v>
      </c>
      <c r="AE26" s="2">
        <f>VLOOKUP(C26,'[1] 16网络工程下'!$C$3:$O$62,13,FALSE)</f>
        <v>0</v>
      </c>
      <c r="AF26" s="29"/>
      <c r="AG26" s="29"/>
      <c r="AH26" s="29">
        <f t="shared" si="6"/>
        <v>1.6</v>
      </c>
      <c r="AI26" s="2">
        <f t="shared" si="4"/>
        <v>2.8</v>
      </c>
      <c r="AJ26" s="2">
        <f t="shared" si="3"/>
        <v>1</v>
      </c>
      <c r="AK26" s="2">
        <f t="shared" si="5"/>
        <v>5</v>
      </c>
    </row>
    <row r="27" spans="1:37">
      <c r="A27" s="51" t="s">
        <v>110</v>
      </c>
      <c r="B27" s="51" t="s">
        <v>160</v>
      </c>
      <c r="C27" s="51" t="s">
        <v>161</v>
      </c>
      <c r="D27" s="43">
        <v>0.2</v>
      </c>
      <c r="E27" s="43">
        <v>0.2</v>
      </c>
      <c r="F27" s="43">
        <v>0.2</v>
      </c>
      <c r="G27" s="43">
        <v>0.2</v>
      </c>
      <c r="H27" s="43">
        <v>0.2</v>
      </c>
      <c r="I27" s="43">
        <v>0.2</v>
      </c>
      <c r="J27" s="43"/>
      <c r="K27" s="2"/>
      <c r="L27" s="2"/>
      <c r="M27" s="2"/>
      <c r="N27" s="2"/>
      <c r="O27" s="2"/>
      <c r="P27" s="2"/>
      <c r="Q27" s="29"/>
      <c r="R27" s="57">
        <f t="shared" si="0"/>
        <v>1.2</v>
      </c>
      <c r="S27" s="58">
        <f t="shared" si="1"/>
        <v>4</v>
      </c>
      <c r="T27" s="2">
        <f>VLOOKUP(C27,'[1] 16网络工程下'!$C$3:$D$62,2,FALSE)</f>
        <v>0</v>
      </c>
      <c r="U27" s="2">
        <f>VLOOKUP(C27,'[1] 16网络工程下'!$C$3:$E$62,3,FALSE)</f>
        <v>0</v>
      </c>
      <c r="V27" s="2">
        <f>VLOOKUP(C27,'[1] 16网络工程下'!$C$3:$F$62,4,FALSE)</f>
        <v>0.2</v>
      </c>
      <c r="W27" s="2">
        <f>VLOOKUP(C27,'[1] 16网络工程下'!$C$3:$G$62,5,FALSE)</f>
        <v>0</v>
      </c>
      <c r="X27" s="2">
        <v>0</v>
      </c>
      <c r="Y27" s="2">
        <v>0</v>
      </c>
      <c r="Z27" s="2">
        <f>VLOOKUP(C27,'[1] 16网络工程下'!$C$3:$J$62,8,FALSE)</f>
        <v>0</v>
      </c>
      <c r="AA27" s="2">
        <f>VLOOKUP(C27,'[1] 16网络工程下'!$C$3:$K$62,9,FALSE)</f>
        <v>0</v>
      </c>
      <c r="AB27" s="2">
        <f>VLOOKUP(C27,'[1] 16网络工程下'!$C$3:$L$62,10,FALSE)</f>
        <v>0</v>
      </c>
      <c r="AC27" s="2">
        <f>VLOOKUP(C27,'[1] 16网络工程下'!$C$3:$M$62,11,FALSE)</f>
        <v>0</v>
      </c>
      <c r="AD27" s="2">
        <f>VLOOKUP(C27,'[1] 16网络工程下'!$C$3:$N$62,12,FALSE)</f>
        <v>0</v>
      </c>
      <c r="AE27" s="2">
        <f>VLOOKUP(C27,'[1] 16网络工程下'!$C$3:$O$62,13,FALSE)</f>
        <v>0</v>
      </c>
      <c r="AF27" s="29">
        <v>0.2</v>
      </c>
      <c r="AG27" s="29"/>
      <c r="AH27" s="29">
        <f t="shared" si="6"/>
        <v>0.4</v>
      </c>
      <c r="AI27" s="57">
        <f t="shared" si="4"/>
        <v>1.6</v>
      </c>
      <c r="AJ27" s="2">
        <f t="shared" si="3"/>
        <v>1</v>
      </c>
      <c r="AK27" s="2">
        <f t="shared" si="5"/>
        <v>5</v>
      </c>
    </row>
    <row r="28" spans="1:37">
      <c r="A28" s="51" t="s">
        <v>110</v>
      </c>
      <c r="B28" s="51" t="s">
        <v>162</v>
      </c>
      <c r="C28" s="51" t="s">
        <v>163</v>
      </c>
      <c r="D28" s="43">
        <v>0.2</v>
      </c>
      <c r="E28" s="43"/>
      <c r="F28" s="43">
        <v>0.2</v>
      </c>
      <c r="G28" s="43">
        <v>0.2</v>
      </c>
      <c r="H28" s="43">
        <v>0.2</v>
      </c>
      <c r="I28" s="43">
        <v>0.2</v>
      </c>
      <c r="J28" s="43"/>
      <c r="K28" s="2"/>
      <c r="L28" s="2"/>
      <c r="M28" s="2"/>
      <c r="N28" s="2"/>
      <c r="O28" s="2"/>
      <c r="P28" s="2"/>
      <c r="Q28" s="29"/>
      <c r="R28" s="57">
        <f t="shared" si="0"/>
        <v>1</v>
      </c>
      <c r="S28" s="58">
        <f t="shared" si="1"/>
        <v>3</v>
      </c>
      <c r="T28" s="2">
        <f>VLOOKUP(C28,'[1] 16网络工程下'!$C$3:$D$62,2,FALSE)</f>
        <v>0</v>
      </c>
      <c r="U28" s="2">
        <f>VLOOKUP(C28,'[1] 16网络工程下'!$C$3:$E$62,3,FALSE)</f>
        <v>0</v>
      </c>
      <c r="V28" s="2">
        <f>VLOOKUP(C28,'[1] 16网络工程下'!$C$3:$F$62,4,FALSE)</f>
        <v>0</v>
      </c>
      <c r="W28" s="2">
        <f>VLOOKUP(C28,'[1] 16网络工程下'!$C$3:$G$62,5,FALSE)</f>
        <v>0</v>
      </c>
      <c r="X28" s="2">
        <v>0</v>
      </c>
      <c r="Y28" s="2">
        <v>0</v>
      </c>
      <c r="Z28" s="2">
        <f>VLOOKUP(C28,'[1] 16网络工程下'!$C$3:$J$62,8,FALSE)</f>
        <v>0</v>
      </c>
      <c r="AA28" s="2">
        <f>VLOOKUP(C28,'[1] 16网络工程下'!$C$3:$K$62,9,FALSE)</f>
        <v>1</v>
      </c>
      <c r="AB28" s="2">
        <f>VLOOKUP(C28,'[1] 16网络工程下'!$C$3:$L$62,10,FALSE)</f>
        <v>0</v>
      </c>
      <c r="AC28" s="2">
        <f>VLOOKUP(C28,'[1] 16网络工程下'!$C$3:$M$62,11,FALSE)</f>
        <v>0</v>
      </c>
      <c r="AD28" s="2">
        <f>VLOOKUP(C28,'[1] 16网络工程下'!$C$3:$N$62,12,FALSE)</f>
        <v>0</v>
      </c>
      <c r="AE28" s="2">
        <f>VLOOKUP(C28,'[1] 16网络工程下'!$C$3:$O$62,13,FALSE)</f>
        <v>0</v>
      </c>
      <c r="AF28" s="29"/>
      <c r="AG28" s="29"/>
      <c r="AH28" s="29">
        <f t="shared" si="6"/>
        <v>1</v>
      </c>
      <c r="AI28" s="2">
        <f t="shared" si="4"/>
        <v>2</v>
      </c>
      <c r="AJ28" s="2">
        <f t="shared" si="3"/>
        <v>0</v>
      </c>
      <c r="AK28" s="2">
        <f t="shared" si="5"/>
        <v>3</v>
      </c>
    </row>
    <row r="29" spans="1:37">
      <c r="A29" s="51" t="s">
        <v>164</v>
      </c>
      <c r="B29" s="43" t="s">
        <v>165</v>
      </c>
      <c r="C29" s="43" t="s">
        <v>166</v>
      </c>
      <c r="D29" s="43"/>
      <c r="E29" s="43"/>
      <c r="F29" s="43"/>
      <c r="G29" s="43">
        <v>0.2</v>
      </c>
      <c r="H29" s="43">
        <v>0.2</v>
      </c>
      <c r="I29" s="43">
        <v>0.2</v>
      </c>
      <c r="J29" s="43"/>
      <c r="K29" s="2"/>
      <c r="L29" s="2"/>
      <c r="M29" s="2"/>
      <c r="N29" s="2"/>
      <c r="O29" s="2"/>
      <c r="P29" s="2"/>
      <c r="Q29" s="29"/>
      <c r="R29" s="57">
        <f t="shared" si="0"/>
        <v>0.60000000000000009</v>
      </c>
      <c r="S29" s="58">
        <f t="shared" si="1"/>
        <v>1</v>
      </c>
      <c r="T29" s="2">
        <f>VLOOKUP(C29,'[1] 16网络工程下'!$C$3:$D$62,2,FALSE)</f>
        <v>0.2</v>
      </c>
      <c r="U29" s="2">
        <f>VLOOKUP(C29,'[1] 16网络工程下'!$C$3:$E$62,3,FALSE)</f>
        <v>0</v>
      </c>
      <c r="V29" s="2">
        <f>VLOOKUP(C29,'[1] 16网络工程下'!$C$3:$F$62,4,FALSE)</f>
        <v>0</v>
      </c>
      <c r="W29" s="2">
        <f>VLOOKUP(C29,'[1] 16网络工程下'!$C$3:$G$62,5,FALSE)</f>
        <v>0</v>
      </c>
      <c r="X29" s="2">
        <v>0</v>
      </c>
      <c r="Y29" s="2">
        <v>0</v>
      </c>
      <c r="Z29" s="2">
        <f>VLOOKUP(C29,'[1] 16网络工程下'!$C$3:$J$62,8,FALSE)</f>
        <v>0</v>
      </c>
      <c r="AA29" s="2">
        <f>VLOOKUP(C29,'[1] 16网络工程下'!$C$3:$K$62,9,FALSE)</f>
        <v>0</v>
      </c>
      <c r="AB29" s="2">
        <f>VLOOKUP(C29,'[1] 16网络工程下'!$C$3:$L$62,10,FALSE)</f>
        <v>0</v>
      </c>
      <c r="AC29" s="2">
        <f>VLOOKUP(C29,'[1] 16网络工程下'!$C$3:$M$62,11,FALSE)</f>
        <v>0</v>
      </c>
      <c r="AD29" s="2">
        <f>VLOOKUP(C29,'[1] 16网络工程下'!$C$3:$N$62,12,FALSE)</f>
        <v>0</v>
      </c>
      <c r="AE29" s="2">
        <f>VLOOKUP(C29,'[1] 16网络工程下'!$C$3:$O$62,13,FALSE)</f>
        <v>0</v>
      </c>
      <c r="AF29" s="29"/>
      <c r="AG29" s="29"/>
      <c r="AH29" s="29">
        <f t="shared" si="6"/>
        <v>0.2</v>
      </c>
      <c r="AI29" s="2">
        <f t="shared" si="4"/>
        <v>0.8</v>
      </c>
      <c r="AJ29" s="2">
        <f t="shared" si="3"/>
        <v>1</v>
      </c>
      <c r="AK29" s="2">
        <f t="shared" si="5"/>
        <v>2</v>
      </c>
    </row>
    <row r="30" spans="1:37">
      <c r="A30" s="51" t="s">
        <v>110</v>
      </c>
      <c r="B30" s="51" t="s">
        <v>167</v>
      </c>
      <c r="C30" s="51" t="s">
        <v>168</v>
      </c>
      <c r="D30" s="43">
        <v>0.2</v>
      </c>
      <c r="E30" s="43">
        <v>0.2</v>
      </c>
      <c r="F30" s="43">
        <v>0.2</v>
      </c>
      <c r="G30" s="43">
        <v>0.2</v>
      </c>
      <c r="H30" s="43">
        <v>0.2</v>
      </c>
      <c r="I30" s="43">
        <v>0.2</v>
      </c>
      <c r="J30" s="43"/>
      <c r="K30" s="2"/>
      <c r="L30" s="2"/>
      <c r="M30" s="2"/>
      <c r="N30" s="2"/>
      <c r="O30" s="2"/>
      <c r="P30" s="2"/>
      <c r="Q30" s="29"/>
      <c r="R30" s="57">
        <f t="shared" si="0"/>
        <v>1.2</v>
      </c>
      <c r="S30" s="58">
        <f t="shared" si="1"/>
        <v>4</v>
      </c>
      <c r="T30" s="2">
        <f>VLOOKUP(C30,'[1] 16网络工程下'!$C$3:$D$62,2,FALSE)</f>
        <v>0</v>
      </c>
      <c r="U30" s="2">
        <f>VLOOKUP(C30,'[1] 16网络工程下'!$C$3:$E$62,3,FALSE)</f>
        <v>0</v>
      </c>
      <c r="V30" s="2">
        <f>VLOOKUP(C30,'[1] 16网络工程下'!$C$3:$F$62,4,FALSE)</f>
        <v>0.2</v>
      </c>
      <c r="W30" s="2">
        <f>VLOOKUP(C30,'[1] 16网络工程下'!$C$3:$G$62,5,FALSE)</f>
        <v>0</v>
      </c>
      <c r="X30" s="2">
        <v>0</v>
      </c>
      <c r="Y30" s="2">
        <v>0</v>
      </c>
      <c r="Z30" s="2">
        <f>VLOOKUP(C30,'[1] 16网络工程下'!$C$3:$J$62,8,FALSE)</f>
        <v>0</v>
      </c>
      <c r="AA30" s="2">
        <f>VLOOKUP(C30,'[1] 16网络工程下'!$C$3:$K$62,9,FALSE)</f>
        <v>0</v>
      </c>
      <c r="AB30" s="2">
        <f>VLOOKUP(C30,'[1] 16网络工程下'!$C$3:$L$62,10,FALSE)</f>
        <v>0</v>
      </c>
      <c r="AC30" s="2">
        <f>VLOOKUP(C30,'[1] 16网络工程下'!$C$3:$M$62,11,FALSE)</f>
        <v>0</v>
      </c>
      <c r="AD30" s="2">
        <f>VLOOKUP(C30,'[1] 16网络工程下'!$C$3:$N$62,12,FALSE)</f>
        <v>0</v>
      </c>
      <c r="AE30" s="2">
        <f>VLOOKUP(C30,'[1] 16网络工程下'!$C$3:$O$62,13,FALSE)</f>
        <v>0</v>
      </c>
      <c r="AF30" s="29"/>
      <c r="AG30" s="29"/>
      <c r="AH30" s="29">
        <f t="shared" si="6"/>
        <v>0.2</v>
      </c>
      <c r="AI30" s="2">
        <f t="shared" si="4"/>
        <v>1.4</v>
      </c>
      <c r="AJ30" s="2">
        <f t="shared" si="3"/>
        <v>1</v>
      </c>
      <c r="AK30" s="2">
        <f t="shared" si="5"/>
        <v>5</v>
      </c>
    </row>
    <row r="31" spans="1:37">
      <c r="A31" s="51" t="s">
        <v>110</v>
      </c>
      <c r="B31" s="51" t="s">
        <v>169</v>
      </c>
      <c r="C31" s="51" t="s">
        <v>170</v>
      </c>
      <c r="D31" s="43">
        <v>0.2</v>
      </c>
      <c r="E31" s="43"/>
      <c r="F31" s="43">
        <v>0.2</v>
      </c>
      <c r="G31" s="43"/>
      <c r="H31" s="43">
        <v>0.2</v>
      </c>
      <c r="I31" s="43">
        <v>0.2</v>
      </c>
      <c r="J31" s="43"/>
      <c r="K31" s="2"/>
      <c r="L31" s="2"/>
      <c r="M31" s="2"/>
      <c r="N31" s="2"/>
      <c r="O31" s="2"/>
      <c r="P31" s="2"/>
      <c r="Q31" s="29"/>
      <c r="R31" s="57">
        <f t="shared" si="0"/>
        <v>0.8</v>
      </c>
      <c r="S31" s="58">
        <f t="shared" si="1"/>
        <v>2</v>
      </c>
      <c r="T31" s="2">
        <f>VLOOKUP(C31,'[1] 16网络工程下'!$C$3:$D$62,2,FALSE)</f>
        <v>0</v>
      </c>
      <c r="U31" s="2">
        <f>VLOOKUP(C31,'[1] 16网络工程下'!$C$3:$E$62,3,FALSE)</f>
        <v>0</v>
      </c>
      <c r="V31" s="2">
        <f>VLOOKUP(C31,'[1] 16网络工程下'!$C$3:$F$62,4,FALSE)</f>
        <v>0</v>
      </c>
      <c r="W31" s="2">
        <f>VLOOKUP(C31,'[1] 16网络工程下'!$C$3:$G$62,5,FALSE)</f>
        <v>0</v>
      </c>
      <c r="X31" s="2">
        <v>0</v>
      </c>
      <c r="Y31" s="2">
        <v>0</v>
      </c>
      <c r="Z31" s="2">
        <f>VLOOKUP(C31,'[1] 16网络工程下'!$C$3:$J$62,8,FALSE)</f>
        <v>0</v>
      </c>
      <c r="AA31" s="2">
        <f>VLOOKUP(C31,'[1] 16网络工程下'!$C$3:$K$62,9,FALSE)</f>
        <v>0</v>
      </c>
      <c r="AB31" s="2">
        <f>VLOOKUP(C31,'[1] 16网络工程下'!$C$3:$L$62,10,FALSE)</f>
        <v>0</v>
      </c>
      <c r="AC31" s="2">
        <f>VLOOKUP(C31,'[1] 16网络工程下'!$C$3:$M$62,11,FALSE)</f>
        <v>0</v>
      </c>
      <c r="AD31" s="2">
        <f>VLOOKUP(C31,'[1] 16网络工程下'!$C$3:$N$62,12,FALSE)</f>
        <v>0</v>
      </c>
      <c r="AE31" s="2">
        <f>VLOOKUP(C31,'[1] 16网络工程下'!$C$3:$O$62,13,FALSE)</f>
        <v>0</v>
      </c>
      <c r="AF31" s="29"/>
      <c r="AG31" s="29"/>
      <c r="AH31" s="29">
        <f t="shared" si="6"/>
        <v>0</v>
      </c>
      <c r="AI31" s="2">
        <f t="shared" si="4"/>
        <v>0.8</v>
      </c>
      <c r="AJ31" s="2">
        <f t="shared" si="3"/>
        <v>0</v>
      </c>
      <c r="AK31" s="2">
        <f t="shared" si="5"/>
        <v>2</v>
      </c>
    </row>
    <row r="32" spans="1:37">
      <c r="A32" s="51" t="s">
        <v>110</v>
      </c>
      <c r="B32" s="51" t="s">
        <v>171</v>
      </c>
      <c r="C32" s="51" t="s">
        <v>172</v>
      </c>
      <c r="D32" s="43">
        <v>0.2</v>
      </c>
      <c r="E32" s="43">
        <v>0.2</v>
      </c>
      <c r="F32" s="43">
        <v>0.2</v>
      </c>
      <c r="G32" s="43">
        <v>0.2</v>
      </c>
      <c r="H32" s="43">
        <v>0.2</v>
      </c>
      <c r="I32" s="43">
        <v>0.2</v>
      </c>
      <c r="J32" s="43"/>
      <c r="K32" s="2"/>
      <c r="L32" s="2"/>
      <c r="M32" s="2"/>
      <c r="N32" s="2"/>
      <c r="O32" s="2"/>
      <c r="P32" s="2"/>
      <c r="Q32" s="29"/>
      <c r="R32" s="57">
        <f t="shared" si="0"/>
        <v>1.2</v>
      </c>
      <c r="S32" s="58">
        <f t="shared" si="1"/>
        <v>4</v>
      </c>
      <c r="T32" s="2">
        <f>VLOOKUP(C32,'[1] 16网络工程下'!$C$3:$D$62,2,FALSE)</f>
        <v>0</v>
      </c>
      <c r="U32" s="2">
        <f>VLOOKUP(C32,'[1] 16网络工程下'!$C$3:$E$62,3,FALSE)</f>
        <v>0</v>
      </c>
      <c r="V32" s="2">
        <f>VLOOKUP(C32,'[1] 16网络工程下'!$C$3:$F$62,4,FALSE)</f>
        <v>0</v>
      </c>
      <c r="W32" s="2">
        <f>VLOOKUP(C32,'[1] 16网络工程下'!$C$3:$G$62,5,FALSE)</f>
        <v>0</v>
      </c>
      <c r="X32" s="2">
        <v>0</v>
      </c>
      <c r="Y32" s="2">
        <v>0</v>
      </c>
      <c r="Z32" s="2">
        <f>VLOOKUP(C32,'[1] 16网络工程下'!$C$3:$J$62,8,FALSE)</f>
        <v>0</v>
      </c>
      <c r="AA32" s="2">
        <f>VLOOKUP(C32,'[1] 16网络工程下'!$C$3:$K$62,9,FALSE)</f>
        <v>0</v>
      </c>
      <c r="AB32" s="2">
        <f>VLOOKUP(C32,'[1] 16网络工程下'!$C$3:$L$62,10,FALSE)</f>
        <v>0</v>
      </c>
      <c r="AC32" s="2">
        <f>VLOOKUP(C32,'[1] 16网络工程下'!$C$3:$M$62,11,FALSE)</f>
        <v>0</v>
      </c>
      <c r="AD32" s="2">
        <f>VLOOKUP(C32,'[1] 16网络工程下'!$C$3:$N$62,12,FALSE)</f>
        <v>0</v>
      </c>
      <c r="AE32" s="2">
        <f>VLOOKUP(C32,'[1] 16网络工程下'!$C$3:$O$62,13,FALSE)</f>
        <v>0</v>
      </c>
      <c r="AF32" s="29"/>
      <c r="AG32" s="29"/>
      <c r="AH32" s="29">
        <f t="shared" si="6"/>
        <v>0</v>
      </c>
      <c r="AI32" s="2">
        <f t="shared" si="4"/>
        <v>1.2</v>
      </c>
      <c r="AJ32" s="2">
        <f t="shared" si="3"/>
        <v>0</v>
      </c>
      <c r="AK32" s="2">
        <f t="shared" si="5"/>
        <v>4</v>
      </c>
    </row>
    <row r="33" spans="1:37">
      <c r="A33" s="51" t="s">
        <v>110</v>
      </c>
      <c r="B33" s="51" t="s">
        <v>173</v>
      </c>
      <c r="C33" s="51" t="s">
        <v>174</v>
      </c>
      <c r="D33" s="43">
        <v>0.2</v>
      </c>
      <c r="E33" s="43"/>
      <c r="F33" s="43">
        <v>0.2</v>
      </c>
      <c r="G33" s="43"/>
      <c r="H33" s="43">
        <v>0.2</v>
      </c>
      <c r="I33" s="43">
        <v>0.2</v>
      </c>
      <c r="J33" s="43"/>
      <c r="K33" s="2"/>
      <c r="L33" s="2"/>
      <c r="M33" s="2"/>
      <c r="N33" s="2"/>
      <c r="O33" s="2"/>
      <c r="P33" s="2"/>
      <c r="Q33" s="29"/>
      <c r="R33" s="57">
        <f t="shared" si="0"/>
        <v>0.8</v>
      </c>
      <c r="S33" s="58">
        <f t="shared" si="1"/>
        <v>2</v>
      </c>
      <c r="T33" s="2">
        <f>VLOOKUP(C33,'[1] 16网络工程下'!$C$3:$D$62,2,FALSE)</f>
        <v>0</v>
      </c>
      <c r="U33" s="2">
        <f>VLOOKUP(C33,'[1] 16网络工程下'!$C$3:$E$62,3,FALSE)</f>
        <v>0</v>
      </c>
      <c r="V33" s="2">
        <f>VLOOKUP(C33,'[1] 16网络工程下'!$C$3:$F$62,4,FALSE)</f>
        <v>0</v>
      </c>
      <c r="W33" s="2">
        <f>VLOOKUP(C33,'[1] 16网络工程下'!$C$3:$G$62,5,FALSE)</f>
        <v>0</v>
      </c>
      <c r="X33" s="2">
        <v>0</v>
      </c>
      <c r="Y33" s="2">
        <v>0</v>
      </c>
      <c r="Z33" s="2">
        <f>VLOOKUP(C33,'[1] 16网络工程下'!$C$3:$J$62,8,FALSE)</f>
        <v>0</v>
      </c>
      <c r="AA33" s="2">
        <f>VLOOKUP(C33,'[1] 16网络工程下'!$C$3:$K$62,9,FALSE)</f>
        <v>0</v>
      </c>
      <c r="AB33" s="2">
        <f>VLOOKUP(C33,'[1] 16网络工程下'!$C$3:$L$62,10,FALSE)</f>
        <v>0</v>
      </c>
      <c r="AC33" s="2">
        <f>VLOOKUP(C33,'[1] 16网络工程下'!$C$3:$M$62,11,FALSE)</f>
        <v>0</v>
      </c>
      <c r="AD33" s="2">
        <f>VLOOKUP(C33,'[1] 16网络工程下'!$C$3:$N$62,12,FALSE)</f>
        <v>0</v>
      </c>
      <c r="AE33" s="2">
        <f>VLOOKUP(C33,'[1] 16网络工程下'!$C$3:$O$62,13,FALSE)</f>
        <v>0</v>
      </c>
      <c r="AF33" s="29"/>
      <c r="AG33" s="29"/>
      <c r="AH33" s="29">
        <f t="shared" si="6"/>
        <v>0</v>
      </c>
      <c r="AI33" s="2">
        <f t="shared" si="4"/>
        <v>0.8</v>
      </c>
      <c r="AJ33" s="2">
        <f t="shared" si="3"/>
        <v>0</v>
      </c>
      <c r="AK33" s="2">
        <f t="shared" si="5"/>
        <v>2</v>
      </c>
    </row>
    <row r="34" spans="1:37">
      <c r="A34" s="51" t="s">
        <v>110</v>
      </c>
      <c r="B34" s="22" t="s">
        <v>175</v>
      </c>
      <c r="C34" s="43">
        <v>2016512287</v>
      </c>
      <c r="D34" s="43">
        <v>0.2</v>
      </c>
      <c r="E34" s="43"/>
      <c r="F34" s="43"/>
      <c r="G34" s="43">
        <v>0.2</v>
      </c>
      <c r="H34" s="43">
        <v>0.2</v>
      </c>
      <c r="I34" s="43">
        <v>0.2</v>
      </c>
      <c r="J34" s="43"/>
      <c r="K34" s="2"/>
      <c r="L34" s="2"/>
      <c r="M34" s="2"/>
      <c r="N34" s="2"/>
      <c r="O34" s="2"/>
      <c r="P34" s="2"/>
      <c r="Q34" s="29"/>
      <c r="R34" s="57">
        <f t="shared" si="0"/>
        <v>0.8</v>
      </c>
      <c r="S34" s="58">
        <f t="shared" si="1"/>
        <v>2</v>
      </c>
      <c r="T34" s="2">
        <f>VLOOKUP(C34,'[1] 16网络工程下'!$C$3:$D$62,2,FALSE)</f>
        <v>0.2</v>
      </c>
      <c r="U34" s="2">
        <f>VLOOKUP(C34,'[1] 16网络工程下'!$C$3:$E$62,3,FALSE)</f>
        <v>0</v>
      </c>
      <c r="V34" s="2">
        <f>VLOOKUP(C34,'[1] 16网络工程下'!$C$3:$F$62,4,FALSE)</f>
        <v>0</v>
      </c>
      <c r="W34" s="2">
        <f>VLOOKUP(C34,'[1] 16网络工程下'!$C$3:$G$62,5,FALSE)</f>
        <v>0</v>
      </c>
      <c r="X34" s="2">
        <v>0</v>
      </c>
      <c r="Y34" s="2">
        <v>0</v>
      </c>
      <c r="Z34" s="2">
        <f>VLOOKUP(C34,'[1] 16网络工程下'!$C$3:$J$62,8,FALSE)</f>
        <v>0</v>
      </c>
      <c r="AA34" s="2">
        <f>VLOOKUP(C34,'[1] 16网络工程下'!$C$3:$K$62,9,FALSE)</f>
        <v>0</v>
      </c>
      <c r="AB34" s="2">
        <f>VLOOKUP(C34,'[1] 16网络工程下'!$C$3:$L$62,10,FALSE)</f>
        <v>0</v>
      </c>
      <c r="AC34" s="2">
        <f>VLOOKUP(C34,'[1] 16网络工程下'!$C$3:$M$62,11,FALSE)</f>
        <v>0</v>
      </c>
      <c r="AD34" s="2">
        <f>VLOOKUP(C34,'[1] 16网络工程下'!$C$3:$N$62,12,FALSE)</f>
        <v>0</v>
      </c>
      <c r="AE34" s="2">
        <f>VLOOKUP(C34,'[1] 16网络工程下'!$C$3:$O$62,13,FALSE)</f>
        <v>0</v>
      </c>
      <c r="AF34" s="29"/>
      <c r="AG34" s="29"/>
      <c r="AH34" s="29">
        <f t="shared" si="6"/>
        <v>0.2</v>
      </c>
      <c r="AI34" s="2">
        <f t="shared" si="4"/>
        <v>1</v>
      </c>
      <c r="AJ34" s="2">
        <f t="shared" si="3"/>
        <v>1</v>
      </c>
      <c r="AK34" s="2">
        <f t="shared" si="5"/>
        <v>3</v>
      </c>
    </row>
    <row r="35" spans="1:37">
      <c r="A35" s="51" t="s">
        <v>110</v>
      </c>
      <c r="B35" s="51" t="s">
        <v>176</v>
      </c>
      <c r="C35" s="51" t="s">
        <v>177</v>
      </c>
      <c r="D35" s="43">
        <v>0.2</v>
      </c>
      <c r="E35" s="43"/>
      <c r="F35" s="43">
        <v>0.2</v>
      </c>
      <c r="G35" s="43"/>
      <c r="H35" s="43">
        <v>0.2</v>
      </c>
      <c r="I35" s="43">
        <v>0.2</v>
      </c>
      <c r="J35" s="43"/>
      <c r="K35" s="2"/>
      <c r="L35" s="2"/>
      <c r="M35" s="2"/>
      <c r="N35" s="2"/>
      <c r="O35" s="2"/>
      <c r="P35" s="2"/>
      <c r="Q35" s="29"/>
      <c r="R35" s="57">
        <f t="shared" si="0"/>
        <v>0.8</v>
      </c>
      <c r="S35" s="58">
        <f t="shared" si="1"/>
        <v>2</v>
      </c>
      <c r="T35" s="2">
        <f>VLOOKUP(C35,'[1] 16网络工程下'!$C$3:$D$62,2,FALSE)</f>
        <v>0</v>
      </c>
      <c r="U35" s="2">
        <f>VLOOKUP(C35,'[1] 16网络工程下'!$C$3:$E$62,3,FALSE)</f>
        <v>0</v>
      </c>
      <c r="V35" s="2">
        <f>VLOOKUP(C35,'[1] 16网络工程下'!$C$3:$F$62,4,FALSE)</f>
        <v>0</v>
      </c>
      <c r="W35" s="2">
        <f>VLOOKUP(C35,'[1] 16网络工程下'!$C$3:$G$62,5,FALSE)</f>
        <v>0</v>
      </c>
      <c r="X35" s="2">
        <v>0</v>
      </c>
      <c r="Y35" s="2">
        <v>0</v>
      </c>
      <c r="Z35" s="2">
        <f>VLOOKUP(C35,'[1] 16网络工程下'!$C$3:$J$62,8,FALSE)</f>
        <v>0</v>
      </c>
      <c r="AA35" s="2">
        <f>VLOOKUP(C35,'[1] 16网络工程下'!$C$3:$K$62,9,FALSE)</f>
        <v>0</v>
      </c>
      <c r="AB35" s="2">
        <f>VLOOKUP(C35,'[1] 16网络工程下'!$C$3:$L$62,10,FALSE)</f>
        <v>0</v>
      </c>
      <c r="AC35" s="2">
        <f>VLOOKUP(C35,'[1] 16网络工程下'!$C$3:$M$62,11,FALSE)</f>
        <v>0</v>
      </c>
      <c r="AD35" s="2">
        <f>VLOOKUP(C35,'[1] 16网络工程下'!$C$3:$N$62,12,FALSE)</f>
        <v>0</v>
      </c>
      <c r="AE35" s="2">
        <f>VLOOKUP(C35,'[1] 16网络工程下'!$C$3:$O$62,13,FALSE)</f>
        <v>0</v>
      </c>
      <c r="AF35" s="29"/>
      <c r="AG35" s="29"/>
      <c r="AH35" s="29">
        <f t="shared" si="6"/>
        <v>0</v>
      </c>
      <c r="AI35" s="2">
        <f t="shared" si="4"/>
        <v>0.8</v>
      </c>
      <c r="AJ35" s="2">
        <f t="shared" si="3"/>
        <v>0</v>
      </c>
      <c r="AK35" s="2">
        <f t="shared" si="5"/>
        <v>2</v>
      </c>
    </row>
    <row r="36" spans="1:37">
      <c r="A36" s="51" t="s">
        <v>110</v>
      </c>
      <c r="B36" s="51" t="s">
        <v>178</v>
      </c>
      <c r="C36" s="51" t="s">
        <v>179</v>
      </c>
      <c r="D36" s="43">
        <v>0.2</v>
      </c>
      <c r="E36" s="43"/>
      <c r="F36" s="43">
        <v>0.2</v>
      </c>
      <c r="G36" s="43">
        <v>0.2</v>
      </c>
      <c r="H36" s="43">
        <v>0.2</v>
      </c>
      <c r="I36" s="43">
        <v>0.2</v>
      </c>
      <c r="J36" s="43"/>
      <c r="K36" s="2"/>
      <c r="L36" s="2"/>
      <c r="M36" s="2"/>
      <c r="N36" s="2"/>
      <c r="O36" s="2"/>
      <c r="P36" s="2"/>
      <c r="Q36" s="29"/>
      <c r="R36" s="57">
        <f t="shared" si="0"/>
        <v>1</v>
      </c>
      <c r="S36" s="58">
        <f t="shared" si="1"/>
        <v>3</v>
      </c>
      <c r="T36" s="2">
        <f>VLOOKUP(C36,'[1] 16网络工程下'!$C$3:$D$62,2,FALSE)</f>
        <v>0.2</v>
      </c>
      <c r="U36" s="2">
        <f>VLOOKUP(C36,'[1] 16网络工程下'!$C$3:$E$62,3,FALSE)</f>
        <v>0</v>
      </c>
      <c r="V36" s="2">
        <f>VLOOKUP(C36,'[1] 16网络工程下'!$C$3:$F$62,4,FALSE)</f>
        <v>0</v>
      </c>
      <c r="W36" s="2">
        <f>VLOOKUP(C36,'[1] 16网络工程下'!$C$3:$G$62,5,FALSE)</f>
        <v>0</v>
      </c>
      <c r="X36" s="2">
        <v>0</v>
      </c>
      <c r="Y36" s="2">
        <v>0</v>
      </c>
      <c r="Z36" s="2">
        <f>VLOOKUP(C36,'[1] 16网络工程下'!$C$3:$J$62,8,FALSE)</f>
        <v>0</v>
      </c>
      <c r="AA36" s="2">
        <f>VLOOKUP(C36,'[1] 16网络工程下'!$C$3:$K$62,9,FALSE)</f>
        <v>0</v>
      </c>
      <c r="AB36" s="2">
        <f>VLOOKUP(C36,'[1] 16网络工程下'!$C$3:$L$62,10,FALSE)</f>
        <v>0</v>
      </c>
      <c r="AC36" s="2">
        <f>VLOOKUP(C36,'[1] 16网络工程下'!$C$3:$M$62,11,FALSE)</f>
        <v>0</v>
      </c>
      <c r="AD36" s="2">
        <f>VLOOKUP(C36,'[1] 16网络工程下'!$C$3:$N$62,12,FALSE)</f>
        <v>0</v>
      </c>
      <c r="AE36" s="2">
        <f>VLOOKUP(C36,'[1] 16网络工程下'!$C$3:$O$62,13,FALSE)</f>
        <v>0</v>
      </c>
      <c r="AF36" s="29"/>
      <c r="AG36" s="29"/>
      <c r="AH36" s="29">
        <f t="shared" si="6"/>
        <v>0.2</v>
      </c>
      <c r="AI36" s="2">
        <f t="shared" si="4"/>
        <v>1.2</v>
      </c>
      <c r="AJ36" s="2">
        <f t="shared" si="3"/>
        <v>1</v>
      </c>
      <c r="AK36" s="2">
        <f t="shared" si="5"/>
        <v>4</v>
      </c>
    </row>
    <row r="37" spans="1:37">
      <c r="A37" s="51" t="s">
        <v>110</v>
      </c>
      <c r="B37" s="51" t="s">
        <v>180</v>
      </c>
      <c r="C37" s="51" t="s">
        <v>181</v>
      </c>
      <c r="D37" s="43">
        <v>0.2</v>
      </c>
      <c r="E37" s="43"/>
      <c r="F37" s="43"/>
      <c r="G37" s="43">
        <v>0.2</v>
      </c>
      <c r="H37" s="43">
        <v>0.2</v>
      </c>
      <c r="I37" s="43">
        <v>0.2</v>
      </c>
      <c r="J37" s="43"/>
      <c r="K37" s="2">
        <v>0.3</v>
      </c>
      <c r="L37" s="2"/>
      <c r="M37" s="2"/>
      <c r="N37" s="2"/>
      <c r="O37" s="2"/>
      <c r="P37" s="2"/>
      <c r="Q37" s="29"/>
      <c r="R37" s="57">
        <f t="shared" si="0"/>
        <v>1.1000000000000001</v>
      </c>
      <c r="S37" s="58">
        <f t="shared" si="1"/>
        <v>2</v>
      </c>
      <c r="T37" s="2">
        <f>VLOOKUP(C37,'[1] 16网络工程下'!$C$3:$D$62,2,FALSE)</f>
        <v>0.2</v>
      </c>
      <c r="U37" s="2">
        <f>VLOOKUP(C37,'[1] 16网络工程下'!$C$3:$E$62,3,FALSE)</f>
        <v>0</v>
      </c>
      <c r="V37" s="2">
        <f>VLOOKUP(C37,'[1] 16网络工程下'!$C$3:$F$62,4,FALSE)</f>
        <v>0</v>
      </c>
      <c r="W37" s="2">
        <f>VLOOKUP(C37,'[1] 16网络工程下'!$C$3:$G$62,5,FALSE)</f>
        <v>0</v>
      </c>
      <c r="X37" s="2">
        <v>0</v>
      </c>
      <c r="Y37" s="2">
        <v>0</v>
      </c>
      <c r="Z37" s="2">
        <f>VLOOKUP(C37,'[1] 16网络工程下'!$C$3:$J$62,8,FALSE)</f>
        <v>0</v>
      </c>
      <c r="AA37" s="2">
        <f>VLOOKUP(C37,'[1] 16网络工程下'!$C$3:$K$62,9,FALSE)</f>
        <v>0</v>
      </c>
      <c r="AB37" s="2">
        <f>VLOOKUP(C37,'[1] 16网络工程下'!$C$3:$L$62,10,FALSE)</f>
        <v>0</v>
      </c>
      <c r="AC37" s="2">
        <f>VLOOKUP(C37,'[1] 16网络工程下'!$C$3:$M$62,11,FALSE)</f>
        <v>0</v>
      </c>
      <c r="AD37" s="2">
        <f>VLOOKUP(C37,'[1] 16网络工程下'!$C$3:$N$62,12,FALSE)</f>
        <v>0</v>
      </c>
      <c r="AE37" s="2">
        <f>VLOOKUP(C37,'[1] 16网络工程下'!$C$3:$O$62,13,FALSE)</f>
        <v>0</v>
      </c>
      <c r="AF37" s="29"/>
      <c r="AG37" s="29"/>
      <c r="AH37" s="29">
        <f t="shared" si="6"/>
        <v>0.2</v>
      </c>
      <c r="AI37" s="2">
        <f t="shared" si="4"/>
        <v>1.3</v>
      </c>
      <c r="AJ37" s="2">
        <f t="shared" si="3"/>
        <v>1</v>
      </c>
      <c r="AK37" s="2">
        <f t="shared" si="5"/>
        <v>3</v>
      </c>
    </row>
    <row r="38" spans="1:37">
      <c r="A38" s="51" t="s">
        <v>110</v>
      </c>
      <c r="B38" s="51" t="s">
        <v>182</v>
      </c>
      <c r="C38" s="51" t="s">
        <v>183</v>
      </c>
      <c r="D38" s="43">
        <v>0.2</v>
      </c>
      <c r="E38" s="43"/>
      <c r="F38" s="43">
        <v>0.2</v>
      </c>
      <c r="G38" s="43">
        <v>0.2</v>
      </c>
      <c r="H38" s="43">
        <v>0.2</v>
      </c>
      <c r="I38" s="43">
        <v>0.2</v>
      </c>
      <c r="J38" s="43"/>
      <c r="K38" s="2"/>
      <c r="L38" s="2"/>
      <c r="M38" s="2"/>
      <c r="N38" s="2"/>
      <c r="O38" s="2"/>
      <c r="P38" s="2"/>
      <c r="Q38" s="29"/>
      <c r="R38" s="57">
        <f t="shared" si="0"/>
        <v>1</v>
      </c>
      <c r="S38" s="58">
        <f t="shared" si="1"/>
        <v>3</v>
      </c>
      <c r="T38" s="2">
        <f>VLOOKUP(C38,'[1] 16网络工程下'!$C$3:$D$62,2,FALSE)</f>
        <v>0</v>
      </c>
      <c r="U38" s="2">
        <f>VLOOKUP(C38,'[1] 16网络工程下'!$C$3:$E$62,3,FALSE)</f>
        <v>0</v>
      </c>
      <c r="V38" s="2">
        <f>VLOOKUP(C38,'[1] 16网络工程下'!$C$3:$F$62,4,FALSE)</f>
        <v>0</v>
      </c>
      <c r="W38" s="2">
        <f>VLOOKUP(C38,'[1] 16网络工程下'!$C$3:$G$62,5,FALSE)</f>
        <v>0</v>
      </c>
      <c r="X38" s="2">
        <v>0</v>
      </c>
      <c r="Y38" s="2">
        <v>0</v>
      </c>
      <c r="Z38" s="2">
        <f>VLOOKUP(C38,'[1] 16网络工程下'!$C$3:$J$62,8,FALSE)</f>
        <v>0</v>
      </c>
      <c r="AA38" s="2">
        <f>VLOOKUP(C38,'[1] 16网络工程下'!$C$3:$K$62,9,FALSE)</f>
        <v>0</v>
      </c>
      <c r="AB38" s="2">
        <f>VLOOKUP(C38,'[1] 16网络工程下'!$C$3:$L$62,10,FALSE)</f>
        <v>0</v>
      </c>
      <c r="AC38" s="2">
        <f>VLOOKUP(C38,'[1] 16网络工程下'!$C$3:$M$62,11,FALSE)</f>
        <v>0</v>
      </c>
      <c r="AD38" s="2">
        <f>VLOOKUP(C38,'[1] 16网络工程下'!$C$3:$N$62,12,FALSE)</f>
        <v>0</v>
      </c>
      <c r="AE38" s="2">
        <f>VLOOKUP(C38,'[1] 16网络工程下'!$C$3:$O$62,13,FALSE)</f>
        <v>0</v>
      </c>
      <c r="AF38" s="29"/>
      <c r="AG38" s="29"/>
      <c r="AH38" s="29">
        <f t="shared" si="6"/>
        <v>0</v>
      </c>
      <c r="AI38" s="2">
        <f t="shared" si="4"/>
        <v>1</v>
      </c>
      <c r="AJ38" s="2">
        <f t="shared" si="3"/>
        <v>0</v>
      </c>
      <c r="AK38" s="2">
        <f t="shared" si="5"/>
        <v>3</v>
      </c>
    </row>
    <row r="39" spans="1:37">
      <c r="A39" s="51" t="s">
        <v>110</v>
      </c>
      <c r="B39" s="54" t="s">
        <v>184</v>
      </c>
      <c r="C39" s="51" t="s">
        <v>185</v>
      </c>
      <c r="D39" s="43">
        <v>0.2</v>
      </c>
      <c r="E39" s="43"/>
      <c r="F39" s="43">
        <v>0.2</v>
      </c>
      <c r="G39" s="43"/>
      <c r="H39" s="43">
        <v>0.2</v>
      </c>
      <c r="I39" s="43">
        <v>0.2</v>
      </c>
      <c r="J39" s="43"/>
      <c r="K39" s="2"/>
      <c r="L39" s="2"/>
      <c r="M39" s="2"/>
      <c r="N39" s="2"/>
      <c r="O39" s="2"/>
      <c r="P39" s="2"/>
      <c r="Q39" s="29"/>
      <c r="R39" s="57">
        <f t="shared" si="0"/>
        <v>0.8</v>
      </c>
      <c r="S39" s="58">
        <f t="shared" si="1"/>
        <v>2</v>
      </c>
      <c r="T39" s="2">
        <f>VLOOKUP(C39,'[1] 16网络工程下'!$C$3:$D$62,2,FALSE)</f>
        <v>0</v>
      </c>
      <c r="U39" s="2">
        <f>VLOOKUP(C39,'[1] 16网络工程下'!$C$3:$E$62,3,FALSE)</f>
        <v>0</v>
      </c>
      <c r="V39" s="2">
        <f>VLOOKUP(C39,'[1] 16网络工程下'!$C$3:$F$62,4,FALSE)</f>
        <v>0</v>
      </c>
      <c r="W39" s="2">
        <f>VLOOKUP(C39,'[1] 16网络工程下'!$C$3:$G$62,5,FALSE)</f>
        <v>0</v>
      </c>
      <c r="X39" s="2">
        <v>0</v>
      </c>
      <c r="Y39" s="2">
        <v>0</v>
      </c>
      <c r="Z39" s="2">
        <f>VLOOKUP(C39,'[1] 16网络工程下'!$C$3:$J$62,8,FALSE)</f>
        <v>0</v>
      </c>
      <c r="AA39" s="2">
        <f>VLOOKUP(C39,'[1] 16网络工程下'!$C$3:$K$62,9,FALSE)</f>
        <v>0</v>
      </c>
      <c r="AB39" s="2">
        <f>VLOOKUP(C39,'[1] 16网络工程下'!$C$3:$L$62,10,FALSE)</f>
        <v>0</v>
      </c>
      <c r="AC39" s="2">
        <f>VLOOKUP(C39,'[1] 16网络工程下'!$C$3:$M$62,11,FALSE)</f>
        <v>0</v>
      </c>
      <c r="AD39" s="2">
        <f>VLOOKUP(C39,'[1] 16网络工程下'!$C$3:$N$62,12,FALSE)</f>
        <v>0</v>
      </c>
      <c r="AE39" s="2">
        <f>VLOOKUP(C39,'[1] 16网络工程下'!$C$3:$O$62,13,FALSE)</f>
        <v>0</v>
      </c>
      <c r="AF39" s="29"/>
      <c r="AG39" s="29"/>
      <c r="AH39" s="29">
        <f t="shared" si="6"/>
        <v>0</v>
      </c>
      <c r="AI39" s="2">
        <f t="shared" si="4"/>
        <v>0.8</v>
      </c>
      <c r="AJ39" s="2">
        <f t="shared" si="3"/>
        <v>0</v>
      </c>
      <c r="AK39" s="2">
        <f t="shared" si="5"/>
        <v>2</v>
      </c>
    </row>
    <row r="40" spans="1:37">
      <c r="A40" s="51" t="s">
        <v>110</v>
      </c>
      <c r="B40" s="51" t="s">
        <v>186</v>
      </c>
      <c r="C40" s="51" t="s">
        <v>187</v>
      </c>
      <c r="D40" s="43">
        <v>0.2</v>
      </c>
      <c r="E40" s="43"/>
      <c r="F40" s="43"/>
      <c r="G40" s="43"/>
      <c r="H40" s="43">
        <v>0.2</v>
      </c>
      <c r="I40" s="43">
        <v>0.2</v>
      </c>
      <c r="J40" s="43"/>
      <c r="K40" s="2"/>
      <c r="L40" s="2"/>
      <c r="M40" s="2"/>
      <c r="N40" s="2"/>
      <c r="O40" s="2"/>
      <c r="P40" s="2"/>
      <c r="Q40" s="29"/>
      <c r="R40" s="57">
        <f t="shared" si="0"/>
        <v>0.60000000000000009</v>
      </c>
      <c r="S40" s="58">
        <f t="shared" si="1"/>
        <v>1</v>
      </c>
      <c r="T40" s="2">
        <f>VLOOKUP(C40,'[1] 16网络工程下'!$C$3:$D$62,2,FALSE)</f>
        <v>0</v>
      </c>
      <c r="U40" s="2">
        <f>VLOOKUP(C40,'[1] 16网络工程下'!$C$3:$E$62,3,FALSE)</f>
        <v>0</v>
      </c>
      <c r="V40" s="2">
        <f>VLOOKUP(C40,'[1] 16网络工程下'!$C$3:$F$62,4,FALSE)</f>
        <v>0</v>
      </c>
      <c r="W40" s="2">
        <f>VLOOKUP(C40,'[1] 16网络工程下'!$C$3:$G$62,5,FALSE)</f>
        <v>0</v>
      </c>
      <c r="X40" s="2">
        <v>0</v>
      </c>
      <c r="Y40" s="2">
        <v>0</v>
      </c>
      <c r="Z40" s="2">
        <f>VLOOKUP(C40,'[1] 16网络工程下'!$C$3:$J$62,8,FALSE)</f>
        <v>0</v>
      </c>
      <c r="AA40" s="2">
        <f>VLOOKUP(C40,'[1] 16网络工程下'!$C$3:$K$62,9,FALSE)</f>
        <v>0</v>
      </c>
      <c r="AB40" s="2">
        <f>VLOOKUP(C40,'[1] 16网络工程下'!$C$3:$L$62,10,FALSE)</f>
        <v>0</v>
      </c>
      <c r="AC40" s="2">
        <f>VLOOKUP(C40,'[1] 16网络工程下'!$C$3:$M$62,11,FALSE)</f>
        <v>0</v>
      </c>
      <c r="AD40" s="2">
        <f>VLOOKUP(C40,'[1] 16网络工程下'!$C$3:$N$62,12,FALSE)</f>
        <v>0</v>
      </c>
      <c r="AE40" s="2">
        <f>VLOOKUP(C40,'[1] 16网络工程下'!$C$3:$O$62,13,FALSE)</f>
        <v>0</v>
      </c>
      <c r="AF40" s="29"/>
      <c r="AG40" s="29"/>
      <c r="AH40" s="29">
        <f t="shared" si="6"/>
        <v>0</v>
      </c>
      <c r="AI40" s="2">
        <f t="shared" si="4"/>
        <v>0.60000000000000009</v>
      </c>
      <c r="AJ40" s="2">
        <f t="shared" si="3"/>
        <v>0</v>
      </c>
      <c r="AK40" s="2">
        <f t="shared" si="5"/>
        <v>1</v>
      </c>
    </row>
    <row r="41" spans="1:37">
      <c r="A41" s="51" t="s">
        <v>110</v>
      </c>
      <c r="B41" s="51" t="s">
        <v>188</v>
      </c>
      <c r="C41" s="51" t="s">
        <v>189</v>
      </c>
      <c r="D41" s="43">
        <v>0.2</v>
      </c>
      <c r="E41" s="43">
        <v>0.2</v>
      </c>
      <c r="F41" s="43">
        <v>0.2</v>
      </c>
      <c r="G41" s="43"/>
      <c r="H41" s="43">
        <v>0.2</v>
      </c>
      <c r="I41" s="43">
        <v>0.2</v>
      </c>
      <c r="J41" s="43"/>
      <c r="K41" s="2"/>
      <c r="L41" s="2"/>
      <c r="M41" s="2"/>
      <c r="N41" s="2"/>
      <c r="O41" s="2"/>
      <c r="P41" s="2"/>
      <c r="Q41" s="29"/>
      <c r="R41" s="57">
        <f t="shared" si="0"/>
        <v>1</v>
      </c>
      <c r="S41" s="58">
        <f t="shared" si="1"/>
        <v>3</v>
      </c>
      <c r="T41" s="2">
        <f>VLOOKUP(C41,'[1] 16网络工程下'!$C$3:$D$62,2,FALSE)</f>
        <v>0</v>
      </c>
      <c r="U41" s="2">
        <f>VLOOKUP(C41,'[1] 16网络工程下'!$C$3:$E$62,3,FALSE)</f>
        <v>0</v>
      </c>
      <c r="V41" s="2">
        <f>VLOOKUP(C41,'[1] 16网络工程下'!$C$3:$F$62,4,FALSE)</f>
        <v>0.2</v>
      </c>
      <c r="W41" s="2">
        <f>VLOOKUP(C41,'[1] 16网络工程下'!$C$3:$G$62,5,FALSE)</f>
        <v>0</v>
      </c>
      <c r="X41" s="2">
        <v>0</v>
      </c>
      <c r="Y41" s="2">
        <v>0</v>
      </c>
      <c r="Z41" s="2">
        <f>VLOOKUP(C41,'[1] 16网络工程下'!$C$3:$J$62,8,FALSE)</f>
        <v>0</v>
      </c>
      <c r="AA41" s="2">
        <f>VLOOKUP(C41,'[1] 16网络工程下'!$C$3:$K$62,9,FALSE)</f>
        <v>0</v>
      </c>
      <c r="AB41" s="2">
        <f>VLOOKUP(C41,'[1] 16网络工程下'!$C$3:$L$62,10,FALSE)</f>
        <v>0</v>
      </c>
      <c r="AC41" s="2">
        <f>VLOOKUP(C41,'[1] 16网络工程下'!$C$3:$M$62,11,FALSE)</f>
        <v>0</v>
      </c>
      <c r="AD41" s="2">
        <f>VLOOKUP(C41,'[1] 16网络工程下'!$C$3:$N$62,12,FALSE)</f>
        <v>0</v>
      </c>
      <c r="AE41" s="2">
        <f>VLOOKUP(C41,'[1] 16网络工程下'!$C$3:$O$62,13,FALSE)</f>
        <v>0</v>
      </c>
      <c r="AF41" s="29"/>
      <c r="AG41" s="29"/>
      <c r="AH41" s="29">
        <f t="shared" si="6"/>
        <v>0.2</v>
      </c>
      <c r="AI41" s="2">
        <f t="shared" si="4"/>
        <v>1.2</v>
      </c>
      <c r="AJ41" s="2">
        <f t="shared" si="3"/>
        <v>1</v>
      </c>
      <c r="AK41" s="2">
        <f t="shared" si="5"/>
        <v>4</v>
      </c>
    </row>
    <row r="42" spans="1:37">
      <c r="A42" s="51" t="s">
        <v>110</v>
      </c>
      <c r="B42" s="51" t="s">
        <v>190</v>
      </c>
      <c r="C42" s="51">
        <v>2016512129</v>
      </c>
      <c r="D42" s="43">
        <v>0.2</v>
      </c>
      <c r="E42" s="43">
        <v>0.2</v>
      </c>
      <c r="F42" s="43">
        <v>0.2</v>
      </c>
      <c r="G42" s="43">
        <v>0.2</v>
      </c>
      <c r="H42" s="43">
        <v>0.2</v>
      </c>
      <c r="I42" s="43">
        <v>0.2</v>
      </c>
      <c r="J42" s="43"/>
      <c r="K42" s="2"/>
      <c r="L42" s="2"/>
      <c r="M42" s="2"/>
      <c r="N42" s="2"/>
      <c r="O42" s="2"/>
      <c r="P42" s="2"/>
      <c r="Q42" s="29"/>
      <c r="R42" s="57">
        <f t="shared" si="0"/>
        <v>1.2</v>
      </c>
      <c r="S42" s="58">
        <f t="shared" si="1"/>
        <v>4</v>
      </c>
      <c r="T42" s="2">
        <f>VLOOKUP(C42,'[1] 16网络工程下'!$C$3:$D$62,2,FALSE)</f>
        <v>0</v>
      </c>
      <c r="U42" s="2">
        <f>VLOOKUP(C42,'[1] 16网络工程下'!$C$3:$E$62,3,FALSE)</f>
        <v>0</v>
      </c>
      <c r="V42" s="2">
        <f>VLOOKUP(C42,'[1] 16网络工程下'!$C$3:$F$62,4,FALSE)</f>
        <v>0</v>
      </c>
      <c r="W42" s="2">
        <f>VLOOKUP(C42,'[1] 16网络工程下'!$C$3:$G$62,5,FALSE)</f>
        <v>0</v>
      </c>
      <c r="X42" s="2">
        <v>0</v>
      </c>
      <c r="Y42" s="2">
        <v>0</v>
      </c>
      <c r="Z42" s="2">
        <f>VLOOKUP(C42,'[1] 16网络工程下'!$C$3:$J$62,8,FALSE)</f>
        <v>0</v>
      </c>
      <c r="AA42" s="2">
        <f>VLOOKUP(C42,'[1] 16网络工程下'!$C$3:$K$62,9,FALSE)</f>
        <v>0</v>
      </c>
      <c r="AB42" s="2">
        <f>VLOOKUP(C42,'[1] 16网络工程下'!$C$3:$L$62,10,FALSE)</f>
        <v>0</v>
      </c>
      <c r="AC42" s="2">
        <f>VLOOKUP(C42,'[1] 16网络工程下'!$C$3:$M$62,11,FALSE)</f>
        <v>0</v>
      </c>
      <c r="AD42" s="2">
        <f>VLOOKUP(C42,'[1] 16网络工程下'!$C$3:$N$62,12,FALSE)</f>
        <v>0</v>
      </c>
      <c r="AE42" s="2">
        <f>VLOOKUP(C42,'[1] 16网络工程下'!$C$3:$O$62,13,FALSE)</f>
        <v>0</v>
      </c>
      <c r="AF42" s="29"/>
      <c r="AG42" s="29"/>
      <c r="AH42" s="29">
        <f t="shared" si="6"/>
        <v>0</v>
      </c>
      <c r="AI42" s="2">
        <f t="shared" si="4"/>
        <v>1.2</v>
      </c>
      <c r="AJ42" s="2">
        <f t="shared" si="3"/>
        <v>0</v>
      </c>
      <c r="AK42" s="2">
        <f t="shared" si="5"/>
        <v>4</v>
      </c>
    </row>
    <row r="43" spans="1:37">
      <c r="A43" s="51" t="s">
        <v>110</v>
      </c>
      <c r="B43" s="51" t="s">
        <v>191</v>
      </c>
      <c r="C43" s="51" t="s">
        <v>192</v>
      </c>
      <c r="D43" s="43">
        <v>0.2</v>
      </c>
      <c r="E43" s="43">
        <v>0.2</v>
      </c>
      <c r="F43" s="43">
        <v>0.2</v>
      </c>
      <c r="G43" s="43">
        <v>0.2</v>
      </c>
      <c r="H43" s="43">
        <v>0.2</v>
      </c>
      <c r="I43" s="43">
        <v>0.2</v>
      </c>
      <c r="J43" s="43"/>
      <c r="K43" s="2"/>
      <c r="L43" s="2"/>
      <c r="M43" s="2"/>
      <c r="N43" s="2"/>
      <c r="O43" s="2"/>
      <c r="P43" s="2"/>
      <c r="Q43" s="29"/>
      <c r="R43" s="57">
        <f t="shared" si="0"/>
        <v>1.2</v>
      </c>
      <c r="S43" s="58">
        <f t="shared" si="1"/>
        <v>4</v>
      </c>
      <c r="T43" s="2">
        <f>VLOOKUP(C43,'[1] 16网络工程下'!$C$3:$D$62,2,FALSE)</f>
        <v>0</v>
      </c>
      <c r="U43" s="2">
        <f>VLOOKUP(C43,'[1] 16网络工程下'!$C$3:$E$62,3,FALSE)</f>
        <v>0</v>
      </c>
      <c r="V43" s="2">
        <f>VLOOKUP(C43,'[1] 16网络工程下'!$C$3:$F$62,4,FALSE)</f>
        <v>0</v>
      </c>
      <c r="W43" s="2">
        <f>VLOOKUP(C43,'[1] 16网络工程下'!$C$3:$G$62,5,FALSE)</f>
        <v>0</v>
      </c>
      <c r="X43" s="2">
        <v>0</v>
      </c>
      <c r="Y43" s="2">
        <v>0</v>
      </c>
      <c r="Z43" s="2">
        <f>VLOOKUP(C43,'[1] 16网络工程下'!$C$3:$J$62,8,FALSE)</f>
        <v>0</v>
      </c>
      <c r="AA43" s="2">
        <f>VLOOKUP(C43,'[1] 16网络工程下'!$C$3:$K$62,9,FALSE)</f>
        <v>0</v>
      </c>
      <c r="AB43" s="2">
        <f>VLOOKUP(C43,'[1] 16网络工程下'!$C$3:$L$62,10,FALSE)</f>
        <v>0</v>
      </c>
      <c r="AC43" s="2">
        <f>VLOOKUP(C43,'[1] 16网络工程下'!$C$3:$M$62,11,FALSE)</f>
        <v>0</v>
      </c>
      <c r="AD43" s="2">
        <f>VLOOKUP(C43,'[1] 16网络工程下'!$C$3:$N$62,12,FALSE)</f>
        <v>0</v>
      </c>
      <c r="AE43" s="2">
        <f>VLOOKUP(C43,'[1] 16网络工程下'!$C$3:$O$62,13,FALSE)</f>
        <v>0</v>
      </c>
      <c r="AF43" s="29"/>
      <c r="AG43" s="29"/>
      <c r="AH43" s="29">
        <f t="shared" si="6"/>
        <v>0</v>
      </c>
      <c r="AI43" s="2">
        <f t="shared" si="4"/>
        <v>1.2</v>
      </c>
      <c r="AJ43" s="2">
        <f t="shared" si="3"/>
        <v>0</v>
      </c>
      <c r="AK43" s="2">
        <f t="shared" si="5"/>
        <v>4</v>
      </c>
    </row>
    <row r="44" spans="1:37">
      <c r="A44" s="51" t="s">
        <v>110</v>
      </c>
      <c r="B44" s="51" t="s">
        <v>193</v>
      </c>
      <c r="C44" s="51" t="s">
        <v>194</v>
      </c>
      <c r="D44" s="43">
        <v>0.2</v>
      </c>
      <c r="E44" s="43">
        <v>0.2</v>
      </c>
      <c r="F44" s="43">
        <v>0.2</v>
      </c>
      <c r="G44" s="43"/>
      <c r="H44" s="43">
        <v>0.2</v>
      </c>
      <c r="I44" s="43">
        <v>0.2</v>
      </c>
      <c r="J44" s="43"/>
      <c r="K44" s="2"/>
      <c r="L44" s="2"/>
      <c r="M44" s="2"/>
      <c r="N44" s="2"/>
      <c r="O44" s="2"/>
      <c r="P44" s="2"/>
      <c r="Q44" s="29"/>
      <c r="R44" s="57">
        <f t="shared" si="0"/>
        <v>1</v>
      </c>
      <c r="S44" s="58">
        <f t="shared" si="1"/>
        <v>3</v>
      </c>
      <c r="T44" s="2">
        <f>VLOOKUP(C44,'[1] 16网络工程下'!$C$3:$D$62,2,FALSE)</f>
        <v>0.2</v>
      </c>
      <c r="U44" s="2">
        <f>VLOOKUP(C44,'[1] 16网络工程下'!$C$3:$E$62,3,FALSE)</f>
        <v>0</v>
      </c>
      <c r="V44" s="2">
        <f>VLOOKUP(C44,'[1] 16网络工程下'!$C$3:$F$62,4,FALSE)</f>
        <v>0.2</v>
      </c>
      <c r="W44" s="2">
        <f>VLOOKUP(C44,'[1] 16网络工程下'!$C$3:$G$62,5,FALSE)</f>
        <v>0</v>
      </c>
      <c r="X44" s="2">
        <v>0</v>
      </c>
      <c r="Y44" s="2">
        <v>0</v>
      </c>
      <c r="Z44" s="2">
        <f>VLOOKUP(C44,'[1] 16网络工程下'!$C$3:$J$62,8,FALSE)</f>
        <v>0</v>
      </c>
      <c r="AA44" s="2">
        <f>VLOOKUP(C44,'[1] 16网络工程下'!$C$3:$K$62,9,FALSE)</f>
        <v>0</v>
      </c>
      <c r="AB44" s="2">
        <f>VLOOKUP(C44,'[1] 16网络工程下'!$C$3:$L$62,10,FALSE)</f>
        <v>0</v>
      </c>
      <c r="AC44" s="2">
        <f>VLOOKUP(C44,'[1] 16网络工程下'!$C$3:$M$62,11,FALSE)</f>
        <v>0</v>
      </c>
      <c r="AD44" s="2">
        <f>VLOOKUP(C44,'[1] 16网络工程下'!$C$3:$N$62,12,FALSE)</f>
        <v>0</v>
      </c>
      <c r="AE44" s="2">
        <f>VLOOKUP(C44,'[1] 16网络工程下'!$C$3:$O$62,13,FALSE)</f>
        <v>0</v>
      </c>
      <c r="AF44" s="29"/>
      <c r="AG44" s="29"/>
      <c r="AH44" s="29">
        <f t="shared" si="6"/>
        <v>0.4</v>
      </c>
      <c r="AI44" s="2">
        <f t="shared" si="4"/>
        <v>1.4</v>
      </c>
      <c r="AJ44" s="2">
        <f t="shared" si="3"/>
        <v>2</v>
      </c>
      <c r="AK44" s="2">
        <f t="shared" si="5"/>
        <v>5</v>
      </c>
    </row>
    <row r="45" spans="1:37">
      <c r="A45" s="51" t="s">
        <v>110</v>
      </c>
      <c r="B45" s="51" t="s">
        <v>195</v>
      </c>
      <c r="C45" s="51" t="s">
        <v>196</v>
      </c>
      <c r="D45" s="43">
        <v>0.2</v>
      </c>
      <c r="E45" s="43"/>
      <c r="F45" s="43">
        <v>0.2</v>
      </c>
      <c r="G45" s="43">
        <v>0.2</v>
      </c>
      <c r="H45" s="43">
        <v>0.2</v>
      </c>
      <c r="I45" s="43">
        <v>0.2</v>
      </c>
      <c r="J45" s="43"/>
      <c r="K45" s="2"/>
      <c r="L45" s="2"/>
      <c r="M45" s="2"/>
      <c r="N45" s="2"/>
      <c r="O45" s="2"/>
      <c r="P45" s="2"/>
      <c r="Q45" s="29"/>
      <c r="R45" s="57">
        <f t="shared" si="0"/>
        <v>1</v>
      </c>
      <c r="S45" s="58">
        <f t="shared" si="1"/>
        <v>3</v>
      </c>
      <c r="T45" s="2">
        <f>VLOOKUP(C45,'[1] 16网络工程下'!$C$3:$D$62,2,FALSE)</f>
        <v>0</v>
      </c>
      <c r="U45" s="2">
        <f>VLOOKUP(C45,'[1] 16网络工程下'!$C$3:$E$62,3,FALSE)</f>
        <v>0</v>
      </c>
      <c r="V45" s="2">
        <f>VLOOKUP(C45,'[1] 16网络工程下'!$C$3:$F$62,4,FALSE)</f>
        <v>0</v>
      </c>
      <c r="W45" s="2">
        <f>VLOOKUP(C45,'[1] 16网络工程下'!$C$3:$G$62,5,FALSE)</f>
        <v>0</v>
      </c>
      <c r="X45" s="29"/>
      <c r="Y45" s="29"/>
      <c r="Z45" s="2">
        <f>VLOOKUP(C45,'[1] 16网络工程下'!$C$3:$J$62,8,FALSE)</f>
        <v>0</v>
      </c>
      <c r="AA45" s="2">
        <f>VLOOKUP(C45,'[1] 16网络工程下'!$C$3:$K$62,9,FALSE)</f>
        <v>0</v>
      </c>
      <c r="AB45" s="2">
        <f>VLOOKUP(C45,'[1] 16网络工程下'!$C$3:$L$62,10,FALSE)</f>
        <v>0</v>
      </c>
      <c r="AC45" s="2">
        <f>VLOOKUP(C45,'[1] 16网络工程下'!$C$3:$M$62,11,FALSE)</f>
        <v>0</v>
      </c>
      <c r="AD45" s="2">
        <f>VLOOKUP(C45,'[1] 16网络工程下'!$C$3:$N$62,12,FALSE)</f>
        <v>0</v>
      </c>
      <c r="AE45" s="2">
        <f>VLOOKUP(C45,'[1] 16网络工程下'!$C$3:$O$62,13,FALSE)</f>
        <v>0</v>
      </c>
      <c r="AF45" s="29"/>
      <c r="AG45" s="29"/>
      <c r="AH45" s="29">
        <f t="shared" si="6"/>
        <v>0</v>
      </c>
      <c r="AI45" s="2">
        <f t="shared" si="4"/>
        <v>1</v>
      </c>
      <c r="AJ45" s="2">
        <f t="shared" si="3"/>
        <v>0</v>
      </c>
      <c r="AK45" s="2">
        <f t="shared" si="5"/>
        <v>3</v>
      </c>
    </row>
    <row r="46" spans="1:37">
      <c r="A46" s="51" t="s">
        <v>110</v>
      </c>
      <c r="B46" s="22" t="s">
        <v>197</v>
      </c>
      <c r="C46" s="43">
        <v>2016512346</v>
      </c>
      <c r="D46" s="43">
        <v>0.2</v>
      </c>
      <c r="E46" s="43">
        <v>0.2</v>
      </c>
      <c r="F46" s="43">
        <v>0.2</v>
      </c>
      <c r="G46" s="43">
        <v>0.2</v>
      </c>
      <c r="H46" s="43">
        <v>0.2</v>
      </c>
      <c r="I46" s="43">
        <v>0.2</v>
      </c>
      <c r="J46" s="43"/>
      <c r="K46" s="2"/>
      <c r="L46" s="2"/>
      <c r="M46" s="2"/>
      <c r="N46" s="2"/>
      <c r="O46" s="2"/>
      <c r="P46" s="2"/>
      <c r="Q46" s="29"/>
      <c r="R46" s="57">
        <f t="shared" si="0"/>
        <v>1.2</v>
      </c>
      <c r="S46" s="58">
        <f t="shared" si="1"/>
        <v>4</v>
      </c>
      <c r="T46" s="2">
        <f>VLOOKUP(C46,'[1] 16网络工程下'!$C$3:$D$62,2,FALSE)</f>
        <v>0.2</v>
      </c>
      <c r="U46" s="2">
        <f>VLOOKUP(C46,'[1] 16网络工程下'!$C$3:$E$62,3,FALSE)</f>
        <v>0</v>
      </c>
      <c r="V46" s="2">
        <f>VLOOKUP(C46,'[1] 16网络工程下'!$C$3:$F$62,4,FALSE)</f>
        <v>0</v>
      </c>
      <c r="W46" s="2">
        <f>VLOOKUP(C46,'[1] 16网络工程下'!$C$3:$G$62,5,FALSE)</f>
        <v>0</v>
      </c>
      <c r="X46" s="29"/>
      <c r="Y46" s="29"/>
      <c r="Z46" s="2">
        <f>VLOOKUP(C46,'[1] 16网络工程下'!$C$3:$J$62,8,FALSE)</f>
        <v>0</v>
      </c>
      <c r="AA46" s="2">
        <f>VLOOKUP(C46,'[1] 16网络工程下'!$C$3:$K$62,9,FALSE)</f>
        <v>0</v>
      </c>
      <c r="AB46" s="2">
        <f>VLOOKUP(C46,'[1] 16网络工程下'!$C$3:$L$62,10,FALSE)</f>
        <v>0</v>
      </c>
      <c r="AC46" s="2">
        <f>VLOOKUP(C46,'[1] 16网络工程下'!$C$3:$M$62,11,FALSE)</f>
        <v>0</v>
      </c>
      <c r="AD46" s="2">
        <f>VLOOKUP(C46,'[1] 16网络工程下'!$C$3:$N$62,12,FALSE)</f>
        <v>0</v>
      </c>
      <c r="AE46" s="2">
        <f>VLOOKUP(C46,'[1] 16网络工程下'!$C$3:$O$62,13,FALSE)</f>
        <v>0</v>
      </c>
      <c r="AF46" s="29"/>
      <c r="AG46" s="29"/>
      <c r="AH46" s="29">
        <f t="shared" si="6"/>
        <v>0.2</v>
      </c>
      <c r="AI46" s="2">
        <f t="shared" si="4"/>
        <v>1.4</v>
      </c>
      <c r="AJ46" s="2">
        <f t="shared" si="3"/>
        <v>1</v>
      </c>
      <c r="AK46" s="2">
        <f t="shared" si="5"/>
        <v>5</v>
      </c>
    </row>
    <row r="47" spans="1:37">
      <c r="A47" s="51" t="s">
        <v>110</v>
      </c>
      <c r="B47" s="51" t="s">
        <v>198</v>
      </c>
      <c r="C47" s="51" t="s">
        <v>199</v>
      </c>
      <c r="D47" s="43">
        <v>0.2</v>
      </c>
      <c r="E47" s="43">
        <v>0.2</v>
      </c>
      <c r="F47" s="43"/>
      <c r="G47" s="43"/>
      <c r="H47" s="43">
        <v>0.2</v>
      </c>
      <c r="I47" s="43">
        <v>0.2</v>
      </c>
      <c r="J47" s="43"/>
      <c r="K47" s="2"/>
      <c r="L47" s="2"/>
      <c r="M47" s="2"/>
      <c r="N47" s="2"/>
      <c r="O47" s="2"/>
      <c r="P47" s="2"/>
      <c r="Q47" s="29"/>
      <c r="R47" s="57">
        <f t="shared" si="0"/>
        <v>0.8</v>
      </c>
      <c r="S47" s="58">
        <f t="shared" si="1"/>
        <v>2</v>
      </c>
      <c r="T47" s="2">
        <f>VLOOKUP(C47,'[1] 16网络工程下'!$C$3:$D$62,2,FALSE)</f>
        <v>0</v>
      </c>
      <c r="U47" s="2">
        <f>VLOOKUP(C47,'[1] 16网络工程下'!$C$3:$E$62,3,FALSE)</f>
        <v>0</v>
      </c>
      <c r="V47" s="2">
        <f>VLOOKUP(C47,'[1] 16网络工程下'!$C$3:$F$62,4,FALSE)</f>
        <v>0</v>
      </c>
      <c r="W47" s="2">
        <f>VLOOKUP(C47,'[1] 16网络工程下'!$C$3:$G$62,5,FALSE)</f>
        <v>0</v>
      </c>
      <c r="X47" s="29"/>
      <c r="Y47" s="29"/>
      <c r="Z47" s="2">
        <f>VLOOKUP(C47,'[1] 16网络工程下'!$C$3:$J$62,8,FALSE)</f>
        <v>0</v>
      </c>
      <c r="AA47" s="2">
        <f>VLOOKUP(C47,'[1] 16网络工程下'!$C$3:$K$62,9,FALSE)</f>
        <v>0</v>
      </c>
      <c r="AB47" s="2">
        <f>VLOOKUP(C47,'[1] 16网络工程下'!$C$3:$L$62,10,FALSE)</f>
        <v>0</v>
      </c>
      <c r="AC47" s="2">
        <f>VLOOKUP(C47,'[1] 16网络工程下'!$C$3:$M$62,11,FALSE)</f>
        <v>0</v>
      </c>
      <c r="AD47" s="2">
        <f>VLOOKUP(C47,'[1] 16网络工程下'!$C$3:$N$62,12,FALSE)</f>
        <v>0</v>
      </c>
      <c r="AE47" s="2">
        <f>VLOOKUP(C47,'[1] 16网络工程下'!$C$3:$O$62,13,FALSE)</f>
        <v>0</v>
      </c>
      <c r="AF47" s="29"/>
      <c r="AG47" s="29"/>
      <c r="AH47" s="29">
        <f t="shared" si="6"/>
        <v>0</v>
      </c>
      <c r="AI47" s="2">
        <f t="shared" si="4"/>
        <v>0.8</v>
      </c>
      <c r="AJ47" s="2">
        <f t="shared" si="3"/>
        <v>0</v>
      </c>
      <c r="AK47" s="2">
        <f t="shared" si="5"/>
        <v>2</v>
      </c>
    </row>
    <row r="48" spans="1:37">
      <c r="A48" s="51" t="s">
        <v>110</v>
      </c>
      <c r="B48" s="51" t="s">
        <v>200</v>
      </c>
      <c r="C48" s="51" t="s">
        <v>201</v>
      </c>
      <c r="D48" s="43">
        <v>0.2</v>
      </c>
      <c r="E48" s="43">
        <v>0.2</v>
      </c>
      <c r="F48" s="43"/>
      <c r="G48" s="43">
        <v>0.2</v>
      </c>
      <c r="H48" s="43">
        <v>0.2</v>
      </c>
      <c r="I48" s="43">
        <v>0.2</v>
      </c>
      <c r="J48" s="43"/>
      <c r="K48" s="2"/>
      <c r="L48" s="2"/>
      <c r="M48" s="2"/>
      <c r="N48" s="2"/>
      <c r="O48" s="2"/>
      <c r="P48" s="2"/>
      <c r="Q48" s="29"/>
      <c r="R48" s="57">
        <f t="shared" si="0"/>
        <v>1</v>
      </c>
      <c r="S48" s="58">
        <f t="shared" si="1"/>
        <v>3</v>
      </c>
      <c r="T48" s="2">
        <f>VLOOKUP(C48,'[1] 16网络工程下'!$C$3:$D$62,2,FALSE)</f>
        <v>0.2</v>
      </c>
      <c r="U48" s="2">
        <f>VLOOKUP(C48,'[1] 16网络工程下'!$C$3:$E$62,3,FALSE)</f>
        <v>0</v>
      </c>
      <c r="V48" s="2">
        <f>VLOOKUP(C48,'[1] 16网络工程下'!$C$3:$F$62,4,FALSE)</f>
        <v>0</v>
      </c>
      <c r="W48" s="2">
        <f>VLOOKUP(C48,'[1] 16网络工程下'!$C$3:$G$62,5,FALSE)</f>
        <v>0</v>
      </c>
      <c r="X48" s="29">
        <v>0.1</v>
      </c>
      <c r="Y48" s="29">
        <v>0.2</v>
      </c>
      <c r="Z48" s="2">
        <f>VLOOKUP(C48,'[1] 16网络工程下'!$C$3:$J$62,8,FALSE)</f>
        <v>0</v>
      </c>
      <c r="AA48" s="2">
        <f>VLOOKUP(C48,'[1] 16网络工程下'!$C$3:$K$62,9,FALSE)</f>
        <v>0</v>
      </c>
      <c r="AB48" s="2">
        <f>VLOOKUP(C48,'[1] 16网络工程下'!$C$3:$L$62,10,FALSE)</f>
        <v>0</v>
      </c>
      <c r="AC48" s="2">
        <f>VLOOKUP(C48,'[1] 16网络工程下'!$C$3:$M$62,11,FALSE)</f>
        <v>0</v>
      </c>
      <c r="AD48" s="2">
        <f>VLOOKUP(C48,'[1] 16网络工程下'!$C$3:$N$62,12,FALSE)</f>
        <v>0.1</v>
      </c>
      <c r="AE48" s="2">
        <f>VLOOKUP(C48,'[1] 16网络工程下'!$C$3:$O$62,13,FALSE)</f>
        <v>0</v>
      </c>
      <c r="AF48" s="29"/>
      <c r="AG48" s="29"/>
      <c r="AH48" s="29">
        <f t="shared" si="6"/>
        <v>0.6</v>
      </c>
      <c r="AI48" s="2">
        <f t="shared" si="4"/>
        <v>1.6</v>
      </c>
      <c r="AJ48" s="2">
        <f t="shared" si="3"/>
        <v>1</v>
      </c>
      <c r="AK48" s="2">
        <f t="shared" si="5"/>
        <v>4</v>
      </c>
    </row>
    <row r="49" spans="1:37">
      <c r="A49" s="51" t="s">
        <v>110</v>
      </c>
      <c r="B49" s="51" t="s">
        <v>202</v>
      </c>
      <c r="C49" s="51" t="s">
        <v>203</v>
      </c>
      <c r="D49" s="43">
        <v>0.2</v>
      </c>
      <c r="E49" s="43"/>
      <c r="F49" s="43"/>
      <c r="G49" s="43">
        <v>0.2</v>
      </c>
      <c r="H49" s="43">
        <v>0.2</v>
      </c>
      <c r="I49" s="43">
        <v>0.2</v>
      </c>
      <c r="J49" s="43"/>
      <c r="K49" s="2"/>
      <c r="L49" s="2"/>
      <c r="M49" s="2"/>
      <c r="N49" s="2"/>
      <c r="O49" s="2"/>
      <c r="P49" s="2"/>
      <c r="Q49" s="29"/>
      <c r="R49" s="57">
        <f t="shared" si="0"/>
        <v>0.8</v>
      </c>
      <c r="S49" s="58">
        <f t="shared" si="1"/>
        <v>2</v>
      </c>
      <c r="T49" s="2">
        <f>VLOOKUP(C49,'[1] 16网络工程下'!$C$3:$D$62,2,FALSE)</f>
        <v>0.2</v>
      </c>
      <c r="U49" s="2">
        <f>VLOOKUP(C49,'[1] 16网络工程下'!$C$3:$E$62,3,FALSE)</f>
        <v>0</v>
      </c>
      <c r="V49" s="2">
        <f>VLOOKUP(C49,'[1] 16网络工程下'!$C$3:$F$62,4,FALSE)</f>
        <v>0</v>
      </c>
      <c r="W49" s="2">
        <f>VLOOKUP(C49,'[1] 16网络工程下'!$C$3:$G$62,5,FALSE)</f>
        <v>0</v>
      </c>
      <c r="X49" s="29"/>
      <c r="Y49" s="29"/>
      <c r="Z49" s="2">
        <f>VLOOKUP(C49,'[1] 16网络工程下'!$C$3:$J$62,8,FALSE)</f>
        <v>0</v>
      </c>
      <c r="AA49" s="2">
        <f>VLOOKUP(C49,'[1] 16网络工程下'!$C$3:$K$62,9,FALSE)</f>
        <v>0</v>
      </c>
      <c r="AB49" s="2">
        <f>VLOOKUP(C49,'[1] 16网络工程下'!$C$3:$L$62,10,FALSE)</f>
        <v>0</v>
      </c>
      <c r="AC49" s="2">
        <f>VLOOKUP(C49,'[1] 16网络工程下'!$C$3:$M$62,11,FALSE)</f>
        <v>0</v>
      </c>
      <c r="AD49" s="2">
        <f>VLOOKUP(C49,'[1] 16网络工程下'!$C$3:$N$62,12,FALSE)</f>
        <v>0</v>
      </c>
      <c r="AE49" s="2">
        <f>VLOOKUP(C49,'[1] 16网络工程下'!$C$3:$O$62,13,FALSE)</f>
        <v>0</v>
      </c>
      <c r="AF49" s="29"/>
      <c r="AG49" s="29"/>
      <c r="AH49" s="29">
        <f t="shared" si="6"/>
        <v>0.2</v>
      </c>
      <c r="AI49" s="2">
        <f t="shared" si="4"/>
        <v>1</v>
      </c>
      <c r="AJ49" s="2">
        <f t="shared" si="3"/>
        <v>1</v>
      </c>
      <c r="AK49" s="2">
        <f t="shared" si="5"/>
        <v>3</v>
      </c>
    </row>
    <row r="50" spans="1:37">
      <c r="A50" s="51" t="s">
        <v>110</v>
      </c>
      <c r="B50" s="51" t="s">
        <v>204</v>
      </c>
      <c r="C50" s="51" t="s">
        <v>205</v>
      </c>
      <c r="D50" s="43">
        <v>0.2</v>
      </c>
      <c r="E50" s="43"/>
      <c r="F50" s="43"/>
      <c r="G50" s="43"/>
      <c r="H50" s="43">
        <v>0.2</v>
      </c>
      <c r="I50" s="43">
        <v>0.2</v>
      </c>
      <c r="J50" s="43"/>
      <c r="K50" s="2"/>
      <c r="L50" s="2"/>
      <c r="M50" s="2"/>
      <c r="N50" s="2"/>
      <c r="O50" s="2"/>
      <c r="P50" s="2"/>
      <c r="Q50" s="29"/>
      <c r="R50" s="57">
        <f t="shared" si="0"/>
        <v>0.60000000000000009</v>
      </c>
      <c r="S50" s="58">
        <f t="shared" si="1"/>
        <v>1</v>
      </c>
      <c r="T50" s="2">
        <f>VLOOKUP(C50,'[1] 16网络工程下'!$C$3:$D$62,2,FALSE)</f>
        <v>0.2</v>
      </c>
      <c r="U50" s="2">
        <f>VLOOKUP(C50,'[1] 16网络工程下'!$C$3:$E$62,3,FALSE)</f>
        <v>0</v>
      </c>
      <c r="V50" s="2">
        <f>VLOOKUP(C50,'[1] 16网络工程下'!$C$3:$F$62,4,FALSE)</f>
        <v>0</v>
      </c>
      <c r="W50" s="2">
        <f>VLOOKUP(C50,'[1] 16网络工程下'!$C$3:$G$62,5,FALSE)</f>
        <v>0</v>
      </c>
      <c r="X50" s="29"/>
      <c r="Y50" s="29"/>
      <c r="Z50" s="2">
        <f>VLOOKUP(C50,'[1] 16网络工程下'!$C$3:$J$62,8,FALSE)</f>
        <v>0</v>
      </c>
      <c r="AA50" s="2">
        <f>VLOOKUP(C50,'[1] 16网络工程下'!$C$3:$K$62,9,FALSE)</f>
        <v>0</v>
      </c>
      <c r="AB50" s="2">
        <f>VLOOKUP(C50,'[1] 16网络工程下'!$C$3:$L$62,10,FALSE)</f>
        <v>0</v>
      </c>
      <c r="AC50" s="2">
        <f>VLOOKUP(C50,'[1] 16网络工程下'!$C$3:$M$62,11,FALSE)</f>
        <v>0</v>
      </c>
      <c r="AD50" s="2">
        <f>VLOOKUP(C50,'[1] 16网络工程下'!$C$3:$N$62,12,FALSE)</f>
        <v>0</v>
      </c>
      <c r="AE50" s="2">
        <f>VLOOKUP(C50,'[1] 16网络工程下'!$C$3:$O$62,13,FALSE)</f>
        <v>0</v>
      </c>
      <c r="AF50" s="29"/>
      <c r="AG50" s="29"/>
      <c r="AH50" s="29">
        <f t="shared" si="6"/>
        <v>0.2</v>
      </c>
      <c r="AI50" s="2">
        <f t="shared" si="4"/>
        <v>0.8</v>
      </c>
      <c r="AJ50" s="2">
        <f t="shared" si="3"/>
        <v>1</v>
      </c>
      <c r="AK50" s="2">
        <f t="shared" si="5"/>
        <v>2</v>
      </c>
    </row>
    <row r="51" spans="1:37">
      <c r="A51" s="51" t="s">
        <v>110</v>
      </c>
      <c r="B51" s="51" t="s">
        <v>206</v>
      </c>
      <c r="C51" s="51" t="s">
        <v>207</v>
      </c>
      <c r="D51" s="43">
        <v>0.2</v>
      </c>
      <c r="E51" s="43">
        <v>0.2</v>
      </c>
      <c r="F51" s="43">
        <v>0.2</v>
      </c>
      <c r="G51" s="43">
        <v>0.2</v>
      </c>
      <c r="H51" s="43">
        <v>0.2</v>
      </c>
      <c r="I51" s="43">
        <v>0.2</v>
      </c>
      <c r="J51" s="43"/>
      <c r="K51" s="2"/>
      <c r="L51" s="2"/>
      <c r="M51" s="2"/>
      <c r="N51" s="2"/>
      <c r="O51" s="2"/>
      <c r="P51" s="2"/>
      <c r="Q51" s="29"/>
      <c r="R51" s="57">
        <f t="shared" si="0"/>
        <v>1.2</v>
      </c>
      <c r="S51" s="58">
        <f t="shared" si="1"/>
        <v>4</v>
      </c>
      <c r="T51" s="2">
        <f>VLOOKUP(C51,'[1] 16网络工程下'!$C$3:$D$62,2,FALSE)</f>
        <v>0.2</v>
      </c>
      <c r="U51" s="2">
        <f>VLOOKUP(C51,'[1] 16网络工程下'!$C$3:$E$62,3,FALSE)</f>
        <v>0</v>
      </c>
      <c r="V51" s="2">
        <f>VLOOKUP(C51,'[1] 16网络工程下'!$C$3:$F$62,4,FALSE)</f>
        <v>0.2</v>
      </c>
      <c r="W51" s="2">
        <f>VLOOKUP(C51,'[1] 16网络工程下'!$C$3:$G$62,5,FALSE)</f>
        <v>0</v>
      </c>
      <c r="X51" s="29"/>
      <c r="Y51" s="29"/>
      <c r="Z51" s="2">
        <f>VLOOKUP(C51,'[1] 16网络工程下'!$C$3:$J$62,8,FALSE)</f>
        <v>0</v>
      </c>
      <c r="AA51" s="2">
        <f>VLOOKUP(C51,'[1] 16网络工程下'!$C$3:$K$62,9,FALSE)</f>
        <v>0</v>
      </c>
      <c r="AB51" s="2">
        <f>VLOOKUP(C51,'[1] 16网络工程下'!$C$3:$L$62,10,FALSE)</f>
        <v>0</v>
      </c>
      <c r="AC51" s="2">
        <f>VLOOKUP(C51,'[1] 16网络工程下'!$C$3:$M$62,11,FALSE)</f>
        <v>0</v>
      </c>
      <c r="AD51" s="2">
        <f>VLOOKUP(C51,'[1] 16网络工程下'!$C$3:$N$62,12,FALSE)</f>
        <v>0</v>
      </c>
      <c r="AE51" s="2">
        <f>VLOOKUP(C51,'[1] 16网络工程下'!$C$3:$O$62,13,FALSE)</f>
        <v>0</v>
      </c>
      <c r="AF51" s="29"/>
      <c r="AG51" s="29"/>
      <c r="AH51" s="29">
        <f t="shared" si="6"/>
        <v>0.4</v>
      </c>
      <c r="AI51" s="2">
        <v>1.4</v>
      </c>
      <c r="AJ51" s="2">
        <f t="shared" si="3"/>
        <v>2</v>
      </c>
      <c r="AK51" s="108">
        <v>5</v>
      </c>
    </row>
    <row r="52" spans="1:37">
      <c r="A52" s="51" t="s">
        <v>110</v>
      </c>
      <c r="B52" s="51" t="s">
        <v>208</v>
      </c>
      <c r="C52" s="51" t="s">
        <v>209</v>
      </c>
      <c r="D52" s="43">
        <v>0.2</v>
      </c>
      <c r="E52" s="43"/>
      <c r="F52" s="43">
        <v>0.2</v>
      </c>
      <c r="G52" s="43">
        <v>0.2</v>
      </c>
      <c r="H52" s="43">
        <v>0.2</v>
      </c>
      <c r="I52" s="43">
        <v>0.2</v>
      </c>
      <c r="J52" s="43"/>
      <c r="K52" s="2"/>
      <c r="L52" s="2"/>
      <c r="M52" s="2"/>
      <c r="N52" s="2"/>
      <c r="O52" s="2"/>
      <c r="P52" s="2"/>
      <c r="Q52" s="29"/>
      <c r="R52" s="57">
        <f t="shared" si="0"/>
        <v>1</v>
      </c>
      <c r="S52" s="58">
        <f t="shared" si="1"/>
        <v>3</v>
      </c>
      <c r="T52" s="2">
        <f>VLOOKUP(C52,'[1] 16网络工程下'!$C$3:$D$62,2,FALSE)</f>
        <v>0.2</v>
      </c>
      <c r="U52" s="2">
        <f>VLOOKUP(C52,'[1] 16网络工程下'!$C$3:$E$62,3,FALSE)</f>
        <v>0</v>
      </c>
      <c r="V52" s="2">
        <f>VLOOKUP(C52,'[1] 16网络工程下'!$C$3:$F$62,4,FALSE)</f>
        <v>0</v>
      </c>
      <c r="W52" s="2">
        <f>VLOOKUP(C52,'[1] 16网络工程下'!$C$3:$G$62,5,FALSE)</f>
        <v>0</v>
      </c>
      <c r="X52" s="29"/>
      <c r="Y52" s="29"/>
      <c r="Z52" s="2">
        <f>VLOOKUP(C52,'[1] 16网络工程下'!$C$3:$J$62,8,FALSE)</f>
        <v>0</v>
      </c>
      <c r="AA52" s="2">
        <f>VLOOKUP(C52,'[1] 16网络工程下'!$C$3:$K$62,9,FALSE)</f>
        <v>1.5</v>
      </c>
      <c r="AB52" s="2">
        <f>VLOOKUP(C52,'[1] 16网络工程下'!$C$3:$L$62,10,FALSE)</f>
        <v>0</v>
      </c>
      <c r="AC52" s="2">
        <f>VLOOKUP(C52,'[1] 16网络工程下'!$C$3:$M$62,11,FALSE)</f>
        <v>0</v>
      </c>
      <c r="AD52" s="2">
        <f>VLOOKUP(C52,'[1] 16网络工程下'!$C$3:$N$62,12,FALSE)</f>
        <v>0</v>
      </c>
      <c r="AE52" s="2">
        <f>VLOOKUP(C52,'[1] 16网络工程下'!$C$3:$O$62,13,FALSE)</f>
        <v>0</v>
      </c>
      <c r="AF52" s="29"/>
      <c r="AG52" s="29">
        <v>1</v>
      </c>
      <c r="AH52" s="29">
        <f t="shared" si="6"/>
        <v>2.7</v>
      </c>
      <c r="AI52" s="2">
        <f t="shared" ref="AI52:AI58" si="7">SUM(R52,AH52)</f>
        <v>3.7</v>
      </c>
      <c r="AJ52" s="2">
        <f t="shared" si="3"/>
        <v>1</v>
      </c>
      <c r="AK52" s="2">
        <f t="shared" ref="AK52:AK58" si="8">SUM(S52,AJ52)</f>
        <v>4</v>
      </c>
    </row>
    <row r="53" spans="1:37">
      <c r="A53" s="51" t="s">
        <v>110</v>
      </c>
      <c r="B53" s="51" t="s">
        <v>210</v>
      </c>
      <c r="C53" s="51" t="s">
        <v>211</v>
      </c>
      <c r="D53" s="43">
        <v>0.2</v>
      </c>
      <c r="E53" s="43">
        <v>0.2</v>
      </c>
      <c r="F53" s="43">
        <v>0.2</v>
      </c>
      <c r="G53" s="43"/>
      <c r="H53" s="43">
        <v>0.2</v>
      </c>
      <c r="I53" s="43">
        <v>0.2</v>
      </c>
      <c r="J53" s="43"/>
      <c r="K53" s="2"/>
      <c r="L53" s="2"/>
      <c r="M53" s="2"/>
      <c r="N53" s="2"/>
      <c r="O53" s="2"/>
      <c r="P53" s="2"/>
      <c r="Q53" s="29"/>
      <c r="R53" s="57">
        <f t="shared" si="0"/>
        <v>1</v>
      </c>
      <c r="S53" s="58">
        <f t="shared" si="1"/>
        <v>3</v>
      </c>
      <c r="T53" s="2">
        <f>VLOOKUP(C53,'[1] 16网络工程下'!$C$3:$D$62,2,FALSE)</f>
        <v>0.2</v>
      </c>
      <c r="U53" s="2">
        <f>VLOOKUP(C53,'[1] 16网络工程下'!$C$3:$E$62,3,FALSE)</f>
        <v>0</v>
      </c>
      <c r="V53" s="2">
        <f>VLOOKUP(C53,'[1] 16网络工程下'!$C$3:$F$62,4,FALSE)</f>
        <v>0</v>
      </c>
      <c r="W53" s="2">
        <f>VLOOKUP(C53,'[1] 16网络工程下'!$C$3:$G$62,5,FALSE)</f>
        <v>0</v>
      </c>
      <c r="X53" s="29"/>
      <c r="Y53" s="29"/>
      <c r="Z53" s="2">
        <f>VLOOKUP(C53,'[1] 16网络工程下'!$C$3:$J$62,8,FALSE)</f>
        <v>0</v>
      </c>
      <c r="AA53" s="2">
        <f>VLOOKUP(C53,'[1] 16网络工程下'!$C$3:$K$62,9,FALSE)</f>
        <v>0</v>
      </c>
      <c r="AB53" s="2">
        <f>VLOOKUP(C53,'[1] 16网络工程下'!$C$3:$L$62,10,FALSE)</f>
        <v>0</v>
      </c>
      <c r="AC53" s="2">
        <f>VLOOKUP(C53,'[1] 16网络工程下'!$C$3:$M$62,11,FALSE)</f>
        <v>0</v>
      </c>
      <c r="AD53" s="2">
        <f>VLOOKUP(C53,'[1] 16网络工程下'!$C$3:$N$62,12,FALSE)</f>
        <v>0</v>
      </c>
      <c r="AE53" s="2">
        <f>VLOOKUP(C53,'[1] 16网络工程下'!$C$3:$O$62,13,FALSE)</f>
        <v>0</v>
      </c>
      <c r="AF53" s="29"/>
      <c r="AG53" s="29"/>
      <c r="AH53" s="29">
        <f t="shared" si="6"/>
        <v>0.2</v>
      </c>
      <c r="AI53" s="2">
        <f t="shared" si="7"/>
        <v>1.2</v>
      </c>
      <c r="AJ53" s="2">
        <f t="shared" si="3"/>
        <v>1</v>
      </c>
      <c r="AK53" s="2">
        <f t="shared" si="8"/>
        <v>4</v>
      </c>
    </row>
    <row r="54" spans="1:37">
      <c r="A54" s="51" t="s">
        <v>110</v>
      </c>
      <c r="B54" s="51" t="s">
        <v>212</v>
      </c>
      <c r="C54" s="51" t="s">
        <v>213</v>
      </c>
      <c r="D54" s="43">
        <v>0.2</v>
      </c>
      <c r="E54" s="43"/>
      <c r="F54" s="43"/>
      <c r="G54" s="43">
        <v>0.2</v>
      </c>
      <c r="H54" s="43">
        <v>0.2</v>
      </c>
      <c r="I54" s="43">
        <v>0.2</v>
      </c>
      <c r="J54" s="43"/>
      <c r="K54" s="2"/>
      <c r="L54" s="2"/>
      <c r="M54" s="2"/>
      <c r="N54" s="2"/>
      <c r="O54" s="2"/>
      <c r="P54" s="2"/>
      <c r="Q54" s="29"/>
      <c r="R54" s="57">
        <f t="shared" si="0"/>
        <v>0.8</v>
      </c>
      <c r="S54" s="58">
        <f t="shared" si="1"/>
        <v>2</v>
      </c>
      <c r="T54" s="2">
        <f>VLOOKUP(C54,'[1] 16网络工程下'!$C$3:$D$62,2,FALSE)</f>
        <v>0</v>
      </c>
      <c r="U54" s="2">
        <f>VLOOKUP(C54,'[1] 16网络工程下'!$C$3:$E$62,3,FALSE)</f>
        <v>0</v>
      </c>
      <c r="V54" s="2">
        <f>VLOOKUP(C54,'[1] 16网络工程下'!$C$3:$F$62,4,FALSE)</f>
        <v>0</v>
      </c>
      <c r="W54" s="2">
        <f>VLOOKUP(C54,'[1] 16网络工程下'!$C$3:$G$62,5,FALSE)</f>
        <v>0</v>
      </c>
      <c r="X54" s="29"/>
      <c r="Y54" s="29"/>
      <c r="Z54" s="2">
        <f>VLOOKUP(C54,'[1] 16网络工程下'!$C$3:$J$62,8,FALSE)</f>
        <v>0</v>
      </c>
      <c r="AA54" s="2">
        <f>VLOOKUP(C54,'[1] 16网络工程下'!$C$3:$K$62,9,FALSE)</f>
        <v>0</v>
      </c>
      <c r="AB54" s="2">
        <f>VLOOKUP(C54,'[1] 16网络工程下'!$C$3:$L$62,10,FALSE)</f>
        <v>0</v>
      </c>
      <c r="AC54" s="2">
        <f>VLOOKUP(C54,'[1] 16网络工程下'!$C$3:$M$62,11,FALSE)</f>
        <v>0</v>
      </c>
      <c r="AD54" s="2">
        <f>VLOOKUP(C54,'[1] 16网络工程下'!$C$3:$N$62,12,FALSE)</f>
        <v>0</v>
      </c>
      <c r="AE54" s="2">
        <f>VLOOKUP(C54,'[1] 16网络工程下'!$C$3:$O$62,13,FALSE)</f>
        <v>0</v>
      </c>
      <c r="AF54" s="29"/>
      <c r="AG54" s="29"/>
      <c r="AH54" s="29">
        <f t="shared" si="6"/>
        <v>0</v>
      </c>
      <c r="AI54" s="2">
        <f t="shared" si="7"/>
        <v>0.8</v>
      </c>
      <c r="AJ54" s="2">
        <f t="shared" si="3"/>
        <v>0</v>
      </c>
      <c r="AK54" s="2">
        <f t="shared" si="8"/>
        <v>2</v>
      </c>
    </row>
    <row r="55" spans="1:37">
      <c r="A55" s="51" t="s">
        <v>110</v>
      </c>
      <c r="B55" s="51" t="s">
        <v>214</v>
      </c>
      <c r="C55" s="51" t="s">
        <v>215</v>
      </c>
      <c r="D55" s="43">
        <v>0.2</v>
      </c>
      <c r="E55" s="43"/>
      <c r="F55" s="43">
        <v>0.2</v>
      </c>
      <c r="G55" s="43">
        <v>0.2</v>
      </c>
      <c r="H55" s="43">
        <v>0.2</v>
      </c>
      <c r="I55" s="43">
        <v>0.2</v>
      </c>
      <c r="J55" s="43"/>
      <c r="K55" s="2"/>
      <c r="L55" s="2"/>
      <c r="M55" s="2"/>
      <c r="N55" s="2"/>
      <c r="O55" s="2"/>
      <c r="P55" s="2"/>
      <c r="Q55" s="29"/>
      <c r="R55" s="57">
        <f t="shared" si="0"/>
        <v>1</v>
      </c>
      <c r="S55" s="58">
        <f t="shared" si="1"/>
        <v>3</v>
      </c>
      <c r="T55" s="2">
        <f>VLOOKUP(C55,'[1] 16网络工程下'!$C$3:$D$62,2,FALSE)</f>
        <v>0</v>
      </c>
      <c r="U55" s="2">
        <f>VLOOKUP(C55,'[1] 16网络工程下'!$C$3:$E$62,3,FALSE)</f>
        <v>0</v>
      </c>
      <c r="V55" s="2">
        <f>VLOOKUP(C55,'[1] 16网络工程下'!$C$3:$F$62,4,FALSE)</f>
        <v>0</v>
      </c>
      <c r="W55" s="2">
        <f>VLOOKUP(C55,'[1] 16网络工程下'!$C$3:$G$62,5,FALSE)</f>
        <v>0</v>
      </c>
      <c r="X55" s="29"/>
      <c r="Y55" s="29"/>
      <c r="Z55" s="2">
        <f>VLOOKUP(C55,'[1] 16网络工程下'!$C$3:$J$62,8,FALSE)</f>
        <v>0</v>
      </c>
      <c r="AA55" s="2">
        <f>VLOOKUP(C55,'[1] 16网络工程下'!$C$3:$K$62,9,FALSE)</f>
        <v>0</v>
      </c>
      <c r="AB55" s="2">
        <f>VLOOKUP(C55,'[1] 16网络工程下'!$C$3:$L$62,10,FALSE)</f>
        <v>0</v>
      </c>
      <c r="AC55" s="2">
        <f>VLOOKUP(C55,'[1] 16网络工程下'!$C$3:$M$62,11,FALSE)</f>
        <v>0</v>
      </c>
      <c r="AD55" s="2">
        <f>VLOOKUP(C55,'[1] 16网络工程下'!$C$3:$N$62,12,FALSE)</f>
        <v>0</v>
      </c>
      <c r="AE55" s="2">
        <f>VLOOKUP(C55,'[1] 16网络工程下'!$C$3:$O$62,13,FALSE)</f>
        <v>0</v>
      </c>
      <c r="AF55" s="29"/>
      <c r="AG55" s="29">
        <v>1</v>
      </c>
      <c r="AH55" s="29">
        <f t="shared" si="6"/>
        <v>1</v>
      </c>
      <c r="AI55" s="2">
        <f t="shared" si="7"/>
        <v>2</v>
      </c>
      <c r="AJ55" s="2">
        <f t="shared" si="3"/>
        <v>0</v>
      </c>
      <c r="AK55" s="2">
        <f t="shared" si="8"/>
        <v>3</v>
      </c>
    </row>
    <row r="56" spans="1:37">
      <c r="A56" s="51" t="s">
        <v>110</v>
      </c>
      <c r="B56" s="51" t="s">
        <v>216</v>
      </c>
      <c r="C56" s="51" t="s">
        <v>217</v>
      </c>
      <c r="D56" s="43">
        <v>0.2</v>
      </c>
      <c r="E56" s="43">
        <v>0.2</v>
      </c>
      <c r="F56" s="43">
        <v>0.2</v>
      </c>
      <c r="G56" s="43">
        <v>0.2</v>
      </c>
      <c r="H56" s="43">
        <v>0.2</v>
      </c>
      <c r="I56" s="43">
        <v>0.2</v>
      </c>
      <c r="J56" s="43"/>
      <c r="K56" s="2"/>
      <c r="L56" s="2"/>
      <c r="M56" s="2"/>
      <c r="N56" s="2"/>
      <c r="O56" s="2"/>
      <c r="P56" s="2"/>
      <c r="Q56" s="29"/>
      <c r="R56" s="57">
        <f t="shared" si="0"/>
        <v>1.2</v>
      </c>
      <c r="S56" s="58">
        <f t="shared" si="1"/>
        <v>4</v>
      </c>
      <c r="T56" s="2">
        <f>VLOOKUP(C56,'[1] 16网络工程下'!$C$3:$D$62,2,FALSE)</f>
        <v>0</v>
      </c>
      <c r="U56" s="2">
        <f>VLOOKUP(C56,'[1] 16网络工程下'!$C$3:$E$62,3,FALSE)</f>
        <v>0</v>
      </c>
      <c r="V56" s="2">
        <f>VLOOKUP(C56,'[1] 16网络工程下'!$C$3:$F$62,4,FALSE)</f>
        <v>0</v>
      </c>
      <c r="W56" s="2">
        <f>VLOOKUP(C56,'[1] 16网络工程下'!$C$3:$G$62,5,FALSE)</f>
        <v>0</v>
      </c>
      <c r="X56" s="29"/>
      <c r="Y56" s="29"/>
      <c r="Z56" s="2">
        <f>VLOOKUP(C56,'[1] 16网络工程下'!$C$3:$J$62,8,FALSE)</f>
        <v>0</v>
      </c>
      <c r="AA56" s="2">
        <f>VLOOKUP(C56,'[1] 16网络工程下'!$C$3:$K$62,9,FALSE)</f>
        <v>0</v>
      </c>
      <c r="AB56" s="2">
        <f>VLOOKUP(C56,'[1] 16网络工程下'!$C$3:$L$62,10,FALSE)</f>
        <v>0</v>
      </c>
      <c r="AC56" s="2">
        <f>VLOOKUP(C56,'[1] 16网络工程下'!$C$3:$M$62,11,FALSE)</f>
        <v>0</v>
      </c>
      <c r="AD56" s="2">
        <f>VLOOKUP(C56,'[1] 16网络工程下'!$C$3:$N$62,12,FALSE)</f>
        <v>0</v>
      </c>
      <c r="AE56" s="2">
        <f>VLOOKUP(C56,'[1] 16网络工程下'!$C$3:$O$62,13,FALSE)</f>
        <v>0</v>
      </c>
      <c r="AF56" s="29"/>
      <c r="AG56" s="29"/>
      <c r="AH56" s="29">
        <f t="shared" si="6"/>
        <v>0</v>
      </c>
      <c r="AI56" s="2">
        <f t="shared" si="7"/>
        <v>1.2</v>
      </c>
      <c r="AJ56" s="2">
        <f t="shared" si="3"/>
        <v>0</v>
      </c>
      <c r="AK56" s="2">
        <f t="shared" si="8"/>
        <v>4</v>
      </c>
    </row>
    <row r="57" spans="1:37">
      <c r="A57" s="51" t="s">
        <v>110</v>
      </c>
      <c r="B57" s="51" t="s">
        <v>218</v>
      </c>
      <c r="C57" s="51" t="s">
        <v>219</v>
      </c>
      <c r="D57" s="43">
        <v>0.2</v>
      </c>
      <c r="E57" s="43">
        <v>0.2</v>
      </c>
      <c r="F57" s="43">
        <v>0.2</v>
      </c>
      <c r="G57" s="43">
        <v>0.2</v>
      </c>
      <c r="H57" s="43">
        <v>0.2</v>
      </c>
      <c r="I57" s="43">
        <v>0.2</v>
      </c>
      <c r="J57" s="43"/>
      <c r="K57" s="2"/>
      <c r="L57" s="2"/>
      <c r="M57" s="2"/>
      <c r="N57" s="2"/>
      <c r="O57" s="2"/>
      <c r="P57" s="2"/>
      <c r="Q57" s="29"/>
      <c r="R57" s="57">
        <f t="shared" si="0"/>
        <v>1.2</v>
      </c>
      <c r="S57" s="58">
        <f t="shared" si="1"/>
        <v>4</v>
      </c>
      <c r="T57" s="2">
        <f>VLOOKUP(C57,'[1] 16网络工程下'!$C$3:$D$62,2,FALSE)</f>
        <v>0</v>
      </c>
      <c r="U57" s="2">
        <f>VLOOKUP(C57,'[1] 16网络工程下'!$C$3:$E$62,3,FALSE)</f>
        <v>0</v>
      </c>
      <c r="V57" s="2">
        <f>VLOOKUP(C57,'[1] 16网络工程下'!$C$3:$F$62,4,FALSE)</f>
        <v>0</v>
      </c>
      <c r="W57" s="2">
        <f>VLOOKUP(C57,'[1] 16网络工程下'!$C$3:$G$62,5,FALSE)</f>
        <v>0</v>
      </c>
      <c r="X57" s="29"/>
      <c r="Y57" s="29"/>
      <c r="Z57" s="2">
        <f>VLOOKUP(C57,'[1] 16网络工程下'!$C$3:$J$62,8,FALSE)</f>
        <v>0</v>
      </c>
      <c r="AA57" s="2">
        <f>VLOOKUP(C57,'[1] 16网络工程下'!$C$3:$K$62,9,FALSE)</f>
        <v>0</v>
      </c>
      <c r="AB57" s="2">
        <f>VLOOKUP(C57,'[1] 16网络工程下'!$C$3:$L$62,10,FALSE)</f>
        <v>0</v>
      </c>
      <c r="AC57" s="2">
        <f>VLOOKUP(C57,'[1] 16网络工程下'!$C$3:$M$62,11,FALSE)</f>
        <v>0</v>
      </c>
      <c r="AD57" s="2">
        <f>VLOOKUP(C57,'[1] 16网络工程下'!$C$3:$N$62,12,FALSE)</f>
        <v>0</v>
      </c>
      <c r="AE57" s="2">
        <f>VLOOKUP(C57,'[1] 16网络工程下'!$C$3:$O$62,13,FALSE)</f>
        <v>0</v>
      </c>
      <c r="AF57" s="29"/>
      <c r="AG57" s="29"/>
      <c r="AH57" s="29">
        <f t="shared" si="6"/>
        <v>0</v>
      </c>
      <c r="AI57" s="2">
        <f t="shared" si="7"/>
        <v>1.2</v>
      </c>
      <c r="AJ57" s="2">
        <f t="shared" si="3"/>
        <v>0</v>
      </c>
      <c r="AK57" s="2">
        <f t="shared" si="8"/>
        <v>4</v>
      </c>
    </row>
    <row r="58" spans="1:37">
      <c r="A58" s="51" t="s">
        <v>110</v>
      </c>
      <c r="B58" s="51" t="s">
        <v>220</v>
      </c>
      <c r="C58" s="51" t="s">
        <v>221</v>
      </c>
      <c r="D58" s="43">
        <v>0.2</v>
      </c>
      <c r="E58" s="43"/>
      <c r="F58" s="43"/>
      <c r="G58" s="43">
        <v>0.2</v>
      </c>
      <c r="H58" s="43">
        <v>0.2</v>
      </c>
      <c r="I58" s="43">
        <v>0.2</v>
      </c>
      <c r="J58" s="43"/>
      <c r="K58" s="2"/>
      <c r="L58" s="2"/>
      <c r="M58" s="2"/>
      <c r="N58" s="2"/>
      <c r="O58" s="2"/>
      <c r="P58" s="2"/>
      <c r="Q58" s="29"/>
      <c r="R58" s="57">
        <f t="shared" si="0"/>
        <v>0.8</v>
      </c>
      <c r="S58" s="58">
        <f t="shared" si="1"/>
        <v>2</v>
      </c>
      <c r="T58" s="2">
        <f>VLOOKUP(C58,'[1] 16网络工程下'!$C$3:$D$62,2,FALSE)</f>
        <v>0</v>
      </c>
      <c r="U58" s="2">
        <f>VLOOKUP(C58,'[1] 16网络工程下'!$C$3:$E$62,3,FALSE)</f>
        <v>0</v>
      </c>
      <c r="V58" s="2">
        <f>VLOOKUP(C58,'[1] 16网络工程下'!$C$3:$F$62,4,FALSE)</f>
        <v>0</v>
      </c>
      <c r="W58" s="2">
        <f>VLOOKUP(C58,'[1] 16网络工程下'!$C$3:$G$62,5,FALSE)</f>
        <v>0</v>
      </c>
      <c r="X58" s="29"/>
      <c r="Y58" s="29"/>
      <c r="Z58" s="2">
        <f>VLOOKUP(C58,'[1] 16网络工程下'!$C$3:$J$62,8,FALSE)</f>
        <v>0</v>
      </c>
      <c r="AA58" s="2">
        <f>VLOOKUP(C58,'[1] 16网络工程下'!$C$3:$K$62,9,FALSE)</f>
        <v>0</v>
      </c>
      <c r="AB58" s="2">
        <f>VLOOKUP(C58,'[1] 16网络工程下'!$C$3:$L$62,10,FALSE)</f>
        <v>0</v>
      </c>
      <c r="AC58" s="2">
        <f>VLOOKUP(C58,'[1] 16网络工程下'!$C$3:$M$62,11,FALSE)</f>
        <v>0</v>
      </c>
      <c r="AD58" s="2">
        <f>VLOOKUP(C58,'[1] 16网络工程下'!$C$3:$N$62,12,FALSE)</f>
        <v>0</v>
      </c>
      <c r="AE58" s="2">
        <f>VLOOKUP(C58,'[1] 16网络工程下'!$C$3:$O$62,13,FALSE)</f>
        <v>0</v>
      </c>
      <c r="AF58" s="29"/>
      <c r="AG58" s="29"/>
      <c r="AH58" s="29">
        <f t="shared" si="6"/>
        <v>0</v>
      </c>
      <c r="AI58" s="2">
        <f t="shared" si="7"/>
        <v>0.8</v>
      </c>
      <c r="AJ58" s="2">
        <f t="shared" si="3"/>
        <v>0</v>
      </c>
      <c r="AK58" s="2">
        <f t="shared" si="8"/>
        <v>2</v>
      </c>
    </row>
    <row r="59" spans="1:37">
      <c r="A59" s="51" t="s">
        <v>110</v>
      </c>
      <c r="B59" s="51" t="s">
        <v>222</v>
      </c>
      <c r="C59" s="51" t="s">
        <v>223</v>
      </c>
      <c r="D59" s="43">
        <v>0.2</v>
      </c>
      <c r="E59" s="43">
        <v>0.2</v>
      </c>
      <c r="F59" s="43">
        <v>0.2</v>
      </c>
      <c r="G59" s="43">
        <v>0.2</v>
      </c>
      <c r="H59" s="43">
        <v>0.2</v>
      </c>
      <c r="I59" s="43">
        <v>0.2</v>
      </c>
      <c r="J59" s="43"/>
      <c r="K59" s="2"/>
      <c r="L59" s="2"/>
      <c r="M59" s="2"/>
      <c r="N59" s="2"/>
      <c r="O59" s="2"/>
      <c r="P59" s="2"/>
      <c r="Q59" s="29"/>
      <c r="R59" s="57">
        <f t="shared" si="0"/>
        <v>1.2</v>
      </c>
      <c r="S59" s="58">
        <f>COUNTIF(D59:G59,"&gt;0")</f>
        <v>4</v>
      </c>
      <c r="T59" s="2">
        <f>VLOOKUP(C59,'[1] 16网络工程下'!$C$3:$D$62,2,FALSE)</f>
        <v>0.2</v>
      </c>
      <c r="U59" s="2">
        <f>VLOOKUP(C59,'[1] 16网络工程下'!$C$3:$E$62,3,FALSE)</f>
        <v>0</v>
      </c>
      <c r="V59" s="2">
        <f>VLOOKUP(C59,'[1] 16网络工程下'!$C$3:$F$62,4,FALSE)</f>
        <v>0.2</v>
      </c>
      <c r="W59" s="2">
        <f>VLOOKUP(C59,'[1] 16网络工程下'!$C$3:$G$62,5,FALSE)</f>
        <v>0</v>
      </c>
      <c r="X59" s="29"/>
      <c r="Y59" s="29"/>
      <c r="Z59" s="2">
        <f>VLOOKUP(C59,'[1] 16网络工程下'!$C$3:$J$62,8,FALSE)</f>
        <v>0</v>
      </c>
      <c r="AA59" s="2">
        <f>VLOOKUP(C59,'[1] 16网络工程下'!$C$3:$K$62,9,FALSE)</f>
        <v>0</v>
      </c>
      <c r="AB59" s="2">
        <f>VLOOKUP(C59,'[1] 16网络工程下'!$C$3:$L$62,10,FALSE)</f>
        <v>0</v>
      </c>
      <c r="AC59" s="2">
        <f>VLOOKUP(C59,'[1] 16网络工程下'!$C$3:$M$62,11,FALSE)</f>
        <v>0</v>
      </c>
      <c r="AD59" s="2">
        <f>VLOOKUP(C59,'[1] 16网络工程下'!$C$3:$N$62,12,FALSE)</f>
        <v>0</v>
      </c>
      <c r="AE59" s="2">
        <f>VLOOKUP(C59,'[1] 16网络工程下'!$C$3:$O$62,13,FALSE)</f>
        <v>0</v>
      </c>
      <c r="AF59" s="29"/>
      <c r="AG59" s="29"/>
      <c r="AH59" s="29">
        <f t="shared" si="6"/>
        <v>0.4</v>
      </c>
      <c r="AI59" s="2">
        <v>1.4</v>
      </c>
      <c r="AJ59" s="2">
        <f t="shared" si="3"/>
        <v>2</v>
      </c>
      <c r="AK59" s="108">
        <v>5</v>
      </c>
    </row>
    <row r="60" spans="1:37">
      <c r="A60" s="51" t="s">
        <v>110</v>
      </c>
      <c r="B60" s="22" t="s">
        <v>224</v>
      </c>
      <c r="C60" s="51">
        <v>2016512398</v>
      </c>
      <c r="D60" s="43">
        <v>0.2</v>
      </c>
      <c r="E60" s="43">
        <v>0.2</v>
      </c>
      <c r="F60" s="43">
        <v>0.2</v>
      </c>
      <c r="G60" s="43">
        <v>0.2</v>
      </c>
      <c r="H60" s="43">
        <v>0.2</v>
      </c>
      <c r="I60" s="43">
        <v>0.2</v>
      </c>
      <c r="J60" s="43"/>
      <c r="K60" s="2"/>
      <c r="L60" s="2"/>
      <c r="M60" s="2"/>
      <c r="N60" s="2"/>
      <c r="O60" s="2"/>
      <c r="P60" s="2"/>
      <c r="Q60" s="29"/>
      <c r="R60" s="57">
        <f t="shared" si="0"/>
        <v>1.2</v>
      </c>
      <c r="S60" s="58">
        <f t="shared" si="1"/>
        <v>4</v>
      </c>
      <c r="T60" s="2">
        <f>VLOOKUP(C60,'[1] 16网络工程下'!$C$3:$D$62,2,FALSE)</f>
        <v>0.2</v>
      </c>
      <c r="U60" s="2">
        <f>VLOOKUP(C60,'[1] 16网络工程下'!$C$3:$E$62,3,FALSE)</f>
        <v>0</v>
      </c>
      <c r="V60" s="2">
        <f>VLOOKUP(C60,'[1] 16网络工程下'!$C$3:$F$62,4,FALSE)</f>
        <v>0</v>
      </c>
      <c r="W60" s="2">
        <f>VLOOKUP(C60,'[1] 16网络工程下'!$C$3:$G$62,5,FALSE)</f>
        <v>0</v>
      </c>
      <c r="X60" s="29"/>
      <c r="Y60" s="29"/>
      <c r="Z60" s="2">
        <f>VLOOKUP(C60,'[1] 16网络工程下'!$C$3:$J$62,8,FALSE)</f>
        <v>0</v>
      </c>
      <c r="AA60" s="2">
        <f>VLOOKUP(C60,'[1] 16网络工程下'!$C$3:$K$62,9,FALSE)</f>
        <v>0</v>
      </c>
      <c r="AB60" s="2">
        <f>VLOOKUP(C60,'[1] 16网络工程下'!$C$3:$L$62,10,FALSE)</f>
        <v>0</v>
      </c>
      <c r="AC60" s="2">
        <f>VLOOKUP(C60,'[1] 16网络工程下'!$C$3:$M$62,11,FALSE)</f>
        <v>0</v>
      </c>
      <c r="AD60" s="2">
        <f>VLOOKUP(C60,'[1] 16网络工程下'!$C$3:$N$62,12,FALSE)</f>
        <v>0</v>
      </c>
      <c r="AE60" s="2">
        <f>VLOOKUP(C60,'[1] 16网络工程下'!$C$3:$O$62,13,FALSE)</f>
        <v>0</v>
      </c>
      <c r="AF60" s="29"/>
      <c r="AG60" s="29"/>
      <c r="AH60" s="29">
        <f t="shared" si="6"/>
        <v>0.2</v>
      </c>
      <c r="AI60" s="2">
        <f>SUM(R60,AH60)</f>
        <v>1.4</v>
      </c>
      <c r="AJ60" s="2">
        <f t="shared" si="3"/>
        <v>1</v>
      </c>
      <c r="AK60" s="2">
        <f>SUM(S60,AJ60)</f>
        <v>5</v>
      </c>
    </row>
    <row r="61" spans="1:37">
      <c r="A61" s="51" t="s">
        <v>110</v>
      </c>
      <c r="B61" s="51" t="s">
        <v>225</v>
      </c>
      <c r="C61" s="51" t="s">
        <v>226</v>
      </c>
      <c r="D61" s="43">
        <v>0.2</v>
      </c>
      <c r="E61" s="43"/>
      <c r="F61" s="43"/>
      <c r="G61" s="43"/>
      <c r="H61" s="43">
        <v>0.2</v>
      </c>
      <c r="I61" s="43">
        <v>0.2</v>
      </c>
      <c r="J61" s="43"/>
      <c r="K61" s="2"/>
      <c r="L61" s="2"/>
      <c r="M61" s="2"/>
      <c r="N61" s="2"/>
      <c r="O61" s="2"/>
      <c r="P61" s="2"/>
      <c r="Q61" s="29"/>
      <c r="R61" s="57">
        <f t="shared" si="0"/>
        <v>0.60000000000000009</v>
      </c>
      <c r="S61" s="58">
        <f t="shared" si="1"/>
        <v>1</v>
      </c>
      <c r="T61" s="2">
        <f>VLOOKUP(C61,'[1] 16网络工程下'!$C$3:$D$62,2,FALSE)</f>
        <v>0</v>
      </c>
      <c r="U61" s="2">
        <f>VLOOKUP(C61,'[1] 16网络工程下'!$C$3:$E$62,3,FALSE)</f>
        <v>0</v>
      </c>
      <c r="V61" s="2">
        <f>VLOOKUP(C61,'[1] 16网络工程下'!$C$3:$F$62,4,FALSE)</f>
        <v>0</v>
      </c>
      <c r="W61" s="2">
        <f>VLOOKUP(C61,'[1] 16网络工程下'!$C$3:$G$62,5,FALSE)</f>
        <v>0</v>
      </c>
      <c r="X61" s="29"/>
      <c r="Y61" s="29"/>
      <c r="Z61" s="2">
        <f>VLOOKUP(C61,'[1] 16网络工程下'!$C$3:$J$62,8,FALSE)</f>
        <v>0</v>
      </c>
      <c r="AA61" s="2">
        <f>VLOOKUP(C61,'[1] 16网络工程下'!$C$3:$K$62,9,FALSE)</f>
        <v>0</v>
      </c>
      <c r="AB61" s="2">
        <f>VLOOKUP(C61,'[1] 16网络工程下'!$C$3:$L$62,10,FALSE)</f>
        <v>0</v>
      </c>
      <c r="AC61" s="2">
        <f>VLOOKUP(C61,'[1] 16网络工程下'!$C$3:$M$62,11,FALSE)</f>
        <v>0</v>
      </c>
      <c r="AD61" s="2">
        <f>VLOOKUP(C61,'[1] 16网络工程下'!$C$3:$N$62,12,FALSE)</f>
        <v>0</v>
      </c>
      <c r="AE61" s="2">
        <f>VLOOKUP(C61,'[1] 16网络工程下'!$C$3:$O$62,13,FALSE)</f>
        <v>0</v>
      </c>
      <c r="AF61" s="29"/>
      <c r="AG61" s="29"/>
      <c r="AH61" s="29">
        <f t="shared" si="6"/>
        <v>0</v>
      </c>
      <c r="AI61" s="2">
        <f>SUM(R61,AH61)</f>
        <v>0.60000000000000009</v>
      </c>
      <c r="AJ61" s="2">
        <f t="shared" si="3"/>
        <v>0</v>
      </c>
      <c r="AK61" s="2">
        <f>SUM(S61,AJ61)</f>
        <v>1</v>
      </c>
    </row>
    <row r="62" spans="1:37">
      <c r="A62" s="51" t="s">
        <v>110</v>
      </c>
      <c r="B62" s="51" t="s">
        <v>227</v>
      </c>
      <c r="C62" s="51" t="s">
        <v>228</v>
      </c>
      <c r="D62" s="43">
        <v>0.2</v>
      </c>
      <c r="E62" s="43">
        <v>0.2</v>
      </c>
      <c r="F62" s="43">
        <v>0.2</v>
      </c>
      <c r="G62" s="43">
        <v>0.2</v>
      </c>
      <c r="H62" s="43">
        <v>0.2</v>
      </c>
      <c r="I62" s="43">
        <v>0.2</v>
      </c>
      <c r="J62" s="43"/>
      <c r="K62" s="2"/>
      <c r="L62" s="2"/>
      <c r="M62" s="2"/>
      <c r="N62" s="2"/>
      <c r="O62" s="2"/>
      <c r="P62" s="2"/>
      <c r="Q62" s="29"/>
      <c r="R62" s="57">
        <f t="shared" si="0"/>
        <v>1.2</v>
      </c>
      <c r="S62" s="58">
        <f t="shared" si="1"/>
        <v>4</v>
      </c>
      <c r="T62" s="2">
        <f>VLOOKUP(C62,'[1] 16网络工程下'!$C$3:$D$62,2,FALSE)</f>
        <v>0.2</v>
      </c>
      <c r="U62" s="2">
        <f>VLOOKUP(C62,'[1] 16网络工程下'!$C$3:$E$62,3,FALSE)</f>
        <v>0</v>
      </c>
      <c r="V62" s="2">
        <f>VLOOKUP(C62,'[1] 16网络工程下'!$C$3:$F$62,4,FALSE)</f>
        <v>0</v>
      </c>
      <c r="W62" s="2">
        <f>VLOOKUP(C62,'[1] 16网络工程下'!$C$3:$G$62,5,FALSE)</f>
        <v>0</v>
      </c>
      <c r="X62" s="29"/>
      <c r="Y62" s="29"/>
      <c r="Z62" s="2">
        <f>VLOOKUP(C62,'[1] 16网络工程下'!$C$3:$J$62,8,FALSE)</f>
        <v>0</v>
      </c>
      <c r="AA62" s="2">
        <f>VLOOKUP(C62,'[1] 16网络工程下'!$C$3:$K$62,9,FALSE)</f>
        <v>0</v>
      </c>
      <c r="AB62" s="2">
        <f>VLOOKUP(C62,'[1] 16网络工程下'!$C$3:$L$62,10,FALSE)</f>
        <v>0</v>
      </c>
      <c r="AC62" s="2">
        <f>VLOOKUP(C62,'[1] 16网络工程下'!$C$3:$M$62,11,FALSE)</f>
        <v>0</v>
      </c>
      <c r="AD62" s="2">
        <f>VLOOKUP(C62,'[1] 16网络工程下'!$C$3:$N$62,12,FALSE)</f>
        <v>0</v>
      </c>
      <c r="AE62" s="2">
        <f>VLOOKUP(C62,'[1] 16网络工程下'!$C$3:$O$62,13,FALSE)</f>
        <v>0</v>
      </c>
      <c r="AF62" s="29"/>
      <c r="AG62" s="29"/>
      <c r="AH62" s="29">
        <f t="shared" si="6"/>
        <v>0.2</v>
      </c>
      <c r="AI62" s="2">
        <f>SUM(R62,AH62)</f>
        <v>1.4</v>
      </c>
      <c r="AJ62" s="2">
        <f t="shared" si="3"/>
        <v>1</v>
      </c>
      <c r="AK62" s="2">
        <f>SUM(S62,AJ62)</f>
        <v>5</v>
      </c>
    </row>
    <row r="63" spans="1:37" ht="15.6">
      <c r="A63" s="51" t="s">
        <v>110</v>
      </c>
      <c r="B63" s="55" t="s">
        <v>229</v>
      </c>
      <c r="C63" s="55" t="s">
        <v>230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9"/>
      <c r="R63" s="2">
        <v>0</v>
      </c>
      <c r="S63" s="58">
        <f t="shared" si="1"/>
        <v>0</v>
      </c>
      <c r="T63" s="2">
        <v>0</v>
      </c>
      <c r="U63" s="2">
        <v>0</v>
      </c>
      <c r="V63" s="2">
        <v>0</v>
      </c>
      <c r="W63" s="2">
        <v>0</v>
      </c>
      <c r="X63" s="29"/>
      <c r="Y63" s="29"/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9"/>
      <c r="AG63" s="29"/>
      <c r="AH63" s="29">
        <f t="shared" si="6"/>
        <v>0</v>
      </c>
      <c r="AI63" s="2">
        <f>SUM(R63,AH63)</f>
        <v>0</v>
      </c>
      <c r="AJ63" s="2">
        <f t="shared" si="3"/>
        <v>0</v>
      </c>
      <c r="AK63" s="2">
        <f>SUM(S63,AJ63)</f>
        <v>0</v>
      </c>
    </row>
  </sheetData>
  <mergeCells count="1">
    <mergeCell ref="A1:AK1"/>
  </mergeCells>
  <phoneticPr fontId="18" type="noConversion"/>
  <conditionalFormatting sqref="B3:C63">
    <cfRule type="duplicateValues" dxfId="12" priority="1"/>
  </conditionalFormatting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45"/>
  <sheetViews>
    <sheetView topLeftCell="A4" workbookViewId="0">
      <selection activeCell="A12" sqref="A12:XFD12"/>
    </sheetView>
  </sheetViews>
  <sheetFormatPr defaultColWidth="9" defaultRowHeight="14.4"/>
  <cols>
    <col min="1" max="2" width="9" style="1"/>
    <col min="3" max="3" width="13.88671875" style="1" customWidth="1"/>
    <col min="4" max="31" width="9" style="1"/>
    <col min="32" max="32" width="9" style="105"/>
    <col min="33" max="33" width="9" style="115"/>
    <col min="34" max="16384" width="9" style="1"/>
  </cols>
  <sheetData>
    <row r="1" spans="1:37" ht="28.5" customHeight="1">
      <c r="A1" s="128" t="s">
        <v>1151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30"/>
    </row>
    <row r="2" spans="1:37" ht="57.6">
      <c r="A2" s="2" t="s">
        <v>1</v>
      </c>
      <c r="B2" s="2" t="s">
        <v>2</v>
      </c>
      <c r="C2" s="2" t="s">
        <v>3</v>
      </c>
      <c r="D2" s="3" t="s">
        <v>4</v>
      </c>
      <c r="E2" s="3" t="s">
        <v>5</v>
      </c>
      <c r="F2" s="3" t="s">
        <v>111</v>
      </c>
      <c r="G2" s="3" t="s">
        <v>112</v>
      </c>
      <c r="H2" s="3" t="s">
        <v>8</v>
      </c>
      <c r="I2" s="3" t="s">
        <v>9</v>
      </c>
      <c r="J2" s="3" t="s">
        <v>10</v>
      </c>
      <c r="K2" s="3" t="s">
        <v>11</v>
      </c>
      <c r="L2" s="6" t="s">
        <v>13</v>
      </c>
      <c r="M2" s="3" t="s">
        <v>12</v>
      </c>
      <c r="N2" s="6" t="s">
        <v>14</v>
      </c>
      <c r="O2" s="6" t="s">
        <v>15</v>
      </c>
      <c r="P2" s="6" t="s">
        <v>16</v>
      </c>
      <c r="Q2" s="6" t="s">
        <v>17</v>
      </c>
      <c r="R2" s="6" t="s">
        <v>373</v>
      </c>
      <c r="S2" s="7" t="s">
        <v>18</v>
      </c>
      <c r="T2" s="3" t="s">
        <v>19</v>
      </c>
      <c r="U2" s="7" t="s">
        <v>20</v>
      </c>
      <c r="V2" s="6" t="s">
        <v>21</v>
      </c>
      <c r="W2" s="6" t="s">
        <v>22</v>
      </c>
      <c r="X2" s="6" t="s">
        <v>23</v>
      </c>
      <c r="Y2" s="6" t="s">
        <v>291</v>
      </c>
      <c r="Z2" s="7" t="s">
        <v>12</v>
      </c>
      <c r="AA2" s="6" t="s">
        <v>24</v>
      </c>
      <c r="AB2" s="7" t="s">
        <v>25</v>
      </c>
      <c r="AC2" s="6" t="s">
        <v>14</v>
      </c>
      <c r="AD2" s="6" t="s">
        <v>26</v>
      </c>
      <c r="AE2" s="6" t="s">
        <v>16</v>
      </c>
      <c r="AF2" s="110" t="s">
        <v>1140</v>
      </c>
      <c r="AG2" s="110" t="s">
        <v>1153</v>
      </c>
      <c r="AH2" s="6" t="s">
        <v>17</v>
      </c>
      <c r="AI2" s="2" t="s">
        <v>292</v>
      </c>
      <c r="AJ2" s="6" t="s">
        <v>373</v>
      </c>
      <c r="AK2" s="3" t="s">
        <v>374</v>
      </c>
    </row>
    <row r="3" spans="1:37">
      <c r="A3" s="2" t="s">
        <v>372</v>
      </c>
      <c r="B3" s="2" t="s">
        <v>375</v>
      </c>
      <c r="C3" s="2">
        <v>2016512107</v>
      </c>
      <c r="D3" s="33">
        <v>0.2</v>
      </c>
      <c r="E3" s="2"/>
      <c r="F3" s="2">
        <v>0.2</v>
      </c>
      <c r="G3" s="2">
        <v>0.2</v>
      </c>
      <c r="H3" s="2"/>
      <c r="I3" s="2">
        <v>0.2</v>
      </c>
      <c r="J3" s="2">
        <v>0.2</v>
      </c>
      <c r="K3" s="2"/>
      <c r="L3" s="2"/>
      <c r="M3" s="2"/>
      <c r="N3" s="2"/>
      <c r="O3" s="2"/>
      <c r="P3" s="2"/>
      <c r="Q3" s="2">
        <v>1</v>
      </c>
      <c r="R3" s="2">
        <f t="shared" ref="R3:R45" si="0">COUNTIF(D3:G3,"&gt;0")</f>
        <v>3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9"/>
      <c r="AG3" s="29"/>
      <c r="AH3" s="2">
        <v>0</v>
      </c>
      <c r="AI3" s="2">
        <v>1</v>
      </c>
      <c r="AJ3" s="29">
        <v>0</v>
      </c>
      <c r="AK3" s="29">
        <f t="shared" ref="AK3:AK20" si="1">SUM(R3,AJ3)</f>
        <v>3</v>
      </c>
    </row>
    <row r="4" spans="1:37">
      <c r="A4" s="2" t="s">
        <v>372</v>
      </c>
      <c r="B4" s="2" t="s">
        <v>376</v>
      </c>
      <c r="C4" s="2">
        <v>2016512108</v>
      </c>
      <c r="D4" s="2"/>
      <c r="E4" s="2"/>
      <c r="F4" s="2"/>
      <c r="G4" s="2"/>
      <c r="H4" s="2"/>
      <c r="I4" s="2">
        <v>0.2</v>
      </c>
      <c r="J4" s="2">
        <v>0.2</v>
      </c>
      <c r="K4" s="2"/>
      <c r="L4" s="2"/>
      <c r="M4" s="2"/>
      <c r="N4" s="2"/>
      <c r="O4" s="2"/>
      <c r="P4" s="2"/>
      <c r="Q4" s="2">
        <v>0.4</v>
      </c>
      <c r="R4" s="2">
        <f t="shared" si="0"/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2</v>
      </c>
      <c r="AC4" s="2">
        <v>0</v>
      </c>
      <c r="AD4" s="2">
        <v>0</v>
      </c>
      <c r="AE4" s="2">
        <v>0</v>
      </c>
      <c r="AF4" s="29"/>
      <c r="AG4" s="29"/>
      <c r="AH4" s="2">
        <v>2</v>
      </c>
      <c r="AI4" s="2">
        <v>2.4</v>
      </c>
      <c r="AJ4" s="29">
        <f t="shared" ref="AJ4:AJ45" si="2">COUNTIF(S3:V3,"&gt;0")</f>
        <v>0</v>
      </c>
      <c r="AK4" s="29">
        <f t="shared" si="1"/>
        <v>0</v>
      </c>
    </row>
    <row r="5" spans="1:37">
      <c r="A5" s="2" t="s">
        <v>372</v>
      </c>
      <c r="B5" s="2" t="s">
        <v>377</v>
      </c>
      <c r="C5" s="2">
        <v>2016512110</v>
      </c>
      <c r="D5" s="2"/>
      <c r="E5" s="2"/>
      <c r="F5" s="2"/>
      <c r="G5" s="2"/>
      <c r="H5" s="2"/>
      <c r="I5" s="2">
        <v>0.2</v>
      </c>
      <c r="J5" s="2">
        <v>0.2</v>
      </c>
      <c r="K5" s="2"/>
      <c r="L5" s="2"/>
      <c r="M5" s="2"/>
      <c r="N5" s="2"/>
      <c r="O5" s="2"/>
      <c r="P5" s="2"/>
      <c r="Q5" s="2">
        <v>0.4</v>
      </c>
      <c r="R5" s="2">
        <f t="shared" si="0"/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9"/>
      <c r="AG5" s="29">
        <v>1</v>
      </c>
      <c r="AH5" s="2">
        <f>AG5</f>
        <v>1</v>
      </c>
      <c r="AI5" s="2">
        <v>0.4</v>
      </c>
      <c r="AJ5" s="29">
        <f t="shared" si="2"/>
        <v>0</v>
      </c>
      <c r="AK5" s="29">
        <f t="shared" si="1"/>
        <v>0</v>
      </c>
    </row>
    <row r="6" spans="1:37">
      <c r="A6" s="2" t="s">
        <v>372</v>
      </c>
      <c r="B6" s="2" t="s">
        <v>378</v>
      </c>
      <c r="C6" s="2">
        <v>2016512111</v>
      </c>
      <c r="D6" s="2">
        <v>0.2</v>
      </c>
      <c r="E6" s="2">
        <v>0.2</v>
      </c>
      <c r="F6" s="2"/>
      <c r="G6" s="2">
        <v>0.2</v>
      </c>
      <c r="H6" s="2"/>
      <c r="I6" s="2">
        <v>0.2</v>
      </c>
      <c r="J6" s="2">
        <v>0.2</v>
      </c>
      <c r="K6" s="2"/>
      <c r="L6" s="2"/>
      <c r="M6" s="2"/>
      <c r="N6" s="2"/>
      <c r="O6" s="2"/>
      <c r="P6" s="2"/>
      <c r="Q6" s="2">
        <v>1</v>
      </c>
      <c r="R6" s="2">
        <f t="shared" si="0"/>
        <v>3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9"/>
      <c r="AG6" s="29"/>
      <c r="AH6" s="2">
        <v>0</v>
      </c>
      <c r="AI6" s="2">
        <v>1</v>
      </c>
      <c r="AJ6" s="29">
        <f t="shared" si="2"/>
        <v>0</v>
      </c>
      <c r="AK6" s="29">
        <f t="shared" si="1"/>
        <v>3</v>
      </c>
    </row>
    <row r="7" spans="1:37">
      <c r="A7" s="2" t="s">
        <v>372</v>
      </c>
      <c r="B7" s="2" t="s">
        <v>379</v>
      </c>
      <c r="C7" s="2">
        <v>2016512120</v>
      </c>
      <c r="D7" s="2">
        <v>0.2</v>
      </c>
      <c r="E7" s="2"/>
      <c r="F7" s="2"/>
      <c r="G7" s="2"/>
      <c r="H7" s="2"/>
      <c r="I7" s="2">
        <v>0.2</v>
      </c>
      <c r="J7" s="2">
        <v>0.2</v>
      </c>
      <c r="K7" s="2">
        <v>0.3</v>
      </c>
      <c r="L7" s="2"/>
      <c r="M7" s="2"/>
      <c r="N7" s="2"/>
      <c r="O7" s="2"/>
      <c r="P7" s="2"/>
      <c r="Q7" s="2">
        <v>0.9</v>
      </c>
      <c r="R7" s="2">
        <f t="shared" si="0"/>
        <v>1</v>
      </c>
      <c r="S7" s="2">
        <v>0</v>
      </c>
      <c r="T7" s="2">
        <v>0</v>
      </c>
      <c r="U7" s="2">
        <v>0.2</v>
      </c>
      <c r="V7" s="2">
        <v>0</v>
      </c>
      <c r="W7" s="2">
        <v>0.1</v>
      </c>
      <c r="X7" s="2">
        <v>0.2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9"/>
      <c r="AG7" s="29"/>
      <c r="AH7" s="2">
        <f t="shared" ref="AH7:AH14" si="3">SUM(S7:AE7)</f>
        <v>0.5</v>
      </c>
      <c r="AI7" s="2">
        <f t="shared" ref="AI7:AI20" si="4">SUM(AH7,Q7)</f>
        <v>1.4</v>
      </c>
      <c r="AJ7" s="29">
        <f t="shared" si="2"/>
        <v>0</v>
      </c>
      <c r="AK7" s="29">
        <f t="shared" si="1"/>
        <v>1</v>
      </c>
    </row>
    <row r="8" spans="1:37">
      <c r="A8" s="2" t="s">
        <v>372</v>
      </c>
      <c r="B8" s="2" t="s">
        <v>380</v>
      </c>
      <c r="C8" s="2">
        <v>2016512131</v>
      </c>
      <c r="D8" s="2">
        <v>0.2</v>
      </c>
      <c r="E8" s="2">
        <v>0.2</v>
      </c>
      <c r="F8" s="2">
        <v>0.2</v>
      </c>
      <c r="G8" s="2">
        <v>0.2</v>
      </c>
      <c r="H8" s="2">
        <v>0.2</v>
      </c>
      <c r="I8" s="2">
        <v>0.2</v>
      </c>
      <c r="J8" s="2">
        <v>0.2</v>
      </c>
      <c r="K8" s="2"/>
      <c r="L8" s="2"/>
      <c r="M8" s="2"/>
      <c r="N8" s="2"/>
      <c r="O8" s="2"/>
      <c r="P8" s="2"/>
      <c r="Q8" s="2">
        <v>1.4</v>
      </c>
      <c r="R8" s="2">
        <f t="shared" si="0"/>
        <v>4</v>
      </c>
      <c r="S8" s="2">
        <v>0</v>
      </c>
      <c r="T8" s="2">
        <v>0.2</v>
      </c>
      <c r="U8" s="2">
        <v>0.2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0.5</v>
      </c>
      <c r="AC8" s="2">
        <v>0</v>
      </c>
      <c r="AD8" s="2">
        <v>0</v>
      </c>
      <c r="AE8" s="2">
        <v>0</v>
      </c>
      <c r="AF8" s="29"/>
      <c r="AG8" s="29"/>
      <c r="AH8" s="2">
        <f t="shared" si="3"/>
        <v>0.9</v>
      </c>
      <c r="AI8" s="2">
        <f t="shared" si="4"/>
        <v>2.2999999999999998</v>
      </c>
      <c r="AJ8" s="29">
        <f t="shared" si="2"/>
        <v>1</v>
      </c>
      <c r="AK8" s="29">
        <f t="shared" si="1"/>
        <v>5</v>
      </c>
    </row>
    <row r="9" spans="1:37">
      <c r="A9" s="2" t="s">
        <v>372</v>
      </c>
      <c r="B9" s="2" t="s">
        <v>381</v>
      </c>
      <c r="C9" s="2">
        <v>2016512974</v>
      </c>
      <c r="D9" s="2">
        <v>0.2</v>
      </c>
      <c r="E9" s="2"/>
      <c r="F9" s="2">
        <v>0.2</v>
      </c>
      <c r="G9" s="2">
        <v>0.2</v>
      </c>
      <c r="H9" s="2"/>
      <c r="I9" s="2">
        <v>0.2</v>
      </c>
      <c r="J9" s="2">
        <v>0.2</v>
      </c>
      <c r="K9" s="2"/>
      <c r="L9" s="2"/>
      <c r="M9" s="2"/>
      <c r="N9" s="2"/>
      <c r="O9" s="2"/>
      <c r="P9" s="2"/>
      <c r="Q9" s="2">
        <v>1</v>
      </c>
      <c r="R9" s="2">
        <f t="shared" si="0"/>
        <v>3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9"/>
      <c r="AG9" s="29"/>
      <c r="AH9" s="2">
        <f t="shared" si="3"/>
        <v>0</v>
      </c>
      <c r="AI9" s="2">
        <f t="shared" si="4"/>
        <v>1</v>
      </c>
      <c r="AJ9" s="29">
        <f t="shared" si="2"/>
        <v>2</v>
      </c>
      <c r="AK9" s="29">
        <f t="shared" si="1"/>
        <v>5</v>
      </c>
    </row>
    <row r="10" spans="1:37">
      <c r="A10" s="2" t="s">
        <v>372</v>
      </c>
      <c r="B10" s="2" t="s">
        <v>382</v>
      </c>
      <c r="C10" s="2">
        <v>2016512171</v>
      </c>
      <c r="D10" s="2">
        <v>0.2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>
        <v>0.2</v>
      </c>
      <c r="R10" s="2">
        <f t="shared" si="0"/>
        <v>1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9"/>
      <c r="AG10" s="29"/>
      <c r="AH10" s="2">
        <f t="shared" si="3"/>
        <v>0</v>
      </c>
      <c r="AI10" s="2">
        <f t="shared" si="4"/>
        <v>0.2</v>
      </c>
      <c r="AJ10" s="29">
        <f t="shared" si="2"/>
        <v>0</v>
      </c>
      <c r="AK10" s="29">
        <f t="shared" si="1"/>
        <v>1</v>
      </c>
    </row>
    <row r="11" spans="1:37">
      <c r="A11" s="2" t="s">
        <v>372</v>
      </c>
      <c r="B11" s="2" t="s">
        <v>383</v>
      </c>
      <c r="C11" s="2">
        <v>2016512175</v>
      </c>
      <c r="D11" s="2">
        <v>0.2</v>
      </c>
      <c r="E11" s="2"/>
      <c r="F11" s="2">
        <v>0.2</v>
      </c>
      <c r="G11" s="2"/>
      <c r="H11" s="2"/>
      <c r="I11" s="2">
        <v>0.2</v>
      </c>
      <c r="J11" s="2">
        <v>0.2</v>
      </c>
      <c r="K11" s="2"/>
      <c r="L11" s="2"/>
      <c r="M11" s="2"/>
      <c r="N11" s="2"/>
      <c r="O11" s="2"/>
      <c r="P11" s="2"/>
      <c r="Q11" s="2">
        <v>0.8</v>
      </c>
      <c r="R11" s="2">
        <f t="shared" si="0"/>
        <v>2</v>
      </c>
      <c r="S11" s="2">
        <v>0</v>
      </c>
      <c r="T11" s="2">
        <v>0.2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9"/>
      <c r="AG11" s="29"/>
      <c r="AH11" s="2">
        <f t="shared" si="3"/>
        <v>0.2</v>
      </c>
      <c r="AI11" s="2">
        <f t="shared" si="4"/>
        <v>1</v>
      </c>
      <c r="AJ11" s="29">
        <f t="shared" si="2"/>
        <v>0</v>
      </c>
      <c r="AK11" s="29">
        <f t="shared" si="1"/>
        <v>2</v>
      </c>
    </row>
    <row r="12" spans="1:37">
      <c r="A12" s="2" t="s">
        <v>372</v>
      </c>
      <c r="B12" s="2" t="s">
        <v>384</v>
      </c>
      <c r="C12" s="2">
        <v>2016512188</v>
      </c>
      <c r="D12" s="2">
        <v>0.2</v>
      </c>
      <c r="E12" s="2">
        <v>0.2</v>
      </c>
      <c r="F12" s="2">
        <v>0.2</v>
      </c>
      <c r="G12" s="2">
        <v>0.2</v>
      </c>
      <c r="H12" s="2"/>
      <c r="I12" s="2">
        <v>0.2</v>
      </c>
      <c r="J12" s="2">
        <v>0.2</v>
      </c>
      <c r="K12" s="2"/>
      <c r="L12" s="2"/>
      <c r="M12" s="2"/>
      <c r="N12" s="2"/>
      <c r="O12" s="2"/>
      <c r="P12" s="2"/>
      <c r="Q12" s="2">
        <v>1.2</v>
      </c>
      <c r="R12" s="2">
        <f t="shared" si="0"/>
        <v>4</v>
      </c>
      <c r="S12" s="2">
        <v>0</v>
      </c>
      <c r="T12" s="2">
        <v>0</v>
      </c>
      <c r="U12" s="2">
        <v>0.2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9"/>
      <c r="AG12" s="29">
        <v>0.8</v>
      </c>
      <c r="AH12" s="2">
        <f>SUM(S12:AG12)</f>
        <v>1</v>
      </c>
      <c r="AI12" s="2">
        <f t="shared" si="4"/>
        <v>2.2000000000000002</v>
      </c>
      <c r="AJ12" s="29">
        <f t="shared" si="2"/>
        <v>1</v>
      </c>
      <c r="AK12" s="29">
        <f t="shared" si="1"/>
        <v>5</v>
      </c>
    </row>
    <row r="13" spans="1:37">
      <c r="A13" s="2" t="s">
        <v>372</v>
      </c>
      <c r="B13" s="2" t="s">
        <v>385</v>
      </c>
      <c r="C13" s="2">
        <v>2016512194</v>
      </c>
      <c r="D13" s="2">
        <v>0.2</v>
      </c>
      <c r="E13" s="2"/>
      <c r="F13" s="2">
        <v>0.2</v>
      </c>
      <c r="G13" s="2"/>
      <c r="H13" s="2">
        <v>0.2</v>
      </c>
      <c r="I13" s="2">
        <v>0.2</v>
      </c>
      <c r="J13" s="2">
        <v>0.2</v>
      </c>
      <c r="K13" s="2"/>
      <c r="L13" s="2"/>
      <c r="M13" s="2"/>
      <c r="N13" s="2"/>
      <c r="O13" s="2"/>
      <c r="P13" s="2"/>
      <c r="Q13" s="2">
        <v>1</v>
      </c>
      <c r="R13" s="2">
        <f t="shared" si="0"/>
        <v>2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9"/>
      <c r="AG13" s="29">
        <v>0.8</v>
      </c>
      <c r="AH13" s="2">
        <f>SUM(S13:AG13)</f>
        <v>0.8</v>
      </c>
      <c r="AI13" s="2">
        <f t="shared" si="4"/>
        <v>1.8</v>
      </c>
      <c r="AJ13" s="29">
        <f t="shared" si="2"/>
        <v>1</v>
      </c>
      <c r="AK13" s="29">
        <f t="shared" si="1"/>
        <v>3</v>
      </c>
    </row>
    <row r="14" spans="1:37">
      <c r="A14" s="2" t="s">
        <v>372</v>
      </c>
      <c r="B14" s="2" t="s">
        <v>386</v>
      </c>
      <c r="C14" s="2">
        <v>2016512213</v>
      </c>
      <c r="D14" s="2">
        <v>0.2</v>
      </c>
      <c r="E14" s="2">
        <v>0.2</v>
      </c>
      <c r="F14" s="2">
        <v>0.2</v>
      </c>
      <c r="G14" s="2">
        <v>0.2</v>
      </c>
      <c r="H14" s="2">
        <v>0.2</v>
      </c>
      <c r="I14" s="2">
        <v>0.2</v>
      </c>
      <c r="J14" s="2">
        <v>0.2</v>
      </c>
      <c r="K14" s="2"/>
      <c r="L14" s="2"/>
      <c r="M14" s="2"/>
      <c r="N14" s="2"/>
      <c r="O14" s="2"/>
      <c r="P14" s="2"/>
      <c r="Q14" s="2">
        <v>1.4</v>
      </c>
      <c r="R14" s="2">
        <f t="shared" si="0"/>
        <v>4</v>
      </c>
      <c r="S14" s="2">
        <v>0</v>
      </c>
      <c r="T14" s="2">
        <v>0.2</v>
      </c>
      <c r="U14" s="2">
        <v>0.2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9"/>
      <c r="AG14" s="29"/>
      <c r="AH14" s="2">
        <f t="shared" si="3"/>
        <v>0.4</v>
      </c>
      <c r="AI14" s="2">
        <f t="shared" si="4"/>
        <v>1.7999999999999998</v>
      </c>
      <c r="AJ14" s="29">
        <f t="shared" si="2"/>
        <v>0</v>
      </c>
      <c r="AK14" s="29">
        <f t="shared" si="1"/>
        <v>4</v>
      </c>
    </row>
    <row r="15" spans="1:37">
      <c r="A15" s="2" t="s">
        <v>372</v>
      </c>
      <c r="B15" s="2" t="s">
        <v>387</v>
      </c>
      <c r="C15" s="2">
        <v>2016512216</v>
      </c>
      <c r="D15" s="2">
        <v>0.2</v>
      </c>
      <c r="E15" s="2">
        <v>0.2</v>
      </c>
      <c r="F15" s="2"/>
      <c r="G15" s="2">
        <v>0.2</v>
      </c>
      <c r="H15" s="2"/>
      <c r="I15" s="2">
        <v>0.2</v>
      </c>
      <c r="J15" s="2">
        <v>0.2</v>
      </c>
      <c r="K15" s="2"/>
      <c r="L15" s="2"/>
      <c r="M15" s="2"/>
      <c r="N15" s="2"/>
      <c r="O15" s="2"/>
      <c r="P15" s="2"/>
      <c r="Q15" s="2">
        <v>1</v>
      </c>
      <c r="R15" s="2">
        <f t="shared" si="0"/>
        <v>3</v>
      </c>
      <c r="S15" s="2">
        <v>0</v>
      </c>
      <c r="T15" s="2">
        <v>0.2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9"/>
      <c r="AG15" s="29">
        <v>1</v>
      </c>
      <c r="AH15" s="2">
        <f>SUM(S15:AG15)</f>
        <v>1.2</v>
      </c>
      <c r="AI15" s="2">
        <f t="shared" si="4"/>
        <v>2.2000000000000002</v>
      </c>
      <c r="AJ15" s="29">
        <f t="shared" si="2"/>
        <v>2</v>
      </c>
      <c r="AK15" s="29">
        <f t="shared" si="1"/>
        <v>5</v>
      </c>
    </row>
    <row r="16" spans="1:37">
      <c r="A16" s="2" t="s">
        <v>372</v>
      </c>
      <c r="B16" s="2" t="s">
        <v>388</v>
      </c>
      <c r="C16" s="2">
        <v>2016512220</v>
      </c>
      <c r="D16" s="2">
        <v>0.2</v>
      </c>
      <c r="E16" s="2">
        <v>0.2</v>
      </c>
      <c r="F16" s="2">
        <v>0.2</v>
      </c>
      <c r="G16" s="2">
        <v>0.2</v>
      </c>
      <c r="H16" s="2"/>
      <c r="I16" s="2">
        <v>0.2</v>
      </c>
      <c r="J16" s="2">
        <v>0.2</v>
      </c>
      <c r="K16" s="2"/>
      <c r="L16" s="2"/>
      <c r="M16" s="2"/>
      <c r="N16" s="2"/>
      <c r="O16" s="2"/>
      <c r="P16" s="2"/>
      <c r="Q16" s="2">
        <v>1.2</v>
      </c>
      <c r="R16" s="2">
        <f t="shared" si="0"/>
        <v>4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9"/>
      <c r="AG16" s="29">
        <v>0.8</v>
      </c>
      <c r="AH16" s="29">
        <f t="shared" ref="AH16:AH45" si="5">SUM(S16:AG16)</f>
        <v>0.8</v>
      </c>
      <c r="AI16" s="2">
        <f t="shared" si="4"/>
        <v>2</v>
      </c>
      <c r="AJ16" s="29">
        <f t="shared" si="2"/>
        <v>1</v>
      </c>
      <c r="AK16" s="29">
        <f t="shared" si="1"/>
        <v>5</v>
      </c>
    </row>
    <row r="17" spans="1:37">
      <c r="A17" s="2" t="s">
        <v>372</v>
      </c>
      <c r="B17" s="2" t="s">
        <v>389</v>
      </c>
      <c r="C17" s="2">
        <v>2016512223</v>
      </c>
      <c r="D17" s="2">
        <v>0.2</v>
      </c>
      <c r="E17" s="2">
        <v>0.2</v>
      </c>
      <c r="F17" s="2">
        <v>0.2</v>
      </c>
      <c r="G17" s="2">
        <v>0.2</v>
      </c>
      <c r="H17" s="2">
        <v>0.2</v>
      </c>
      <c r="I17" s="2">
        <v>0.2</v>
      </c>
      <c r="J17" s="2">
        <v>0.2</v>
      </c>
      <c r="K17" s="2"/>
      <c r="L17" s="2"/>
      <c r="M17" s="2"/>
      <c r="N17" s="2"/>
      <c r="O17" s="2"/>
      <c r="P17" s="2"/>
      <c r="Q17" s="2">
        <v>1.4</v>
      </c>
      <c r="R17" s="2">
        <f t="shared" si="0"/>
        <v>4</v>
      </c>
      <c r="S17" s="2">
        <v>0</v>
      </c>
      <c r="T17" s="2">
        <v>0</v>
      </c>
      <c r="U17" s="2">
        <v>0.2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9"/>
      <c r="AG17" s="29"/>
      <c r="AH17" s="29">
        <f t="shared" si="5"/>
        <v>0.2</v>
      </c>
      <c r="AI17" s="2">
        <f t="shared" si="4"/>
        <v>1.5999999999999999</v>
      </c>
      <c r="AJ17" s="29">
        <f t="shared" si="2"/>
        <v>0</v>
      </c>
      <c r="AK17" s="29">
        <f t="shared" si="1"/>
        <v>4</v>
      </c>
    </row>
    <row r="18" spans="1:37">
      <c r="A18" s="2" t="s">
        <v>372</v>
      </c>
      <c r="B18" s="2" t="s">
        <v>390</v>
      </c>
      <c r="C18" s="2">
        <v>2016512224</v>
      </c>
      <c r="D18" s="2">
        <v>0.2</v>
      </c>
      <c r="E18" s="2">
        <v>0.2</v>
      </c>
      <c r="F18" s="2">
        <v>0.2</v>
      </c>
      <c r="G18" s="2">
        <v>0.2</v>
      </c>
      <c r="H18" s="2"/>
      <c r="I18" s="2">
        <v>0.2</v>
      </c>
      <c r="J18" s="2">
        <v>0.2</v>
      </c>
      <c r="K18" s="2"/>
      <c r="L18" s="2"/>
      <c r="M18" s="2"/>
      <c r="N18" s="2"/>
      <c r="O18" s="2"/>
      <c r="P18" s="2"/>
      <c r="Q18" s="2">
        <v>1.2</v>
      </c>
      <c r="R18" s="2">
        <f t="shared" si="0"/>
        <v>4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9"/>
      <c r="AG18" s="29"/>
      <c r="AH18" s="29">
        <f t="shared" si="5"/>
        <v>0</v>
      </c>
      <c r="AI18" s="2">
        <f t="shared" si="4"/>
        <v>1.2</v>
      </c>
      <c r="AJ18" s="29">
        <f t="shared" si="2"/>
        <v>1</v>
      </c>
      <c r="AK18" s="29">
        <f t="shared" si="1"/>
        <v>5</v>
      </c>
    </row>
    <row r="19" spans="1:37">
      <c r="A19" s="2" t="s">
        <v>372</v>
      </c>
      <c r="B19" s="2" t="s">
        <v>391</v>
      </c>
      <c r="C19" s="2">
        <v>2016512226</v>
      </c>
      <c r="D19" s="2">
        <v>0.2</v>
      </c>
      <c r="E19" s="2">
        <v>0.2</v>
      </c>
      <c r="F19" s="2">
        <v>0.2</v>
      </c>
      <c r="G19" s="2">
        <v>0.2</v>
      </c>
      <c r="H19" s="2">
        <v>0.2</v>
      </c>
      <c r="I19" s="2">
        <v>0.2</v>
      </c>
      <c r="J19" s="2">
        <v>0.2</v>
      </c>
      <c r="K19" s="2"/>
      <c r="L19" s="2"/>
      <c r="M19" s="2"/>
      <c r="N19" s="2"/>
      <c r="O19" s="2"/>
      <c r="P19" s="2"/>
      <c r="Q19" s="2">
        <v>1.4</v>
      </c>
      <c r="R19" s="2">
        <f t="shared" si="0"/>
        <v>4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9"/>
      <c r="AG19" s="29"/>
      <c r="AH19" s="29">
        <f t="shared" si="5"/>
        <v>0</v>
      </c>
      <c r="AI19" s="2">
        <f t="shared" si="4"/>
        <v>1.4</v>
      </c>
      <c r="AJ19" s="29">
        <f t="shared" si="2"/>
        <v>0</v>
      </c>
      <c r="AK19" s="29">
        <f t="shared" si="1"/>
        <v>4</v>
      </c>
    </row>
    <row r="20" spans="1:37">
      <c r="A20" s="2" t="s">
        <v>372</v>
      </c>
      <c r="B20" s="2" t="s">
        <v>392</v>
      </c>
      <c r="C20" s="2">
        <v>2016512232</v>
      </c>
      <c r="D20" s="2">
        <v>0.2</v>
      </c>
      <c r="E20" s="2">
        <v>0.2</v>
      </c>
      <c r="F20" s="2">
        <v>0.2</v>
      </c>
      <c r="G20" s="2">
        <v>0.2</v>
      </c>
      <c r="H20" s="2">
        <v>0.2</v>
      </c>
      <c r="I20" s="2">
        <v>0.2</v>
      </c>
      <c r="J20" s="2">
        <v>0.2</v>
      </c>
      <c r="K20" s="2"/>
      <c r="L20" s="2"/>
      <c r="M20" s="2"/>
      <c r="N20" s="2"/>
      <c r="O20" s="2"/>
      <c r="P20" s="2"/>
      <c r="Q20" s="2">
        <v>1.4</v>
      </c>
      <c r="R20" s="2">
        <f t="shared" si="0"/>
        <v>4</v>
      </c>
      <c r="S20" s="2">
        <v>0</v>
      </c>
      <c r="T20" s="2">
        <v>0.2</v>
      </c>
      <c r="U20" s="2">
        <v>0.2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9"/>
      <c r="AG20" s="29"/>
      <c r="AH20" s="29">
        <f t="shared" si="5"/>
        <v>0.4</v>
      </c>
      <c r="AI20" s="2">
        <f t="shared" si="4"/>
        <v>1.7999999999999998</v>
      </c>
      <c r="AJ20" s="29">
        <f t="shared" si="2"/>
        <v>0</v>
      </c>
      <c r="AK20" s="29">
        <f t="shared" si="1"/>
        <v>4</v>
      </c>
    </row>
    <row r="21" spans="1:37">
      <c r="A21" s="2" t="s">
        <v>372</v>
      </c>
      <c r="B21" s="2" t="s">
        <v>393</v>
      </c>
      <c r="C21" s="2">
        <v>2016512236</v>
      </c>
      <c r="D21" s="2">
        <v>0.2</v>
      </c>
      <c r="E21" s="2">
        <v>0.2</v>
      </c>
      <c r="F21" s="2">
        <v>0.2</v>
      </c>
      <c r="G21" s="2">
        <v>0.2</v>
      </c>
      <c r="H21" s="2"/>
      <c r="I21" s="2">
        <v>0.2</v>
      </c>
      <c r="J21" s="2">
        <v>0.2</v>
      </c>
      <c r="K21" s="2"/>
      <c r="L21" s="2"/>
      <c r="M21" s="2"/>
      <c r="N21" s="2"/>
      <c r="O21" s="2"/>
      <c r="P21" s="2"/>
      <c r="Q21" s="2">
        <v>1.2</v>
      </c>
      <c r="R21" s="2">
        <f t="shared" si="0"/>
        <v>4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9"/>
      <c r="AG21" s="29"/>
      <c r="AH21" s="29">
        <f t="shared" si="5"/>
        <v>0</v>
      </c>
      <c r="AI21" s="2">
        <v>1.2</v>
      </c>
      <c r="AJ21" s="29">
        <f t="shared" si="2"/>
        <v>2</v>
      </c>
      <c r="AK21" s="24">
        <v>4</v>
      </c>
    </row>
    <row r="22" spans="1:37">
      <c r="A22" s="2" t="s">
        <v>372</v>
      </c>
      <c r="B22" s="2" t="s">
        <v>394</v>
      </c>
      <c r="C22" s="2">
        <v>2016512256</v>
      </c>
      <c r="D22" s="2">
        <v>0.2</v>
      </c>
      <c r="E22" s="2">
        <v>0.2</v>
      </c>
      <c r="F22" s="2">
        <v>0.2</v>
      </c>
      <c r="G22" s="2"/>
      <c r="H22" s="2"/>
      <c r="I22" s="2">
        <v>0.2</v>
      </c>
      <c r="J22" s="2">
        <v>0.2</v>
      </c>
      <c r="K22" s="2"/>
      <c r="L22" s="2"/>
      <c r="M22" s="2"/>
      <c r="N22" s="2"/>
      <c r="O22" s="2"/>
      <c r="P22" s="2"/>
      <c r="Q22" s="2">
        <v>1</v>
      </c>
      <c r="R22" s="2">
        <f t="shared" si="0"/>
        <v>3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9"/>
      <c r="AG22" s="29"/>
      <c r="AH22" s="29">
        <f t="shared" si="5"/>
        <v>0</v>
      </c>
      <c r="AI22" s="2">
        <f t="shared" ref="AI22:AI45" si="6">SUM(AH22,Q22)</f>
        <v>1</v>
      </c>
      <c r="AJ22" s="29">
        <f t="shared" si="2"/>
        <v>0</v>
      </c>
      <c r="AK22" s="29">
        <f t="shared" ref="AK22:AK45" si="7">SUM(R22,AJ22)</f>
        <v>3</v>
      </c>
    </row>
    <row r="23" spans="1:37">
      <c r="A23" s="2" t="s">
        <v>372</v>
      </c>
      <c r="B23" s="2" t="s">
        <v>395</v>
      </c>
      <c r="C23" s="2">
        <v>2016512288</v>
      </c>
      <c r="D23" s="2">
        <v>0.2</v>
      </c>
      <c r="E23" s="2">
        <v>0.2</v>
      </c>
      <c r="F23" s="2">
        <v>0.2</v>
      </c>
      <c r="G23" s="2"/>
      <c r="H23" s="2"/>
      <c r="I23" s="2">
        <v>0.2</v>
      </c>
      <c r="J23" s="2">
        <v>0.2</v>
      </c>
      <c r="K23" s="2"/>
      <c r="L23" s="2"/>
      <c r="M23" s="2"/>
      <c r="N23" s="2"/>
      <c r="O23" s="2"/>
      <c r="P23" s="2"/>
      <c r="Q23" s="2">
        <v>1</v>
      </c>
      <c r="R23" s="2">
        <f t="shared" si="0"/>
        <v>3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9"/>
      <c r="AG23" s="29"/>
      <c r="AH23" s="29">
        <f t="shared" si="5"/>
        <v>0</v>
      </c>
      <c r="AI23" s="2">
        <f t="shared" si="6"/>
        <v>1</v>
      </c>
      <c r="AJ23" s="29">
        <f t="shared" si="2"/>
        <v>0</v>
      </c>
      <c r="AK23" s="29">
        <f t="shared" si="7"/>
        <v>3</v>
      </c>
    </row>
    <row r="24" spans="1:37">
      <c r="A24" s="2" t="s">
        <v>372</v>
      </c>
      <c r="B24" s="2" t="s">
        <v>396</v>
      </c>
      <c r="C24" s="2">
        <v>2016512262</v>
      </c>
      <c r="D24" s="2">
        <v>0.2</v>
      </c>
      <c r="E24" s="2"/>
      <c r="F24" s="2"/>
      <c r="G24" s="2">
        <v>0.2</v>
      </c>
      <c r="H24" s="2"/>
      <c r="I24" s="2">
        <v>0.2</v>
      </c>
      <c r="J24" s="2">
        <v>0.2</v>
      </c>
      <c r="K24" s="2"/>
      <c r="L24" s="2"/>
      <c r="M24" s="2"/>
      <c r="N24" s="2"/>
      <c r="O24" s="2"/>
      <c r="P24" s="2"/>
      <c r="Q24" s="2">
        <v>0.8</v>
      </c>
      <c r="R24" s="2">
        <f t="shared" si="0"/>
        <v>2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9"/>
      <c r="AG24" s="29"/>
      <c r="AH24" s="29">
        <f t="shared" si="5"/>
        <v>0</v>
      </c>
      <c r="AI24" s="2">
        <f t="shared" si="6"/>
        <v>0.8</v>
      </c>
      <c r="AJ24" s="29">
        <f t="shared" si="2"/>
        <v>0</v>
      </c>
      <c r="AK24" s="29">
        <f t="shared" si="7"/>
        <v>2</v>
      </c>
    </row>
    <row r="25" spans="1:37">
      <c r="A25" s="2" t="s">
        <v>372</v>
      </c>
      <c r="B25" s="2" t="s">
        <v>397</v>
      </c>
      <c r="C25" s="2">
        <v>2016512267</v>
      </c>
      <c r="D25" s="2"/>
      <c r="E25" s="2">
        <v>0.2</v>
      </c>
      <c r="F25" s="2">
        <v>0.2</v>
      </c>
      <c r="G25" s="2">
        <v>0.2</v>
      </c>
      <c r="H25" s="2"/>
      <c r="I25" s="2">
        <v>0.2</v>
      </c>
      <c r="J25" s="2">
        <v>0.2</v>
      </c>
      <c r="K25" s="2"/>
      <c r="L25" s="2"/>
      <c r="M25" s="2">
        <v>0.2</v>
      </c>
      <c r="N25" s="2"/>
      <c r="O25" s="2"/>
      <c r="P25" s="2"/>
      <c r="Q25" s="2">
        <v>1.2</v>
      </c>
      <c r="R25" s="2">
        <f t="shared" si="0"/>
        <v>3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9"/>
      <c r="AG25" s="29"/>
      <c r="AH25" s="29">
        <f t="shared" si="5"/>
        <v>0</v>
      </c>
      <c r="AI25" s="2">
        <f t="shared" si="6"/>
        <v>1.2</v>
      </c>
      <c r="AJ25" s="29">
        <f t="shared" si="2"/>
        <v>0</v>
      </c>
      <c r="AK25" s="29">
        <f t="shared" si="7"/>
        <v>3</v>
      </c>
    </row>
    <row r="26" spans="1:37">
      <c r="A26" s="2" t="s">
        <v>372</v>
      </c>
      <c r="B26" s="2" t="s">
        <v>398</v>
      </c>
      <c r="C26" s="2">
        <v>2016512278</v>
      </c>
      <c r="D26" s="2">
        <v>0.2</v>
      </c>
      <c r="E26" s="2"/>
      <c r="F26" s="2"/>
      <c r="G26" s="2">
        <v>0.2</v>
      </c>
      <c r="H26" s="2"/>
      <c r="I26" s="2">
        <v>0.2</v>
      </c>
      <c r="J26" s="2">
        <v>0.2</v>
      </c>
      <c r="K26" s="2"/>
      <c r="L26" s="2"/>
      <c r="M26" s="2"/>
      <c r="N26" s="2"/>
      <c r="O26" s="2"/>
      <c r="P26" s="2"/>
      <c r="Q26" s="2">
        <v>0.8</v>
      </c>
      <c r="R26" s="2">
        <f t="shared" si="0"/>
        <v>2</v>
      </c>
      <c r="S26" s="2">
        <v>0</v>
      </c>
      <c r="T26" s="2">
        <v>0</v>
      </c>
      <c r="U26" s="2">
        <v>0.2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9"/>
      <c r="AG26" s="29"/>
      <c r="AH26" s="29">
        <f t="shared" si="5"/>
        <v>0.2</v>
      </c>
      <c r="AI26" s="2">
        <f t="shared" si="6"/>
        <v>1</v>
      </c>
      <c r="AJ26" s="29">
        <f t="shared" si="2"/>
        <v>0</v>
      </c>
      <c r="AK26" s="29">
        <f t="shared" si="7"/>
        <v>2</v>
      </c>
    </row>
    <row r="27" spans="1:37">
      <c r="A27" s="2" t="s">
        <v>372</v>
      </c>
      <c r="B27" s="2" t="s">
        <v>399</v>
      </c>
      <c r="C27" s="2">
        <v>2016512285</v>
      </c>
      <c r="D27" s="2">
        <v>0.2</v>
      </c>
      <c r="E27" s="2"/>
      <c r="F27" s="2"/>
      <c r="G27" s="2"/>
      <c r="H27" s="2"/>
      <c r="I27" s="2">
        <v>0.2</v>
      </c>
      <c r="J27" s="2">
        <v>0.2</v>
      </c>
      <c r="K27" s="2"/>
      <c r="L27" s="2"/>
      <c r="M27" s="2"/>
      <c r="N27" s="2"/>
      <c r="O27" s="2"/>
      <c r="P27" s="2"/>
      <c r="Q27" s="2">
        <v>0.6</v>
      </c>
      <c r="R27" s="2">
        <f t="shared" si="0"/>
        <v>1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9"/>
      <c r="AG27" s="29"/>
      <c r="AH27" s="29">
        <f t="shared" si="5"/>
        <v>0</v>
      </c>
      <c r="AI27" s="2">
        <f t="shared" si="6"/>
        <v>0.6</v>
      </c>
      <c r="AJ27" s="29">
        <f t="shared" si="2"/>
        <v>1</v>
      </c>
      <c r="AK27" s="29">
        <f t="shared" si="7"/>
        <v>2</v>
      </c>
    </row>
    <row r="28" spans="1:37">
      <c r="A28" s="2" t="s">
        <v>400</v>
      </c>
      <c r="B28" s="2" t="s">
        <v>401</v>
      </c>
      <c r="C28" s="2">
        <v>2016512298</v>
      </c>
      <c r="D28" s="2">
        <v>0.2</v>
      </c>
      <c r="E28" s="2">
        <v>0.2</v>
      </c>
      <c r="F28" s="2"/>
      <c r="G28" s="2"/>
      <c r="H28" s="2"/>
      <c r="I28" s="2">
        <v>0.2</v>
      </c>
      <c r="J28" s="2">
        <v>0.2</v>
      </c>
      <c r="K28" s="2"/>
      <c r="L28" s="2"/>
      <c r="M28" s="2"/>
      <c r="N28" s="2"/>
      <c r="O28" s="2"/>
      <c r="P28" s="2"/>
      <c r="Q28" s="2">
        <v>0.8</v>
      </c>
      <c r="R28" s="2">
        <f t="shared" si="0"/>
        <v>2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9"/>
      <c r="AG28" s="29"/>
      <c r="AH28" s="29">
        <f t="shared" si="5"/>
        <v>0</v>
      </c>
      <c r="AI28" s="2">
        <f t="shared" si="6"/>
        <v>0.8</v>
      </c>
      <c r="AJ28" s="29">
        <f t="shared" si="2"/>
        <v>0</v>
      </c>
      <c r="AK28" s="29">
        <f t="shared" si="7"/>
        <v>2</v>
      </c>
    </row>
    <row r="29" spans="1:37">
      <c r="A29" s="2" t="s">
        <v>402</v>
      </c>
      <c r="B29" s="2" t="s">
        <v>403</v>
      </c>
      <c r="C29" s="2">
        <v>2016512299</v>
      </c>
      <c r="D29" s="2">
        <v>0.2</v>
      </c>
      <c r="E29" s="2">
        <v>0.2</v>
      </c>
      <c r="F29" s="2">
        <v>0.2</v>
      </c>
      <c r="G29" s="2">
        <v>0.2</v>
      </c>
      <c r="H29" s="2"/>
      <c r="I29" s="2">
        <v>0.2</v>
      </c>
      <c r="J29" s="2">
        <v>0.2</v>
      </c>
      <c r="K29" s="2"/>
      <c r="L29" s="2"/>
      <c r="M29" s="2"/>
      <c r="N29" s="2"/>
      <c r="O29" s="2"/>
      <c r="P29" s="2"/>
      <c r="Q29" s="2">
        <v>1.2</v>
      </c>
      <c r="R29" s="2">
        <f t="shared" si="0"/>
        <v>4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9"/>
      <c r="AG29" s="29"/>
      <c r="AH29" s="29">
        <f t="shared" si="5"/>
        <v>0</v>
      </c>
      <c r="AI29" s="2">
        <f t="shared" si="6"/>
        <v>1.2</v>
      </c>
      <c r="AJ29" s="29">
        <f t="shared" si="2"/>
        <v>0</v>
      </c>
      <c r="AK29" s="29">
        <f t="shared" si="7"/>
        <v>4</v>
      </c>
    </row>
    <row r="30" spans="1:37">
      <c r="A30" s="2" t="s">
        <v>404</v>
      </c>
      <c r="B30" s="2" t="s">
        <v>405</v>
      </c>
      <c r="C30" s="2">
        <v>2016512300</v>
      </c>
      <c r="D30" s="2">
        <v>0.2</v>
      </c>
      <c r="E30" s="2">
        <v>0.2</v>
      </c>
      <c r="F30" s="2"/>
      <c r="G30" s="2">
        <v>0.2</v>
      </c>
      <c r="H30" s="2"/>
      <c r="I30" s="2">
        <v>0.2</v>
      </c>
      <c r="J30" s="2">
        <v>0.2</v>
      </c>
      <c r="K30" s="2"/>
      <c r="L30" s="2"/>
      <c r="M30" s="2"/>
      <c r="N30" s="2"/>
      <c r="O30" s="2"/>
      <c r="P30" s="2"/>
      <c r="Q30" s="2">
        <v>1</v>
      </c>
      <c r="R30" s="2">
        <f t="shared" si="0"/>
        <v>3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9"/>
      <c r="AG30" s="29"/>
      <c r="AH30" s="29">
        <f t="shared" si="5"/>
        <v>0</v>
      </c>
      <c r="AI30" s="2">
        <f t="shared" si="6"/>
        <v>1</v>
      </c>
      <c r="AJ30" s="29">
        <f t="shared" si="2"/>
        <v>0</v>
      </c>
      <c r="AK30" s="29">
        <f t="shared" si="7"/>
        <v>3</v>
      </c>
    </row>
    <row r="31" spans="1:37">
      <c r="A31" s="2" t="s">
        <v>406</v>
      </c>
      <c r="B31" s="2" t="s">
        <v>407</v>
      </c>
      <c r="C31" s="2">
        <v>2016512305</v>
      </c>
      <c r="D31" s="2">
        <v>0.2</v>
      </c>
      <c r="E31" s="2"/>
      <c r="F31" s="2">
        <v>0.2</v>
      </c>
      <c r="G31" s="2"/>
      <c r="H31" s="2"/>
      <c r="I31" s="2">
        <v>0.2</v>
      </c>
      <c r="J31" s="2">
        <v>0.2</v>
      </c>
      <c r="K31" s="2"/>
      <c r="L31" s="2"/>
      <c r="M31" s="2"/>
      <c r="N31" s="2"/>
      <c r="O31" s="2"/>
      <c r="P31" s="2"/>
      <c r="Q31" s="2">
        <v>0.8</v>
      </c>
      <c r="R31" s="2">
        <f t="shared" si="0"/>
        <v>2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9"/>
      <c r="AG31" s="29"/>
      <c r="AH31" s="29">
        <f t="shared" si="5"/>
        <v>0</v>
      </c>
      <c r="AI31" s="2">
        <f t="shared" si="6"/>
        <v>0.8</v>
      </c>
      <c r="AJ31" s="29">
        <f t="shared" si="2"/>
        <v>0</v>
      </c>
      <c r="AK31" s="29">
        <f t="shared" si="7"/>
        <v>2</v>
      </c>
    </row>
    <row r="32" spans="1:37">
      <c r="A32" s="2" t="s">
        <v>408</v>
      </c>
      <c r="B32" s="2" t="s">
        <v>409</v>
      </c>
      <c r="C32" s="2">
        <v>2016512306</v>
      </c>
      <c r="D32" s="2">
        <v>0.2</v>
      </c>
      <c r="E32" s="2"/>
      <c r="F32" s="2">
        <v>0.2</v>
      </c>
      <c r="G32" s="2">
        <v>0.2</v>
      </c>
      <c r="H32" s="2"/>
      <c r="I32" s="2">
        <v>0.2</v>
      </c>
      <c r="J32" s="2">
        <v>0.2</v>
      </c>
      <c r="K32" s="2"/>
      <c r="L32" s="2"/>
      <c r="M32" s="2"/>
      <c r="N32" s="2"/>
      <c r="O32" s="2"/>
      <c r="P32" s="2"/>
      <c r="Q32" s="2">
        <v>1</v>
      </c>
      <c r="R32" s="2">
        <f t="shared" si="0"/>
        <v>3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9"/>
      <c r="AG32" s="29"/>
      <c r="AH32" s="29">
        <f t="shared" si="5"/>
        <v>0</v>
      </c>
      <c r="AI32" s="2">
        <f t="shared" si="6"/>
        <v>1</v>
      </c>
      <c r="AJ32" s="29">
        <f t="shared" si="2"/>
        <v>0</v>
      </c>
      <c r="AK32" s="29">
        <f t="shared" si="7"/>
        <v>3</v>
      </c>
    </row>
    <row r="33" spans="1:37">
      <c r="A33" s="2" t="s">
        <v>410</v>
      </c>
      <c r="B33" s="2" t="s">
        <v>411</v>
      </c>
      <c r="C33" s="2">
        <v>2016512307</v>
      </c>
      <c r="D33" s="2">
        <v>0.2</v>
      </c>
      <c r="E33" s="2"/>
      <c r="F33" s="2">
        <v>0.2</v>
      </c>
      <c r="G33" s="2"/>
      <c r="H33" s="2"/>
      <c r="I33" s="2">
        <v>0.2</v>
      </c>
      <c r="J33" s="2">
        <v>0.2</v>
      </c>
      <c r="K33" s="2"/>
      <c r="L33" s="2"/>
      <c r="M33" s="2"/>
      <c r="N33" s="2"/>
      <c r="O33" s="2"/>
      <c r="P33" s="2"/>
      <c r="Q33" s="2">
        <v>0.8</v>
      </c>
      <c r="R33" s="2">
        <f t="shared" si="0"/>
        <v>2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9"/>
      <c r="AG33" s="29"/>
      <c r="AH33" s="29">
        <f t="shared" si="5"/>
        <v>0</v>
      </c>
      <c r="AI33" s="2">
        <f t="shared" si="6"/>
        <v>0.8</v>
      </c>
      <c r="AJ33" s="29">
        <f t="shared" si="2"/>
        <v>0</v>
      </c>
      <c r="AK33" s="29">
        <f t="shared" si="7"/>
        <v>2</v>
      </c>
    </row>
    <row r="34" spans="1:37">
      <c r="A34" s="2" t="s">
        <v>412</v>
      </c>
      <c r="B34" s="2" t="s">
        <v>413</v>
      </c>
      <c r="C34" s="2">
        <v>2016512328</v>
      </c>
      <c r="D34" s="2">
        <v>0.2</v>
      </c>
      <c r="E34" s="2">
        <v>0.2</v>
      </c>
      <c r="F34" s="2">
        <v>0.2</v>
      </c>
      <c r="G34" s="2">
        <v>0.2</v>
      </c>
      <c r="H34" s="2"/>
      <c r="I34" s="2">
        <v>0.2</v>
      </c>
      <c r="J34" s="2">
        <v>0.2</v>
      </c>
      <c r="K34" s="2">
        <v>0.3</v>
      </c>
      <c r="L34" s="2"/>
      <c r="M34" s="2"/>
      <c r="N34" s="2"/>
      <c r="O34" s="2"/>
      <c r="P34" s="2"/>
      <c r="Q34" s="2">
        <v>1.5</v>
      </c>
      <c r="R34" s="2">
        <f t="shared" si="0"/>
        <v>4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9"/>
      <c r="AG34" s="29">
        <v>0.6</v>
      </c>
      <c r="AH34" s="29">
        <f>SUM(S34:AG34)</f>
        <v>0.6</v>
      </c>
      <c r="AI34" s="2">
        <f t="shared" si="6"/>
        <v>2.1</v>
      </c>
      <c r="AJ34" s="29">
        <f t="shared" si="2"/>
        <v>0</v>
      </c>
      <c r="AK34" s="29">
        <f t="shared" si="7"/>
        <v>4</v>
      </c>
    </row>
    <row r="35" spans="1:37">
      <c r="A35" s="2" t="s">
        <v>414</v>
      </c>
      <c r="B35" s="2" t="s">
        <v>415</v>
      </c>
      <c r="C35" s="2">
        <v>2016512359</v>
      </c>
      <c r="D35" s="2">
        <v>0.2</v>
      </c>
      <c r="E35" s="2">
        <v>0.2</v>
      </c>
      <c r="F35" s="2">
        <v>0.2</v>
      </c>
      <c r="G35" s="2">
        <v>0.2</v>
      </c>
      <c r="H35" s="2"/>
      <c r="I35" s="2">
        <v>0.2</v>
      </c>
      <c r="J35" s="2">
        <v>0.2</v>
      </c>
      <c r="K35" s="2"/>
      <c r="L35" s="2"/>
      <c r="M35" s="2"/>
      <c r="N35" s="2"/>
      <c r="O35" s="2"/>
      <c r="P35" s="2"/>
      <c r="Q35" s="2">
        <v>1.2</v>
      </c>
      <c r="R35" s="2">
        <f t="shared" si="0"/>
        <v>4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9"/>
      <c r="AG35" s="29"/>
      <c r="AH35" s="29">
        <f t="shared" si="5"/>
        <v>0</v>
      </c>
      <c r="AI35" s="2">
        <f t="shared" si="6"/>
        <v>1.2</v>
      </c>
      <c r="AJ35" s="29">
        <f t="shared" si="2"/>
        <v>0</v>
      </c>
      <c r="AK35" s="29">
        <f t="shared" si="7"/>
        <v>4</v>
      </c>
    </row>
    <row r="36" spans="1:37">
      <c r="A36" s="2" t="s">
        <v>416</v>
      </c>
      <c r="B36" s="2" t="s">
        <v>417</v>
      </c>
      <c r="C36" s="2">
        <v>2016512983</v>
      </c>
      <c r="D36" s="2"/>
      <c r="E36" s="2"/>
      <c r="F36" s="2"/>
      <c r="G36" s="2"/>
      <c r="H36" s="2"/>
      <c r="I36" s="2">
        <v>0.2</v>
      </c>
      <c r="J36" s="2">
        <v>0.2</v>
      </c>
      <c r="K36" s="2"/>
      <c r="L36" s="2"/>
      <c r="M36" s="2"/>
      <c r="N36" s="2"/>
      <c r="O36" s="2"/>
      <c r="P36" s="2"/>
      <c r="Q36" s="2">
        <v>0.4</v>
      </c>
      <c r="R36" s="2">
        <f t="shared" si="0"/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9"/>
      <c r="AG36" s="29"/>
      <c r="AH36" s="29">
        <f t="shared" si="5"/>
        <v>0</v>
      </c>
      <c r="AI36" s="2">
        <f t="shared" si="6"/>
        <v>0.4</v>
      </c>
      <c r="AJ36" s="29">
        <f t="shared" si="2"/>
        <v>0</v>
      </c>
      <c r="AK36" s="29">
        <f t="shared" si="7"/>
        <v>0</v>
      </c>
    </row>
    <row r="37" spans="1:37">
      <c r="A37" s="2" t="s">
        <v>372</v>
      </c>
      <c r="B37" s="2" t="s">
        <v>418</v>
      </c>
      <c r="C37" s="2">
        <v>2016512370</v>
      </c>
      <c r="D37" s="2"/>
      <c r="E37" s="2"/>
      <c r="F37" s="2">
        <v>0.2</v>
      </c>
      <c r="G37" s="2"/>
      <c r="H37" s="2"/>
      <c r="I37" s="2">
        <v>0.2</v>
      </c>
      <c r="J37" s="2">
        <v>0.2</v>
      </c>
      <c r="K37" s="2"/>
      <c r="L37" s="2"/>
      <c r="M37" s="2"/>
      <c r="N37" s="2"/>
      <c r="O37" s="2"/>
      <c r="P37" s="2"/>
      <c r="Q37" s="2">
        <v>0.6</v>
      </c>
      <c r="R37" s="2">
        <f t="shared" si="0"/>
        <v>1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9"/>
      <c r="AG37" s="29">
        <v>1</v>
      </c>
      <c r="AH37" s="29">
        <f t="shared" si="5"/>
        <v>1</v>
      </c>
      <c r="AI37" s="2">
        <f t="shared" si="6"/>
        <v>1.6</v>
      </c>
      <c r="AJ37" s="29">
        <f t="shared" si="2"/>
        <v>0</v>
      </c>
      <c r="AK37" s="29">
        <f t="shared" si="7"/>
        <v>1</v>
      </c>
    </row>
    <row r="38" spans="1:37">
      <c r="A38" s="2" t="s">
        <v>419</v>
      </c>
      <c r="B38" s="2" t="s">
        <v>420</v>
      </c>
      <c r="C38" s="2">
        <v>2016512381</v>
      </c>
      <c r="D38" s="2"/>
      <c r="E38" s="2"/>
      <c r="F38" s="2">
        <v>0.2</v>
      </c>
      <c r="G38" s="2"/>
      <c r="H38" s="2"/>
      <c r="I38" s="2">
        <v>0.2</v>
      </c>
      <c r="J38" s="2">
        <v>0.2</v>
      </c>
      <c r="K38" s="2"/>
      <c r="L38" s="2"/>
      <c r="M38" s="2"/>
      <c r="N38" s="2"/>
      <c r="O38" s="2"/>
      <c r="P38" s="2"/>
      <c r="Q38" s="2">
        <v>0.6</v>
      </c>
      <c r="R38" s="2">
        <f t="shared" si="0"/>
        <v>1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9"/>
      <c r="AG38" s="29"/>
      <c r="AH38" s="29">
        <f t="shared" si="5"/>
        <v>0</v>
      </c>
      <c r="AI38" s="2">
        <f t="shared" si="6"/>
        <v>0.6</v>
      </c>
      <c r="AJ38" s="29">
        <f t="shared" si="2"/>
        <v>0</v>
      </c>
      <c r="AK38" s="29">
        <f t="shared" si="7"/>
        <v>1</v>
      </c>
    </row>
    <row r="39" spans="1:37">
      <c r="A39" s="2" t="s">
        <v>421</v>
      </c>
      <c r="B39" s="2" t="s">
        <v>422</v>
      </c>
      <c r="C39" s="2">
        <v>2016512383</v>
      </c>
      <c r="D39" s="2"/>
      <c r="E39" s="2">
        <v>0.2</v>
      </c>
      <c r="F39" s="2">
        <v>0.2</v>
      </c>
      <c r="G39" s="2">
        <v>0.2</v>
      </c>
      <c r="H39" s="2"/>
      <c r="I39" s="2">
        <v>0.2</v>
      </c>
      <c r="J39" s="2">
        <v>0.2</v>
      </c>
      <c r="K39" s="2"/>
      <c r="L39" s="2"/>
      <c r="M39" s="2"/>
      <c r="N39" s="2"/>
      <c r="O39" s="2"/>
      <c r="P39" s="2"/>
      <c r="Q39" s="2">
        <v>1</v>
      </c>
      <c r="R39" s="2">
        <f t="shared" si="0"/>
        <v>3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9"/>
      <c r="AG39" s="29"/>
      <c r="AH39" s="29">
        <f t="shared" si="5"/>
        <v>0</v>
      </c>
      <c r="AI39" s="2">
        <f t="shared" si="6"/>
        <v>1</v>
      </c>
      <c r="AJ39" s="29">
        <f t="shared" si="2"/>
        <v>0</v>
      </c>
      <c r="AK39" s="29">
        <f t="shared" si="7"/>
        <v>3</v>
      </c>
    </row>
    <row r="40" spans="1:37">
      <c r="A40" s="2" t="s">
        <v>423</v>
      </c>
      <c r="B40" s="2" t="s">
        <v>424</v>
      </c>
      <c r="C40" s="2">
        <v>2016512384</v>
      </c>
      <c r="D40" s="2">
        <v>0.2</v>
      </c>
      <c r="E40" s="2">
        <v>0.2</v>
      </c>
      <c r="F40" s="2">
        <v>0.2</v>
      </c>
      <c r="G40" s="2"/>
      <c r="H40" s="2"/>
      <c r="I40" s="2"/>
      <c r="J40" s="2"/>
      <c r="K40" s="2"/>
      <c r="L40" s="2"/>
      <c r="M40" s="2">
        <v>0.2</v>
      </c>
      <c r="N40" s="2"/>
      <c r="O40" s="2"/>
      <c r="P40" s="2"/>
      <c r="Q40" s="2">
        <v>0.8</v>
      </c>
      <c r="R40" s="2">
        <f t="shared" si="0"/>
        <v>3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9"/>
      <c r="AG40" s="29"/>
      <c r="AH40" s="29">
        <f t="shared" si="5"/>
        <v>0</v>
      </c>
      <c r="AI40" s="2">
        <f t="shared" si="6"/>
        <v>0.8</v>
      </c>
      <c r="AJ40" s="29">
        <f t="shared" si="2"/>
        <v>0</v>
      </c>
      <c r="AK40" s="29">
        <f t="shared" si="7"/>
        <v>3</v>
      </c>
    </row>
    <row r="41" spans="1:37">
      <c r="A41" s="2" t="s">
        <v>425</v>
      </c>
      <c r="B41" s="2" t="s">
        <v>426</v>
      </c>
      <c r="C41" s="2">
        <v>2016512392</v>
      </c>
      <c r="D41" s="2">
        <v>0.2</v>
      </c>
      <c r="E41" s="2">
        <v>0.2</v>
      </c>
      <c r="F41" s="2">
        <v>0.2</v>
      </c>
      <c r="G41" s="2">
        <v>0.2</v>
      </c>
      <c r="H41" s="2">
        <v>0.2</v>
      </c>
      <c r="I41" s="2">
        <v>0.2</v>
      </c>
      <c r="J41" s="2">
        <v>0.2</v>
      </c>
      <c r="K41" s="2"/>
      <c r="L41" s="2"/>
      <c r="M41" s="2"/>
      <c r="N41" s="2"/>
      <c r="O41" s="2"/>
      <c r="P41" s="2"/>
      <c r="Q41" s="2">
        <v>1.4</v>
      </c>
      <c r="R41" s="2">
        <f t="shared" si="0"/>
        <v>4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9"/>
      <c r="AG41" s="29"/>
      <c r="AH41" s="29">
        <f t="shared" si="5"/>
        <v>0</v>
      </c>
      <c r="AI41" s="2">
        <f t="shared" si="6"/>
        <v>1.4</v>
      </c>
      <c r="AJ41" s="29">
        <f t="shared" si="2"/>
        <v>0</v>
      </c>
      <c r="AK41" s="29">
        <f t="shared" si="7"/>
        <v>4</v>
      </c>
    </row>
    <row r="42" spans="1:37" ht="12" customHeight="1">
      <c r="A42" s="2" t="s">
        <v>427</v>
      </c>
      <c r="B42" s="2" t="s">
        <v>428</v>
      </c>
      <c r="C42" s="2">
        <v>2016512399</v>
      </c>
      <c r="D42" s="2">
        <v>0.2</v>
      </c>
      <c r="E42" s="2"/>
      <c r="F42" s="2">
        <v>0.2</v>
      </c>
      <c r="G42" s="2"/>
      <c r="H42" s="2"/>
      <c r="I42" s="2">
        <v>0.2</v>
      </c>
      <c r="J42" s="2">
        <v>0.2</v>
      </c>
      <c r="K42" s="2"/>
      <c r="L42" s="2"/>
      <c r="M42" s="2"/>
      <c r="N42" s="2"/>
      <c r="O42" s="2"/>
      <c r="P42" s="2"/>
      <c r="Q42" s="2">
        <v>0.8</v>
      </c>
      <c r="R42" s="2">
        <f t="shared" si="0"/>
        <v>2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9"/>
      <c r="AG42" s="29">
        <v>1</v>
      </c>
      <c r="AH42" s="29">
        <f t="shared" si="5"/>
        <v>1</v>
      </c>
      <c r="AI42" s="2">
        <f t="shared" si="6"/>
        <v>1.8</v>
      </c>
      <c r="AJ42" s="29">
        <f t="shared" si="2"/>
        <v>0</v>
      </c>
      <c r="AK42" s="29">
        <f t="shared" si="7"/>
        <v>2</v>
      </c>
    </row>
    <row r="43" spans="1:37">
      <c r="A43" s="2" t="s">
        <v>429</v>
      </c>
      <c r="B43" s="2" t="s">
        <v>430</v>
      </c>
      <c r="C43" s="2">
        <v>2016512406</v>
      </c>
      <c r="D43" s="2">
        <v>0.2</v>
      </c>
      <c r="E43" s="2"/>
      <c r="F43" s="2">
        <v>0.2</v>
      </c>
      <c r="G43" s="2"/>
      <c r="H43" s="2"/>
      <c r="I43" s="2">
        <v>0.2</v>
      </c>
      <c r="J43" s="2">
        <v>0.2</v>
      </c>
      <c r="K43" s="2"/>
      <c r="L43" s="2"/>
      <c r="M43" s="2">
        <v>0.2</v>
      </c>
      <c r="N43" s="2"/>
      <c r="O43" s="2"/>
      <c r="P43" s="2"/>
      <c r="Q43" s="2">
        <v>1</v>
      </c>
      <c r="R43" s="2">
        <f t="shared" si="0"/>
        <v>2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1.5</v>
      </c>
      <c r="AC43" s="2">
        <v>0</v>
      </c>
      <c r="AD43" s="2">
        <v>0</v>
      </c>
      <c r="AE43" s="2">
        <v>0</v>
      </c>
      <c r="AF43" s="29"/>
      <c r="AG43" s="29"/>
      <c r="AH43" s="29">
        <f t="shared" si="5"/>
        <v>1.5</v>
      </c>
      <c r="AI43" s="2">
        <f t="shared" si="6"/>
        <v>2.5</v>
      </c>
      <c r="AJ43" s="29">
        <f t="shared" si="2"/>
        <v>0</v>
      </c>
      <c r="AK43" s="29">
        <f t="shared" si="7"/>
        <v>2</v>
      </c>
    </row>
    <row r="44" spans="1:37">
      <c r="A44" s="2" t="s">
        <v>431</v>
      </c>
      <c r="B44" s="2" t="s">
        <v>432</v>
      </c>
      <c r="C44" s="2">
        <v>2016512409</v>
      </c>
      <c r="D44" s="2">
        <v>0.2</v>
      </c>
      <c r="E44" s="2">
        <v>0.2</v>
      </c>
      <c r="F44" s="2">
        <v>0.2</v>
      </c>
      <c r="G44" s="2"/>
      <c r="H44" s="2"/>
      <c r="I44" s="2">
        <v>0.2</v>
      </c>
      <c r="J44" s="2">
        <v>0.2</v>
      </c>
      <c r="K44" s="2"/>
      <c r="L44" s="2"/>
      <c r="M44" s="2"/>
      <c r="N44" s="2"/>
      <c r="O44" s="2"/>
      <c r="P44" s="2"/>
      <c r="Q44" s="2">
        <v>1</v>
      </c>
      <c r="R44" s="2">
        <f t="shared" si="0"/>
        <v>3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9"/>
      <c r="AG44" s="29">
        <v>1</v>
      </c>
      <c r="AH44" s="29">
        <f>SUM(S44:AG44)</f>
        <v>1</v>
      </c>
      <c r="AI44" s="2">
        <f t="shared" si="6"/>
        <v>2</v>
      </c>
      <c r="AJ44" s="29">
        <f t="shared" si="2"/>
        <v>0</v>
      </c>
      <c r="AK44" s="29">
        <f t="shared" si="7"/>
        <v>3</v>
      </c>
    </row>
    <row r="45" spans="1:37">
      <c r="A45" s="2" t="s">
        <v>433</v>
      </c>
      <c r="B45" s="2" t="s">
        <v>434</v>
      </c>
      <c r="C45" s="2">
        <v>2016512984</v>
      </c>
      <c r="D45" s="2">
        <v>0.2</v>
      </c>
      <c r="E45" s="2"/>
      <c r="F45" s="2"/>
      <c r="G45" s="2"/>
      <c r="H45" s="2">
        <v>0.2</v>
      </c>
      <c r="I45" s="2">
        <v>0.2</v>
      </c>
      <c r="J45" s="2">
        <v>0.2</v>
      </c>
      <c r="K45" s="2"/>
      <c r="L45" s="2"/>
      <c r="M45" s="2"/>
      <c r="N45" s="2"/>
      <c r="O45" s="2"/>
      <c r="P45" s="2"/>
      <c r="Q45" s="2">
        <v>0.8</v>
      </c>
      <c r="R45" s="2">
        <f t="shared" si="0"/>
        <v>1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1.5</v>
      </c>
      <c r="AC45" s="2">
        <v>0</v>
      </c>
      <c r="AD45" s="2">
        <v>0</v>
      </c>
      <c r="AE45" s="2">
        <v>0</v>
      </c>
      <c r="AF45" s="29"/>
      <c r="AG45" s="29"/>
      <c r="AH45" s="29">
        <f t="shared" si="5"/>
        <v>1.5</v>
      </c>
      <c r="AI45" s="2">
        <f t="shared" si="6"/>
        <v>2.2999999999999998</v>
      </c>
      <c r="AJ45" s="29">
        <f t="shared" si="2"/>
        <v>0</v>
      </c>
      <c r="AK45" s="29">
        <f t="shared" si="7"/>
        <v>1</v>
      </c>
    </row>
  </sheetData>
  <mergeCells count="1">
    <mergeCell ref="A1:AK1"/>
  </mergeCells>
  <phoneticPr fontId="18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44"/>
  <sheetViews>
    <sheetView topLeftCell="T1" workbookViewId="0">
      <selection activeCell="AG8" sqref="AG8"/>
    </sheetView>
  </sheetViews>
  <sheetFormatPr defaultColWidth="9" defaultRowHeight="14.4"/>
  <cols>
    <col min="1" max="1" width="11.88671875" style="1" customWidth="1"/>
    <col min="2" max="2" width="9" style="1"/>
    <col min="3" max="3" width="13.21875" style="1" customWidth="1"/>
    <col min="4" max="31" width="9" style="1"/>
    <col min="32" max="32" width="9" style="105"/>
    <col min="33" max="33" width="9" style="115"/>
    <col min="34" max="16384" width="9" style="1"/>
  </cols>
  <sheetData>
    <row r="1" spans="1:37" ht="32.1" customHeight="1">
      <c r="A1" s="131" t="s">
        <v>1150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3"/>
    </row>
    <row r="2" spans="1:37" ht="57.6">
      <c r="A2" s="2" t="s">
        <v>1</v>
      </c>
      <c r="B2" s="2" t="s">
        <v>2</v>
      </c>
      <c r="C2" s="2" t="s">
        <v>3</v>
      </c>
      <c r="D2" s="3" t="s">
        <v>4</v>
      </c>
      <c r="E2" s="3" t="s">
        <v>5</v>
      </c>
      <c r="F2" s="3" t="s">
        <v>111</v>
      </c>
      <c r="G2" s="3" t="s">
        <v>112</v>
      </c>
      <c r="H2" s="3" t="s">
        <v>8</v>
      </c>
      <c r="I2" s="3" t="s">
        <v>9</v>
      </c>
      <c r="J2" s="3" t="s">
        <v>10</v>
      </c>
      <c r="K2" s="3" t="s">
        <v>11</v>
      </c>
      <c r="L2" s="6" t="s">
        <v>13</v>
      </c>
      <c r="M2" s="3" t="s">
        <v>12</v>
      </c>
      <c r="N2" s="6" t="s">
        <v>14</v>
      </c>
      <c r="O2" s="6" t="s">
        <v>15</v>
      </c>
      <c r="P2" s="6" t="s">
        <v>16</v>
      </c>
      <c r="Q2" s="6" t="s">
        <v>289</v>
      </c>
      <c r="R2" s="6" t="s">
        <v>17</v>
      </c>
      <c r="S2" s="109" t="s">
        <v>1138</v>
      </c>
      <c r="T2" s="3" t="s">
        <v>290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291</v>
      </c>
      <c r="Z2" s="3" t="s">
        <v>12</v>
      </c>
      <c r="AA2" s="7" t="s">
        <v>24</v>
      </c>
      <c r="AB2" s="6" t="s">
        <v>25</v>
      </c>
      <c r="AC2" s="6" t="s">
        <v>14</v>
      </c>
      <c r="AD2" s="6" t="s">
        <v>26</v>
      </c>
      <c r="AE2" s="6" t="s">
        <v>16</v>
      </c>
      <c r="AF2" s="110" t="s">
        <v>1140</v>
      </c>
      <c r="AG2" s="110" t="s">
        <v>1153</v>
      </c>
      <c r="AH2" s="6" t="s">
        <v>17</v>
      </c>
      <c r="AI2" s="2" t="s">
        <v>292</v>
      </c>
      <c r="AJ2" s="6" t="s">
        <v>289</v>
      </c>
      <c r="AK2" s="3" t="s">
        <v>293</v>
      </c>
    </row>
    <row r="3" spans="1:37">
      <c r="A3" s="2" t="s">
        <v>288</v>
      </c>
      <c r="B3" s="34" t="s">
        <v>294</v>
      </c>
      <c r="C3" s="34">
        <v>2016512109</v>
      </c>
      <c r="D3" s="3">
        <v>0.2</v>
      </c>
      <c r="E3" s="3"/>
      <c r="F3" s="3"/>
      <c r="G3" s="3"/>
      <c r="H3" s="3">
        <v>0.2</v>
      </c>
      <c r="I3" s="3"/>
      <c r="J3" s="3"/>
      <c r="K3" s="2"/>
      <c r="L3" s="2"/>
      <c r="M3" s="2"/>
      <c r="N3" s="2"/>
      <c r="O3" s="2"/>
      <c r="P3" s="2"/>
      <c r="Q3" s="2">
        <f t="shared" ref="Q3:Q44" si="0">COUNTIF(D3:G3,"&gt;0")</f>
        <v>1</v>
      </c>
      <c r="R3" s="2">
        <v>0.4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9"/>
      <c r="AG3" s="29"/>
      <c r="AH3" s="2">
        <v>0</v>
      </c>
      <c r="AI3" s="2">
        <v>0.4</v>
      </c>
      <c r="AJ3" s="29">
        <f t="shared" ref="AJ3:AJ44" si="1">COUNTIF(S3:V3,"&gt;0")</f>
        <v>0</v>
      </c>
      <c r="AK3" s="29">
        <f t="shared" ref="AK3:AK44" si="2">SUM(Q3,AJ3)</f>
        <v>1</v>
      </c>
    </row>
    <row r="4" spans="1:37">
      <c r="A4" s="2" t="s">
        <v>288</v>
      </c>
      <c r="B4" s="34" t="s">
        <v>295</v>
      </c>
      <c r="C4" s="34">
        <v>2016512112</v>
      </c>
      <c r="D4" s="3">
        <v>0.2</v>
      </c>
      <c r="E4" s="3"/>
      <c r="F4" s="3"/>
      <c r="G4" s="3"/>
      <c r="H4" s="3">
        <v>0.2</v>
      </c>
      <c r="I4" s="3"/>
      <c r="J4" s="3"/>
      <c r="K4" s="2"/>
      <c r="L4" s="2"/>
      <c r="M4" s="2"/>
      <c r="N4" s="2"/>
      <c r="O4" s="2"/>
      <c r="P4" s="2"/>
      <c r="Q4" s="2">
        <f t="shared" si="0"/>
        <v>1</v>
      </c>
      <c r="R4" s="2">
        <v>0.4</v>
      </c>
      <c r="S4" s="2">
        <v>0</v>
      </c>
      <c r="T4" s="2">
        <v>0</v>
      </c>
      <c r="U4" s="2">
        <v>0</v>
      </c>
      <c r="V4" s="2">
        <v>0</v>
      </c>
      <c r="W4" s="2">
        <v>0.1</v>
      </c>
      <c r="X4" s="2">
        <v>0.2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9"/>
      <c r="AG4" s="29"/>
      <c r="AH4" s="2">
        <v>0.2</v>
      </c>
      <c r="AI4" s="2">
        <v>0.6</v>
      </c>
      <c r="AJ4" s="29">
        <f t="shared" si="1"/>
        <v>0</v>
      </c>
      <c r="AK4" s="29">
        <f t="shared" si="2"/>
        <v>1</v>
      </c>
    </row>
    <row r="5" spans="1:37">
      <c r="A5" s="2" t="s">
        <v>288</v>
      </c>
      <c r="B5" s="34" t="s">
        <v>296</v>
      </c>
      <c r="C5" s="34">
        <v>2016512115</v>
      </c>
      <c r="D5" s="3">
        <v>0.2</v>
      </c>
      <c r="E5" s="3"/>
      <c r="F5" s="3"/>
      <c r="G5" s="3"/>
      <c r="H5" s="3">
        <v>0.2</v>
      </c>
      <c r="I5" s="3"/>
      <c r="J5" s="3"/>
      <c r="K5" s="2"/>
      <c r="L5" s="2"/>
      <c r="M5" s="2"/>
      <c r="N5" s="2"/>
      <c r="O5" s="2"/>
      <c r="P5" s="2"/>
      <c r="Q5" s="2">
        <f t="shared" si="0"/>
        <v>1</v>
      </c>
      <c r="R5" s="2">
        <v>0.4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9"/>
      <c r="AG5" s="29"/>
      <c r="AH5" s="2">
        <v>0</v>
      </c>
      <c r="AI5" s="2">
        <v>0.4</v>
      </c>
      <c r="AJ5" s="29">
        <f t="shared" si="1"/>
        <v>0</v>
      </c>
      <c r="AK5" s="29">
        <f t="shared" si="2"/>
        <v>1</v>
      </c>
    </row>
    <row r="6" spans="1:37">
      <c r="A6" s="2" t="s">
        <v>297</v>
      </c>
      <c r="B6" s="34" t="s">
        <v>298</v>
      </c>
      <c r="C6" s="34">
        <v>2016512116</v>
      </c>
      <c r="D6" s="3">
        <v>0.2</v>
      </c>
      <c r="E6" s="3"/>
      <c r="F6" s="3"/>
      <c r="G6" s="3"/>
      <c r="H6" s="3">
        <v>0.2</v>
      </c>
      <c r="I6" s="3"/>
      <c r="J6" s="3"/>
      <c r="K6" s="2"/>
      <c r="L6" s="2"/>
      <c r="M6" s="2"/>
      <c r="N6" s="2"/>
      <c r="O6" s="2"/>
      <c r="P6" s="2"/>
      <c r="Q6" s="2">
        <f t="shared" si="0"/>
        <v>1</v>
      </c>
      <c r="R6" s="2">
        <v>0.4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9"/>
      <c r="AG6" s="29"/>
      <c r="AH6" s="2">
        <v>0</v>
      </c>
      <c r="AI6" s="2">
        <v>0.4</v>
      </c>
      <c r="AJ6" s="29">
        <f t="shared" si="1"/>
        <v>0</v>
      </c>
      <c r="AK6" s="29">
        <f t="shared" si="2"/>
        <v>1</v>
      </c>
    </row>
    <row r="7" spans="1:37">
      <c r="A7" s="2" t="s">
        <v>288</v>
      </c>
      <c r="B7" s="34" t="s">
        <v>299</v>
      </c>
      <c r="C7" s="34">
        <v>2016512121</v>
      </c>
      <c r="D7" s="3">
        <v>0.2</v>
      </c>
      <c r="E7" s="3"/>
      <c r="F7" s="3"/>
      <c r="G7" s="3"/>
      <c r="H7" s="3">
        <v>0.2</v>
      </c>
      <c r="I7" s="3"/>
      <c r="J7" s="3"/>
      <c r="K7" s="2"/>
      <c r="L7" s="2"/>
      <c r="M7" s="2"/>
      <c r="N7" s="2"/>
      <c r="O7" s="2"/>
      <c r="P7" s="2"/>
      <c r="Q7" s="2">
        <f t="shared" si="0"/>
        <v>1</v>
      </c>
      <c r="R7" s="2">
        <v>0.4</v>
      </c>
      <c r="S7" s="2">
        <v>0</v>
      </c>
      <c r="T7" s="2">
        <v>0</v>
      </c>
      <c r="U7" s="2">
        <v>0</v>
      </c>
      <c r="V7" s="2">
        <v>0</v>
      </c>
      <c r="W7" s="2">
        <v>0.1</v>
      </c>
      <c r="X7" s="2">
        <v>0.2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9">
        <v>0.2</v>
      </c>
      <c r="AG7" s="29"/>
      <c r="AH7" s="2">
        <v>0.5</v>
      </c>
      <c r="AI7" s="2">
        <v>0.9</v>
      </c>
      <c r="AJ7" s="29">
        <f t="shared" si="1"/>
        <v>0</v>
      </c>
      <c r="AK7" s="29">
        <f t="shared" si="2"/>
        <v>1</v>
      </c>
    </row>
    <row r="8" spans="1:37">
      <c r="A8" s="2" t="s">
        <v>288</v>
      </c>
      <c r="B8" s="34" t="s">
        <v>300</v>
      </c>
      <c r="C8" s="34">
        <v>2016512249</v>
      </c>
      <c r="D8" s="3"/>
      <c r="E8" s="3"/>
      <c r="F8" s="3"/>
      <c r="G8" s="3">
        <v>0.2</v>
      </c>
      <c r="H8" s="3"/>
      <c r="I8" s="3"/>
      <c r="J8" s="3"/>
      <c r="K8" s="2"/>
      <c r="L8" s="2"/>
      <c r="M8" s="2"/>
      <c r="N8" s="2"/>
      <c r="O8" s="2"/>
      <c r="P8" s="2"/>
      <c r="Q8" s="2">
        <f t="shared" si="0"/>
        <v>1</v>
      </c>
      <c r="R8" s="2">
        <v>0.2</v>
      </c>
      <c r="S8" s="2">
        <v>0</v>
      </c>
      <c r="T8" s="2">
        <v>0</v>
      </c>
      <c r="U8" s="2">
        <v>0.2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9"/>
      <c r="AG8" s="29"/>
      <c r="AH8" s="2">
        <v>0.2</v>
      </c>
      <c r="AI8" s="2">
        <v>0.4</v>
      </c>
      <c r="AJ8" s="29">
        <f t="shared" si="1"/>
        <v>1</v>
      </c>
      <c r="AK8" s="29">
        <f t="shared" si="2"/>
        <v>2</v>
      </c>
    </row>
    <row r="9" spans="1:37" ht="15.6">
      <c r="A9" s="2" t="s">
        <v>297</v>
      </c>
      <c r="B9" s="35" t="s">
        <v>301</v>
      </c>
      <c r="C9" s="35">
        <v>2014512690</v>
      </c>
      <c r="D9" s="3"/>
      <c r="E9" s="3"/>
      <c r="F9" s="3"/>
      <c r="G9" s="3"/>
      <c r="H9" s="3"/>
      <c r="I9" s="3"/>
      <c r="J9" s="3"/>
      <c r="K9" s="2"/>
      <c r="L9" s="2"/>
      <c r="M9" s="2"/>
      <c r="N9" s="2"/>
      <c r="O9" s="2"/>
      <c r="P9" s="2"/>
      <c r="Q9" s="2">
        <f t="shared" si="0"/>
        <v>0</v>
      </c>
      <c r="R9" s="2"/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9"/>
      <c r="AG9" s="29"/>
      <c r="AH9" s="2">
        <v>0</v>
      </c>
      <c r="AI9" s="2">
        <v>0</v>
      </c>
      <c r="AJ9" s="29">
        <f t="shared" si="1"/>
        <v>0</v>
      </c>
      <c r="AK9" s="29">
        <f t="shared" si="2"/>
        <v>0</v>
      </c>
    </row>
    <row r="10" spans="1:37" ht="15.6">
      <c r="A10" s="2" t="s">
        <v>302</v>
      </c>
      <c r="B10" s="35" t="s">
        <v>303</v>
      </c>
      <c r="C10" s="36">
        <v>2016512113</v>
      </c>
      <c r="D10" s="3"/>
      <c r="E10" s="3"/>
      <c r="F10" s="3"/>
      <c r="G10" s="3"/>
      <c r="H10" s="3"/>
      <c r="I10" s="3"/>
      <c r="J10" s="3"/>
      <c r="K10" s="2"/>
      <c r="L10" s="2"/>
      <c r="M10" s="2"/>
      <c r="N10" s="2"/>
      <c r="O10" s="2"/>
      <c r="P10" s="2"/>
      <c r="Q10" s="2">
        <f t="shared" si="0"/>
        <v>0</v>
      </c>
      <c r="R10" s="2"/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9"/>
      <c r="AG10" s="29"/>
      <c r="AH10" s="2">
        <v>0</v>
      </c>
      <c r="AI10" s="2">
        <v>0</v>
      </c>
      <c r="AJ10" s="29">
        <f t="shared" si="1"/>
        <v>0</v>
      </c>
      <c r="AK10" s="29">
        <f t="shared" si="2"/>
        <v>0</v>
      </c>
    </row>
    <row r="11" spans="1:37" ht="15.6">
      <c r="A11" s="2" t="s">
        <v>304</v>
      </c>
      <c r="B11" s="35" t="s">
        <v>305</v>
      </c>
      <c r="C11" s="36">
        <v>2016512132</v>
      </c>
      <c r="D11" s="3"/>
      <c r="E11" s="3"/>
      <c r="F11" s="3"/>
      <c r="G11" s="3"/>
      <c r="H11" s="3"/>
      <c r="I11" s="3"/>
      <c r="J11" s="3"/>
      <c r="K11" s="2"/>
      <c r="L11" s="2"/>
      <c r="M11" s="2"/>
      <c r="N11" s="2"/>
      <c r="O11" s="2"/>
      <c r="P11" s="2"/>
      <c r="Q11" s="2">
        <f t="shared" si="0"/>
        <v>0</v>
      </c>
      <c r="R11" s="2"/>
      <c r="S11" s="2">
        <v>0</v>
      </c>
      <c r="T11" s="2">
        <v>0</v>
      </c>
      <c r="U11" s="2">
        <v>0.2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9"/>
      <c r="AG11" s="29"/>
      <c r="AH11" s="2">
        <v>0.2</v>
      </c>
      <c r="AI11" s="2">
        <v>0.2</v>
      </c>
      <c r="AJ11" s="29">
        <f t="shared" si="1"/>
        <v>1</v>
      </c>
      <c r="AK11" s="29">
        <f t="shared" si="2"/>
        <v>1</v>
      </c>
    </row>
    <row r="12" spans="1:37" ht="15.6">
      <c r="A12" s="2" t="s">
        <v>306</v>
      </c>
      <c r="B12" s="35" t="s">
        <v>307</v>
      </c>
      <c r="C12" s="36">
        <v>2016512134</v>
      </c>
      <c r="D12" s="3"/>
      <c r="E12" s="3"/>
      <c r="F12" s="3"/>
      <c r="G12" s="3"/>
      <c r="H12" s="3"/>
      <c r="I12" s="3"/>
      <c r="J12" s="3"/>
      <c r="K12" s="2"/>
      <c r="L12" s="2"/>
      <c r="M12" s="2"/>
      <c r="N12" s="2"/>
      <c r="O12" s="2"/>
      <c r="P12" s="2"/>
      <c r="Q12" s="2">
        <f t="shared" si="0"/>
        <v>0</v>
      </c>
      <c r="R12" s="2"/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9"/>
      <c r="AG12" s="29"/>
      <c r="AH12" s="2">
        <v>0</v>
      </c>
      <c r="AI12" s="2">
        <v>0</v>
      </c>
      <c r="AJ12" s="29">
        <f t="shared" si="1"/>
        <v>0</v>
      </c>
      <c r="AK12" s="29">
        <f t="shared" si="2"/>
        <v>0</v>
      </c>
    </row>
    <row r="13" spans="1:37" ht="15.6">
      <c r="A13" s="2" t="s">
        <v>308</v>
      </c>
      <c r="B13" s="35" t="s">
        <v>309</v>
      </c>
      <c r="C13" s="36">
        <v>2016512165</v>
      </c>
      <c r="D13" s="3"/>
      <c r="E13" s="3"/>
      <c r="F13" s="3"/>
      <c r="G13" s="3"/>
      <c r="H13" s="3"/>
      <c r="I13" s="3"/>
      <c r="J13" s="3"/>
      <c r="K13" s="2"/>
      <c r="L13" s="2"/>
      <c r="M13" s="2"/>
      <c r="N13" s="2"/>
      <c r="O13" s="2"/>
      <c r="P13" s="2"/>
      <c r="Q13" s="2">
        <f t="shared" si="0"/>
        <v>0</v>
      </c>
      <c r="R13" s="2"/>
      <c r="S13" s="2">
        <v>0</v>
      </c>
      <c r="T13" s="2">
        <v>0</v>
      </c>
      <c r="U13" s="2">
        <v>0.2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9"/>
      <c r="AG13" s="29"/>
      <c r="AH13" s="2">
        <v>0.2</v>
      </c>
      <c r="AI13" s="2">
        <v>0.2</v>
      </c>
      <c r="AJ13" s="29">
        <f t="shared" si="1"/>
        <v>1</v>
      </c>
      <c r="AK13" s="29">
        <f t="shared" si="2"/>
        <v>1</v>
      </c>
    </row>
    <row r="14" spans="1:37" ht="15.6">
      <c r="A14" s="2" t="s">
        <v>310</v>
      </c>
      <c r="B14" s="35" t="s">
        <v>311</v>
      </c>
      <c r="C14" s="36">
        <v>2016512166</v>
      </c>
      <c r="D14" s="3"/>
      <c r="E14" s="3"/>
      <c r="F14" s="3"/>
      <c r="G14" s="3"/>
      <c r="H14" s="3"/>
      <c r="I14" s="3"/>
      <c r="J14" s="3"/>
      <c r="K14" s="2"/>
      <c r="L14" s="2"/>
      <c r="M14" s="2"/>
      <c r="N14" s="2"/>
      <c r="O14" s="2"/>
      <c r="P14" s="2"/>
      <c r="Q14" s="2">
        <f t="shared" si="0"/>
        <v>0</v>
      </c>
      <c r="R14" s="2"/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9"/>
      <c r="AG14" s="29"/>
      <c r="AH14" s="2">
        <v>0</v>
      </c>
      <c r="AI14" s="2">
        <v>0</v>
      </c>
      <c r="AJ14" s="29">
        <f t="shared" si="1"/>
        <v>0</v>
      </c>
      <c r="AK14" s="29">
        <f t="shared" si="2"/>
        <v>0</v>
      </c>
    </row>
    <row r="15" spans="1:37" ht="15.6">
      <c r="A15" s="2" t="s">
        <v>312</v>
      </c>
      <c r="B15" s="37" t="s">
        <v>313</v>
      </c>
      <c r="C15" s="38">
        <v>2016512225</v>
      </c>
      <c r="D15" s="3"/>
      <c r="E15" s="3"/>
      <c r="F15" s="3"/>
      <c r="G15" s="3"/>
      <c r="H15" s="3"/>
      <c r="I15" s="3"/>
      <c r="J15" s="3"/>
      <c r="K15" s="2"/>
      <c r="L15" s="2"/>
      <c r="M15" s="2"/>
      <c r="N15" s="2"/>
      <c r="O15" s="2"/>
      <c r="P15" s="2"/>
      <c r="Q15" s="2">
        <f t="shared" si="0"/>
        <v>0</v>
      </c>
      <c r="R15" s="2"/>
      <c r="S15" s="2">
        <v>0</v>
      </c>
      <c r="T15" s="2">
        <v>0</v>
      </c>
      <c r="U15" s="2">
        <v>0.2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9"/>
      <c r="AG15" s="29"/>
      <c r="AH15" s="2">
        <v>0.2</v>
      </c>
      <c r="AI15" s="2">
        <v>0.2</v>
      </c>
      <c r="AJ15" s="29">
        <f t="shared" si="1"/>
        <v>1</v>
      </c>
      <c r="AK15" s="29">
        <f t="shared" si="2"/>
        <v>1</v>
      </c>
    </row>
    <row r="16" spans="1:37" ht="15.6">
      <c r="A16" s="2" t="s">
        <v>314</v>
      </c>
      <c r="B16" s="37" t="s">
        <v>315</v>
      </c>
      <c r="C16" s="38">
        <v>2016512235</v>
      </c>
      <c r="D16" s="3"/>
      <c r="E16" s="3"/>
      <c r="F16" s="3"/>
      <c r="G16" s="3"/>
      <c r="H16" s="3"/>
      <c r="I16" s="3"/>
      <c r="J16" s="3"/>
      <c r="K16" s="2"/>
      <c r="L16" s="2"/>
      <c r="M16" s="2"/>
      <c r="N16" s="2"/>
      <c r="O16" s="2"/>
      <c r="P16" s="2"/>
      <c r="Q16" s="2">
        <f t="shared" si="0"/>
        <v>0</v>
      </c>
      <c r="R16" s="2"/>
      <c r="S16" s="2">
        <v>0</v>
      </c>
      <c r="T16" s="2">
        <v>0</v>
      </c>
      <c r="U16" s="2">
        <v>0.2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9"/>
      <c r="AG16" s="29"/>
      <c r="AH16" s="2">
        <v>0.2</v>
      </c>
      <c r="AI16" s="2">
        <v>0.2</v>
      </c>
      <c r="AJ16" s="29">
        <f t="shared" si="1"/>
        <v>1</v>
      </c>
      <c r="AK16" s="29">
        <f t="shared" si="2"/>
        <v>1</v>
      </c>
    </row>
    <row r="17" spans="1:37" ht="15.6">
      <c r="A17" s="2" t="s">
        <v>316</v>
      </c>
      <c r="B17" s="36" t="s">
        <v>317</v>
      </c>
      <c r="C17" s="36">
        <v>2016512238</v>
      </c>
      <c r="D17" s="3"/>
      <c r="E17" s="3"/>
      <c r="F17" s="3"/>
      <c r="G17" s="3"/>
      <c r="H17" s="3"/>
      <c r="I17" s="3"/>
      <c r="J17" s="3"/>
      <c r="K17" s="2"/>
      <c r="L17" s="2"/>
      <c r="M17" s="2"/>
      <c r="N17" s="2"/>
      <c r="O17" s="2"/>
      <c r="P17" s="2"/>
      <c r="Q17" s="2">
        <f t="shared" si="0"/>
        <v>0</v>
      </c>
      <c r="R17" s="2"/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9"/>
      <c r="AG17" s="29"/>
      <c r="AH17" s="2">
        <v>0</v>
      </c>
      <c r="AI17" s="2">
        <v>0</v>
      </c>
      <c r="AJ17" s="29">
        <f t="shared" si="1"/>
        <v>0</v>
      </c>
      <c r="AK17" s="29">
        <f t="shared" si="2"/>
        <v>0</v>
      </c>
    </row>
    <row r="18" spans="1:37" ht="15.6">
      <c r="A18" s="2" t="s">
        <v>318</v>
      </c>
      <c r="B18" s="36" t="s">
        <v>319</v>
      </c>
      <c r="C18" s="36">
        <v>2016512240</v>
      </c>
      <c r="D18" s="3"/>
      <c r="E18" s="3"/>
      <c r="F18" s="3"/>
      <c r="G18" s="3"/>
      <c r="H18" s="3"/>
      <c r="I18" s="3"/>
      <c r="J18" s="3"/>
      <c r="K18" s="2"/>
      <c r="L18" s="2"/>
      <c r="M18" s="2"/>
      <c r="N18" s="2"/>
      <c r="O18" s="2"/>
      <c r="P18" s="2"/>
      <c r="Q18" s="2">
        <f t="shared" si="0"/>
        <v>0</v>
      </c>
      <c r="R18" s="2"/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9"/>
      <c r="AG18" s="29"/>
      <c r="AH18" s="2">
        <v>0</v>
      </c>
      <c r="AI18" s="2">
        <v>0</v>
      </c>
      <c r="AJ18" s="29">
        <f t="shared" si="1"/>
        <v>0</v>
      </c>
      <c r="AK18" s="29">
        <f t="shared" si="2"/>
        <v>0</v>
      </c>
    </row>
    <row r="19" spans="1:37" ht="15.6">
      <c r="A19" s="2" t="s">
        <v>320</v>
      </c>
      <c r="B19" s="36" t="s">
        <v>321</v>
      </c>
      <c r="C19" s="36">
        <v>2016512244</v>
      </c>
      <c r="D19" s="3"/>
      <c r="E19" s="3"/>
      <c r="F19" s="3"/>
      <c r="G19" s="3"/>
      <c r="H19" s="3"/>
      <c r="I19" s="3"/>
      <c r="J19" s="3"/>
      <c r="K19" s="2"/>
      <c r="L19" s="2"/>
      <c r="M19" s="2"/>
      <c r="N19" s="2"/>
      <c r="O19" s="2"/>
      <c r="P19" s="2"/>
      <c r="Q19" s="2">
        <f t="shared" si="0"/>
        <v>0</v>
      </c>
      <c r="R19" s="2"/>
      <c r="S19" s="2">
        <v>0</v>
      </c>
      <c r="T19" s="2">
        <v>0.2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9"/>
      <c r="AG19" s="29"/>
      <c r="AH19" s="2">
        <v>0.2</v>
      </c>
      <c r="AI19" s="2">
        <v>0.2</v>
      </c>
      <c r="AJ19" s="29">
        <f t="shared" si="1"/>
        <v>1</v>
      </c>
      <c r="AK19" s="29">
        <f t="shared" si="2"/>
        <v>1</v>
      </c>
    </row>
    <row r="20" spans="1:37" ht="15.6">
      <c r="A20" s="2" t="s">
        <v>322</v>
      </c>
      <c r="B20" s="36" t="s">
        <v>323</v>
      </c>
      <c r="C20" s="36">
        <v>2016512245</v>
      </c>
      <c r="D20" s="3"/>
      <c r="E20" s="3"/>
      <c r="F20" s="3"/>
      <c r="G20" s="3"/>
      <c r="H20" s="3"/>
      <c r="I20" s="3"/>
      <c r="J20" s="3"/>
      <c r="K20" s="2"/>
      <c r="L20" s="2"/>
      <c r="M20" s="2"/>
      <c r="N20" s="2"/>
      <c r="O20" s="2"/>
      <c r="P20" s="2"/>
      <c r="Q20" s="2">
        <f t="shared" si="0"/>
        <v>0</v>
      </c>
      <c r="R20" s="2"/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9"/>
      <c r="AG20" s="29"/>
      <c r="AH20" s="2">
        <v>0</v>
      </c>
      <c r="AI20" s="2">
        <v>0</v>
      </c>
      <c r="AJ20" s="29">
        <f t="shared" si="1"/>
        <v>0</v>
      </c>
      <c r="AK20" s="29">
        <f t="shared" si="2"/>
        <v>0</v>
      </c>
    </row>
    <row r="21" spans="1:37" ht="15.6">
      <c r="A21" s="2" t="s">
        <v>324</v>
      </c>
      <c r="B21" s="36" t="s">
        <v>325</v>
      </c>
      <c r="C21" s="36">
        <v>2016512246</v>
      </c>
      <c r="D21" s="3"/>
      <c r="E21" s="3"/>
      <c r="F21" s="3"/>
      <c r="G21" s="3"/>
      <c r="H21" s="3"/>
      <c r="I21" s="3"/>
      <c r="J21" s="3"/>
      <c r="K21" s="2"/>
      <c r="L21" s="2"/>
      <c r="M21" s="2"/>
      <c r="N21" s="2"/>
      <c r="O21" s="2"/>
      <c r="P21" s="2"/>
      <c r="Q21" s="2">
        <f t="shared" si="0"/>
        <v>0</v>
      </c>
      <c r="R21" s="2"/>
      <c r="S21" s="2">
        <v>0</v>
      </c>
      <c r="T21" s="2">
        <v>0</v>
      </c>
      <c r="U21" s="2">
        <v>0.2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9"/>
      <c r="AG21" s="29"/>
      <c r="AH21" s="2">
        <v>0.2</v>
      </c>
      <c r="AI21" s="2">
        <v>0.2</v>
      </c>
      <c r="AJ21" s="29">
        <f t="shared" si="1"/>
        <v>1</v>
      </c>
      <c r="AK21" s="29">
        <f t="shared" si="2"/>
        <v>1</v>
      </c>
    </row>
    <row r="22" spans="1:37" ht="15.6">
      <c r="A22" s="2" t="s">
        <v>326</v>
      </c>
      <c r="B22" s="36" t="s">
        <v>327</v>
      </c>
      <c r="C22" s="36">
        <v>2016512248</v>
      </c>
      <c r="D22" s="3"/>
      <c r="E22" s="3"/>
      <c r="F22" s="3"/>
      <c r="G22" s="3"/>
      <c r="H22" s="3"/>
      <c r="I22" s="3"/>
      <c r="J22" s="3"/>
      <c r="K22" s="2"/>
      <c r="L22" s="2"/>
      <c r="M22" s="2"/>
      <c r="N22" s="2"/>
      <c r="O22" s="2"/>
      <c r="P22" s="2"/>
      <c r="Q22" s="2">
        <f t="shared" si="0"/>
        <v>0</v>
      </c>
      <c r="R22" s="2"/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9"/>
      <c r="AG22" s="29"/>
      <c r="AH22" s="2">
        <v>0</v>
      </c>
      <c r="AI22" s="2">
        <v>0</v>
      </c>
      <c r="AJ22" s="29">
        <f t="shared" si="1"/>
        <v>0</v>
      </c>
      <c r="AK22" s="29">
        <f t="shared" si="2"/>
        <v>0</v>
      </c>
    </row>
    <row r="23" spans="1:37" ht="15.6">
      <c r="A23" s="2" t="s">
        <v>328</v>
      </c>
      <c r="B23" s="36" t="s">
        <v>329</v>
      </c>
      <c r="C23" s="36">
        <v>2016512250</v>
      </c>
      <c r="D23" s="3"/>
      <c r="E23" s="3"/>
      <c r="F23" s="3"/>
      <c r="G23" s="3"/>
      <c r="H23" s="3"/>
      <c r="I23" s="3"/>
      <c r="J23" s="3"/>
      <c r="K23" s="2"/>
      <c r="L23" s="2"/>
      <c r="M23" s="2"/>
      <c r="N23" s="2"/>
      <c r="O23" s="2"/>
      <c r="P23" s="2"/>
      <c r="Q23" s="2">
        <f t="shared" si="0"/>
        <v>0</v>
      </c>
      <c r="R23" s="2"/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9"/>
      <c r="AG23" s="29"/>
      <c r="AH23" s="2">
        <v>0</v>
      </c>
      <c r="AI23" s="2">
        <v>0</v>
      </c>
      <c r="AJ23" s="29">
        <f t="shared" si="1"/>
        <v>0</v>
      </c>
      <c r="AK23" s="29">
        <f t="shared" si="2"/>
        <v>0</v>
      </c>
    </row>
    <row r="24" spans="1:37" ht="15.6">
      <c r="A24" s="2" t="s">
        <v>330</v>
      </c>
      <c r="B24" s="36" t="s">
        <v>331</v>
      </c>
      <c r="C24" s="36">
        <v>2016512251</v>
      </c>
      <c r="D24" s="3"/>
      <c r="E24" s="3"/>
      <c r="F24" s="3"/>
      <c r="G24" s="3"/>
      <c r="H24" s="3"/>
      <c r="I24" s="3"/>
      <c r="J24" s="3"/>
      <c r="K24" s="2"/>
      <c r="L24" s="2"/>
      <c r="M24" s="2"/>
      <c r="N24" s="2"/>
      <c r="O24" s="2"/>
      <c r="P24" s="2"/>
      <c r="Q24" s="2">
        <f t="shared" si="0"/>
        <v>0</v>
      </c>
      <c r="R24" s="2"/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9"/>
      <c r="AG24" s="29"/>
      <c r="AH24" s="2">
        <v>0</v>
      </c>
      <c r="AI24" s="2">
        <v>0</v>
      </c>
      <c r="AJ24" s="29">
        <f t="shared" si="1"/>
        <v>0</v>
      </c>
      <c r="AK24" s="29">
        <f t="shared" si="2"/>
        <v>0</v>
      </c>
    </row>
    <row r="25" spans="1:37" ht="15.6">
      <c r="A25" s="2" t="s">
        <v>332</v>
      </c>
      <c r="B25" s="36" t="s">
        <v>333</v>
      </c>
      <c r="C25" s="39">
        <v>2016512259</v>
      </c>
      <c r="D25" s="3"/>
      <c r="E25" s="3"/>
      <c r="F25" s="3"/>
      <c r="G25" s="3"/>
      <c r="H25" s="3"/>
      <c r="I25" s="3"/>
      <c r="J25" s="3"/>
      <c r="K25" s="2"/>
      <c r="L25" s="2"/>
      <c r="M25" s="2"/>
      <c r="N25" s="2"/>
      <c r="O25" s="2"/>
      <c r="P25" s="2"/>
      <c r="Q25" s="2">
        <f t="shared" si="0"/>
        <v>0</v>
      </c>
      <c r="R25" s="2"/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9"/>
      <c r="AG25" s="29"/>
      <c r="AH25" s="2">
        <v>0</v>
      </c>
      <c r="AI25" s="2">
        <v>0</v>
      </c>
      <c r="AJ25" s="29">
        <f t="shared" si="1"/>
        <v>0</v>
      </c>
      <c r="AK25" s="29">
        <f t="shared" si="2"/>
        <v>0</v>
      </c>
    </row>
    <row r="26" spans="1:37" ht="15.6">
      <c r="A26" s="2" t="s">
        <v>334</v>
      </c>
      <c r="B26" s="36" t="s">
        <v>335</v>
      </c>
      <c r="C26" s="36">
        <v>2016512284</v>
      </c>
      <c r="D26" s="3"/>
      <c r="E26" s="3"/>
      <c r="F26" s="3"/>
      <c r="G26" s="3"/>
      <c r="H26" s="3"/>
      <c r="I26" s="3"/>
      <c r="J26" s="3"/>
      <c r="K26" s="2"/>
      <c r="L26" s="2"/>
      <c r="M26" s="2"/>
      <c r="N26" s="2"/>
      <c r="O26" s="2"/>
      <c r="P26" s="2"/>
      <c r="Q26" s="2">
        <f t="shared" si="0"/>
        <v>0</v>
      </c>
      <c r="R26" s="2"/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9"/>
      <c r="AG26" s="29"/>
      <c r="AH26" s="2">
        <v>0</v>
      </c>
      <c r="AI26" s="2">
        <v>0</v>
      </c>
      <c r="AJ26" s="29">
        <f t="shared" si="1"/>
        <v>0</v>
      </c>
      <c r="AK26" s="29">
        <f t="shared" si="2"/>
        <v>0</v>
      </c>
    </row>
    <row r="27" spans="1:37" ht="15.6">
      <c r="A27" s="2" t="s">
        <v>336</v>
      </c>
      <c r="B27" s="36" t="s">
        <v>337</v>
      </c>
      <c r="C27" s="36">
        <v>2016512291</v>
      </c>
      <c r="D27" s="3"/>
      <c r="E27" s="3"/>
      <c r="F27" s="3"/>
      <c r="G27" s="3"/>
      <c r="H27" s="3"/>
      <c r="I27" s="3"/>
      <c r="J27" s="3"/>
      <c r="K27" s="2"/>
      <c r="L27" s="2"/>
      <c r="M27" s="2"/>
      <c r="N27" s="2"/>
      <c r="O27" s="2"/>
      <c r="P27" s="2"/>
      <c r="Q27" s="2">
        <f t="shared" si="0"/>
        <v>0</v>
      </c>
      <c r="R27" s="2"/>
      <c r="S27" s="2">
        <v>0.2</v>
      </c>
      <c r="T27" s="2">
        <v>0</v>
      </c>
      <c r="U27" s="2">
        <v>0.2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9"/>
      <c r="AG27" s="29"/>
      <c r="AH27" s="2">
        <v>0.4</v>
      </c>
      <c r="AI27" s="2">
        <v>0.2</v>
      </c>
      <c r="AJ27" s="29">
        <f t="shared" si="1"/>
        <v>2</v>
      </c>
      <c r="AK27" s="29">
        <f t="shared" si="2"/>
        <v>2</v>
      </c>
    </row>
    <row r="28" spans="1:37" ht="15.6">
      <c r="A28" s="2" t="s">
        <v>338</v>
      </c>
      <c r="B28" s="36" t="s">
        <v>339</v>
      </c>
      <c r="C28" s="36">
        <v>2016512296</v>
      </c>
      <c r="D28" s="3"/>
      <c r="E28" s="3"/>
      <c r="F28" s="3"/>
      <c r="G28" s="3"/>
      <c r="H28" s="3"/>
      <c r="I28" s="3"/>
      <c r="J28" s="3"/>
      <c r="K28" s="2"/>
      <c r="L28" s="2"/>
      <c r="M28" s="2"/>
      <c r="N28" s="2"/>
      <c r="O28" s="2"/>
      <c r="P28" s="2"/>
      <c r="Q28" s="2">
        <f t="shared" si="0"/>
        <v>0</v>
      </c>
      <c r="R28" s="2"/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9"/>
      <c r="AG28" s="29"/>
      <c r="AH28" s="2">
        <v>0</v>
      </c>
      <c r="AI28" s="2">
        <v>0</v>
      </c>
      <c r="AJ28" s="29">
        <f t="shared" si="1"/>
        <v>0</v>
      </c>
      <c r="AK28" s="29">
        <f t="shared" si="2"/>
        <v>0</v>
      </c>
    </row>
    <row r="29" spans="1:37" ht="15.6">
      <c r="A29" s="2" t="s">
        <v>340</v>
      </c>
      <c r="B29" s="40" t="s">
        <v>341</v>
      </c>
      <c r="C29" s="41">
        <v>2016512308</v>
      </c>
      <c r="D29" s="3"/>
      <c r="E29" s="3"/>
      <c r="F29" s="3"/>
      <c r="G29" s="3"/>
      <c r="H29" s="3"/>
      <c r="I29" s="3"/>
      <c r="J29" s="3"/>
      <c r="K29" s="2"/>
      <c r="L29" s="2"/>
      <c r="M29" s="2"/>
      <c r="N29" s="2"/>
      <c r="O29" s="2"/>
      <c r="P29" s="2"/>
      <c r="Q29" s="2">
        <f t="shared" si="0"/>
        <v>0</v>
      </c>
      <c r="R29" s="2"/>
      <c r="S29" s="2">
        <v>0</v>
      </c>
      <c r="T29" s="2">
        <v>0</v>
      </c>
      <c r="U29" s="2">
        <v>0.2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9"/>
      <c r="AG29" s="29"/>
      <c r="AH29" s="2">
        <v>0.2</v>
      </c>
      <c r="AI29" s="2">
        <v>0.2</v>
      </c>
      <c r="AJ29" s="29">
        <f t="shared" si="1"/>
        <v>1</v>
      </c>
      <c r="AK29" s="29">
        <f t="shared" si="2"/>
        <v>1</v>
      </c>
    </row>
    <row r="30" spans="1:37" ht="15.6">
      <c r="A30" s="2" t="s">
        <v>342</v>
      </c>
      <c r="B30" s="40" t="s">
        <v>343</v>
      </c>
      <c r="C30" s="41">
        <v>2016512315</v>
      </c>
      <c r="D30" s="3"/>
      <c r="E30" s="3"/>
      <c r="F30" s="3"/>
      <c r="G30" s="3"/>
      <c r="H30" s="3"/>
      <c r="I30" s="3"/>
      <c r="J30" s="3"/>
      <c r="K30" s="2"/>
      <c r="L30" s="2"/>
      <c r="M30" s="2"/>
      <c r="N30" s="2"/>
      <c r="O30" s="2"/>
      <c r="P30" s="2"/>
      <c r="Q30" s="2">
        <f t="shared" si="0"/>
        <v>0</v>
      </c>
      <c r="R30" s="2"/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9"/>
      <c r="AG30" s="29"/>
      <c r="AH30" s="2">
        <v>0</v>
      </c>
      <c r="AI30" s="2">
        <v>0</v>
      </c>
      <c r="AJ30" s="29">
        <f t="shared" si="1"/>
        <v>0</v>
      </c>
      <c r="AK30" s="29">
        <f t="shared" si="2"/>
        <v>0</v>
      </c>
    </row>
    <row r="31" spans="1:37" ht="15.6">
      <c r="A31" s="2" t="s">
        <v>344</v>
      </c>
      <c r="B31" s="40" t="s">
        <v>345</v>
      </c>
      <c r="C31" s="42">
        <v>2016512319</v>
      </c>
      <c r="D31" s="3"/>
      <c r="E31" s="3"/>
      <c r="F31" s="3"/>
      <c r="G31" s="3"/>
      <c r="H31" s="3"/>
      <c r="I31" s="3"/>
      <c r="J31" s="3"/>
      <c r="K31" s="2"/>
      <c r="L31" s="2"/>
      <c r="M31" s="2"/>
      <c r="N31" s="2"/>
      <c r="O31" s="2"/>
      <c r="P31" s="2"/>
      <c r="Q31" s="2">
        <f t="shared" si="0"/>
        <v>0</v>
      </c>
      <c r="R31" s="2"/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9"/>
      <c r="AG31" s="29"/>
      <c r="AH31" s="2">
        <v>0</v>
      </c>
      <c r="AI31" s="2">
        <v>0</v>
      </c>
      <c r="AJ31" s="29">
        <f t="shared" si="1"/>
        <v>0</v>
      </c>
      <c r="AK31" s="29">
        <f t="shared" si="2"/>
        <v>0</v>
      </c>
    </row>
    <row r="32" spans="1:37" ht="15.6">
      <c r="A32" s="2" t="s">
        <v>346</v>
      </c>
      <c r="B32" s="40" t="s">
        <v>347</v>
      </c>
      <c r="C32" s="42">
        <v>2016512320</v>
      </c>
      <c r="D32" s="3"/>
      <c r="E32" s="3"/>
      <c r="F32" s="3"/>
      <c r="G32" s="3"/>
      <c r="H32" s="3"/>
      <c r="I32" s="3"/>
      <c r="J32" s="3"/>
      <c r="K32" s="2"/>
      <c r="L32" s="2"/>
      <c r="M32" s="2"/>
      <c r="N32" s="2"/>
      <c r="O32" s="2"/>
      <c r="P32" s="2"/>
      <c r="Q32" s="2">
        <f t="shared" si="0"/>
        <v>0</v>
      </c>
      <c r="R32" s="2"/>
      <c r="S32" s="2">
        <v>0</v>
      </c>
      <c r="T32" s="2">
        <v>0</v>
      </c>
      <c r="U32" s="2">
        <v>0.2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9"/>
      <c r="AG32" s="29"/>
      <c r="AH32" s="2">
        <v>0.2</v>
      </c>
      <c r="AI32" s="2">
        <v>0.2</v>
      </c>
      <c r="AJ32" s="29">
        <f t="shared" si="1"/>
        <v>1</v>
      </c>
      <c r="AK32" s="29">
        <f t="shared" si="2"/>
        <v>1</v>
      </c>
    </row>
    <row r="33" spans="1:37" ht="15.6">
      <c r="A33" s="2" t="s">
        <v>348</v>
      </c>
      <c r="B33" s="40" t="s">
        <v>349</v>
      </c>
      <c r="C33" s="42">
        <v>2016512334</v>
      </c>
      <c r="D33" s="3"/>
      <c r="E33" s="3"/>
      <c r="F33" s="3"/>
      <c r="G33" s="3"/>
      <c r="H33" s="3"/>
      <c r="I33" s="3"/>
      <c r="J33" s="3"/>
      <c r="K33" s="2"/>
      <c r="L33" s="2"/>
      <c r="M33" s="2"/>
      <c r="N33" s="2"/>
      <c r="O33" s="2"/>
      <c r="P33" s="2"/>
      <c r="Q33" s="2">
        <f t="shared" si="0"/>
        <v>0</v>
      </c>
      <c r="R33" s="2"/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9"/>
      <c r="AG33" s="29"/>
      <c r="AH33" s="2">
        <v>0</v>
      </c>
      <c r="AI33" s="2">
        <v>0</v>
      </c>
      <c r="AJ33" s="29">
        <f t="shared" si="1"/>
        <v>0</v>
      </c>
      <c r="AK33" s="29">
        <f t="shared" si="2"/>
        <v>0</v>
      </c>
    </row>
    <row r="34" spans="1:37" ht="15.6">
      <c r="A34" s="2" t="s">
        <v>350</v>
      </c>
      <c r="B34" s="42" t="s">
        <v>351</v>
      </c>
      <c r="C34" s="42">
        <v>2016512335</v>
      </c>
      <c r="D34" s="3"/>
      <c r="E34" s="3"/>
      <c r="F34" s="3"/>
      <c r="G34" s="3"/>
      <c r="H34" s="3"/>
      <c r="I34" s="3"/>
      <c r="J34" s="3"/>
      <c r="K34" s="2"/>
      <c r="L34" s="2"/>
      <c r="M34" s="2"/>
      <c r="N34" s="2"/>
      <c r="O34" s="2"/>
      <c r="P34" s="2"/>
      <c r="Q34" s="2">
        <f t="shared" si="0"/>
        <v>0</v>
      </c>
      <c r="R34" s="2"/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9"/>
      <c r="AG34" s="29"/>
      <c r="AH34" s="2">
        <v>0</v>
      </c>
      <c r="AI34" s="2">
        <v>0</v>
      </c>
      <c r="AJ34" s="29">
        <f t="shared" si="1"/>
        <v>0</v>
      </c>
      <c r="AK34" s="29">
        <f t="shared" si="2"/>
        <v>0</v>
      </c>
    </row>
    <row r="35" spans="1:37" ht="15.6">
      <c r="A35" s="2" t="s">
        <v>352</v>
      </c>
      <c r="B35" s="42" t="s">
        <v>353</v>
      </c>
      <c r="C35" s="42">
        <v>2016512338</v>
      </c>
      <c r="D35" s="3"/>
      <c r="E35" s="3"/>
      <c r="F35" s="3"/>
      <c r="G35" s="3"/>
      <c r="H35" s="3"/>
      <c r="I35" s="3"/>
      <c r="J35" s="3"/>
      <c r="K35" s="2"/>
      <c r="L35" s="2"/>
      <c r="M35" s="2"/>
      <c r="N35" s="2"/>
      <c r="O35" s="2"/>
      <c r="P35" s="2"/>
      <c r="Q35" s="2">
        <f t="shared" si="0"/>
        <v>0</v>
      </c>
      <c r="R35" s="2"/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9"/>
      <c r="AG35" s="29"/>
      <c r="AH35" s="2">
        <v>0</v>
      </c>
      <c r="AI35" s="2">
        <v>0</v>
      </c>
      <c r="AJ35" s="29">
        <f t="shared" si="1"/>
        <v>0</v>
      </c>
      <c r="AK35" s="29">
        <f t="shared" si="2"/>
        <v>0</v>
      </c>
    </row>
    <row r="36" spans="1:37" ht="15.6">
      <c r="A36" s="2" t="s">
        <v>354</v>
      </c>
      <c r="B36" s="40" t="s">
        <v>355</v>
      </c>
      <c r="C36" s="42">
        <v>2016512352</v>
      </c>
      <c r="D36" s="3"/>
      <c r="E36" s="3"/>
      <c r="F36" s="3"/>
      <c r="G36" s="3"/>
      <c r="H36" s="3"/>
      <c r="I36" s="3"/>
      <c r="J36" s="3"/>
      <c r="K36" s="2"/>
      <c r="L36" s="2"/>
      <c r="M36" s="2"/>
      <c r="N36" s="2"/>
      <c r="O36" s="2"/>
      <c r="P36" s="2"/>
      <c r="Q36" s="2">
        <f t="shared" si="0"/>
        <v>0</v>
      </c>
      <c r="R36" s="2"/>
      <c r="S36" s="2">
        <v>0.2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9"/>
      <c r="AG36" s="29"/>
      <c r="AH36" s="2">
        <v>0.2</v>
      </c>
      <c r="AI36" s="2">
        <v>0.2</v>
      </c>
      <c r="AJ36" s="29">
        <f t="shared" si="1"/>
        <v>1</v>
      </c>
      <c r="AK36" s="29">
        <f t="shared" si="2"/>
        <v>1</v>
      </c>
    </row>
    <row r="37" spans="1:37" ht="15.6">
      <c r="A37" s="2" t="s">
        <v>356</v>
      </c>
      <c r="B37" s="42" t="s">
        <v>357</v>
      </c>
      <c r="C37" s="42">
        <v>2016512363</v>
      </c>
      <c r="D37" s="3"/>
      <c r="E37" s="3"/>
      <c r="F37" s="3"/>
      <c r="G37" s="3"/>
      <c r="H37" s="3"/>
      <c r="I37" s="3"/>
      <c r="J37" s="3"/>
      <c r="K37" s="2"/>
      <c r="L37" s="2"/>
      <c r="M37" s="2"/>
      <c r="N37" s="2"/>
      <c r="O37" s="2"/>
      <c r="P37" s="2"/>
      <c r="Q37" s="2">
        <f t="shared" si="0"/>
        <v>0</v>
      </c>
      <c r="R37" s="2"/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9"/>
      <c r="AG37" s="29"/>
      <c r="AH37" s="2">
        <v>0</v>
      </c>
      <c r="AI37" s="2">
        <v>0</v>
      </c>
      <c r="AJ37" s="29">
        <f t="shared" si="1"/>
        <v>0</v>
      </c>
      <c r="AK37" s="29">
        <f t="shared" si="2"/>
        <v>0</v>
      </c>
    </row>
    <row r="38" spans="1:37" ht="15.6">
      <c r="A38" s="2" t="s">
        <v>358</v>
      </c>
      <c r="B38" s="42" t="s">
        <v>359</v>
      </c>
      <c r="C38" s="42">
        <v>2016512366</v>
      </c>
      <c r="D38" s="3"/>
      <c r="E38" s="3"/>
      <c r="F38" s="3"/>
      <c r="G38" s="3"/>
      <c r="H38" s="3"/>
      <c r="I38" s="3"/>
      <c r="J38" s="3"/>
      <c r="K38" s="2"/>
      <c r="L38" s="2"/>
      <c r="M38" s="2"/>
      <c r="N38" s="2"/>
      <c r="O38" s="2"/>
      <c r="P38" s="2"/>
      <c r="Q38" s="2">
        <f t="shared" si="0"/>
        <v>0</v>
      </c>
      <c r="R38" s="2"/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9"/>
      <c r="AG38" s="29"/>
      <c r="AH38" s="2">
        <v>0</v>
      </c>
      <c r="AI38" s="2">
        <v>0</v>
      </c>
      <c r="AJ38" s="29">
        <f t="shared" si="1"/>
        <v>0</v>
      </c>
      <c r="AK38" s="29">
        <f t="shared" si="2"/>
        <v>0</v>
      </c>
    </row>
    <row r="39" spans="1:37" ht="15.6">
      <c r="A39" s="2" t="s">
        <v>360</v>
      </c>
      <c r="B39" s="40" t="s">
        <v>361</v>
      </c>
      <c r="C39" s="40">
        <v>2016512369</v>
      </c>
      <c r="D39" s="3"/>
      <c r="E39" s="3"/>
      <c r="F39" s="3"/>
      <c r="G39" s="3"/>
      <c r="H39" s="3"/>
      <c r="I39" s="3"/>
      <c r="J39" s="3"/>
      <c r="K39" s="2"/>
      <c r="L39" s="2"/>
      <c r="M39" s="2"/>
      <c r="N39" s="2"/>
      <c r="O39" s="2"/>
      <c r="P39" s="2"/>
      <c r="Q39" s="2">
        <f t="shared" si="0"/>
        <v>0</v>
      </c>
      <c r="R39" s="2"/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9"/>
      <c r="AG39" s="29"/>
      <c r="AH39" s="2">
        <v>0</v>
      </c>
      <c r="AI39" s="2">
        <v>0</v>
      </c>
      <c r="AJ39" s="29">
        <f t="shared" si="1"/>
        <v>0</v>
      </c>
      <c r="AK39" s="29">
        <f t="shared" si="2"/>
        <v>0</v>
      </c>
    </row>
    <row r="40" spans="1:37" ht="15.6">
      <c r="A40" s="2" t="s">
        <v>362</v>
      </c>
      <c r="B40" s="40" t="s">
        <v>363</v>
      </c>
      <c r="C40" s="40">
        <v>2016512407</v>
      </c>
      <c r="D40" s="3"/>
      <c r="E40" s="3"/>
      <c r="F40" s="3"/>
      <c r="G40" s="3"/>
      <c r="H40" s="3"/>
      <c r="I40" s="3"/>
      <c r="J40" s="3"/>
      <c r="K40" s="2"/>
      <c r="L40" s="2"/>
      <c r="M40" s="2"/>
      <c r="N40" s="2"/>
      <c r="O40" s="2"/>
      <c r="P40" s="2"/>
      <c r="Q40" s="2">
        <f t="shared" si="0"/>
        <v>0</v>
      </c>
      <c r="R40" s="2"/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9"/>
      <c r="AG40" s="29"/>
      <c r="AH40" s="2">
        <v>0</v>
      </c>
      <c r="AI40" s="2">
        <v>0</v>
      </c>
      <c r="AJ40" s="29">
        <f>COUNTIF(S40:V40,"&gt;0")</f>
        <v>0</v>
      </c>
      <c r="AK40" s="29">
        <f t="shared" si="2"/>
        <v>0</v>
      </c>
    </row>
    <row r="41" spans="1:37" ht="15.6">
      <c r="A41" s="2" t="s">
        <v>364</v>
      </c>
      <c r="B41" s="40" t="s">
        <v>365</v>
      </c>
      <c r="C41" s="40">
        <v>2016512423</v>
      </c>
      <c r="D41" s="3"/>
      <c r="E41" s="3"/>
      <c r="F41" s="3"/>
      <c r="G41" s="3"/>
      <c r="H41" s="3"/>
      <c r="I41" s="3"/>
      <c r="J41" s="3"/>
      <c r="K41" s="2"/>
      <c r="L41" s="2"/>
      <c r="M41" s="2"/>
      <c r="N41" s="2"/>
      <c r="O41" s="2"/>
      <c r="P41" s="2"/>
      <c r="Q41" s="2">
        <f t="shared" si="0"/>
        <v>0</v>
      </c>
      <c r="R41" s="2"/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9"/>
      <c r="AG41" s="29"/>
      <c r="AH41" s="2">
        <v>0</v>
      </c>
      <c r="AI41" s="2">
        <v>0</v>
      </c>
      <c r="AJ41" s="29">
        <f t="shared" si="1"/>
        <v>0</v>
      </c>
      <c r="AK41" s="29">
        <f t="shared" si="2"/>
        <v>0</v>
      </c>
    </row>
    <row r="42" spans="1:37" ht="15.6">
      <c r="A42" s="2" t="s">
        <v>366</v>
      </c>
      <c r="B42" s="40" t="s">
        <v>367</v>
      </c>
      <c r="C42" s="40">
        <v>2016512424</v>
      </c>
      <c r="D42" s="3"/>
      <c r="E42" s="3"/>
      <c r="F42" s="3"/>
      <c r="G42" s="3"/>
      <c r="H42" s="3"/>
      <c r="I42" s="3"/>
      <c r="J42" s="3"/>
      <c r="K42" s="2"/>
      <c r="L42" s="2"/>
      <c r="M42" s="2"/>
      <c r="N42" s="2"/>
      <c r="O42" s="2"/>
      <c r="P42" s="2"/>
      <c r="Q42" s="2">
        <f t="shared" si="0"/>
        <v>0</v>
      </c>
      <c r="R42" s="2"/>
      <c r="S42" s="2">
        <v>0</v>
      </c>
      <c r="T42" s="2">
        <v>0</v>
      </c>
      <c r="U42" s="2">
        <v>0</v>
      </c>
      <c r="V42" s="2">
        <v>0</v>
      </c>
      <c r="W42" s="2">
        <v>0.1</v>
      </c>
      <c r="X42" s="2">
        <v>0.2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9"/>
      <c r="AG42" s="29"/>
      <c r="AH42" s="2">
        <v>0.3</v>
      </c>
      <c r="AI42" s="2">
        <v>0.3</v>
      </c>
      <c r="AJ42" s="29">
        <f t="shared" si="1"/>
        <v>0</v>
      </c>
      <c r="AK42" s="29">
        <f t="shared" si="2"/>
        <v>0</v>
      </c>
    </row>
    <row r="43" spans="1:37" ht="15.6">
      <c r="A43" s="2" t="s">
        <v>368</v>
      </c>
      <c r="B43" s="40" t="s">
        <v>369</v>
      </c>
      <c r="C43" s="40">
        <v>2016512429</v>
      </c>
      <c r="D43" s="3"/>
      <c r="E43" s="3"/>
      <c r="F43" s="3"/>
      <c r="G43" s="3"/>
      <c r="H43" s="3"/>
      <c r="I43" s="3"/>
      <c r="J43" s="3"/>
      <c r="K43" s="2"/>
      <c r="L43" s="2"/>
      <c r="M43" s="2"/>
      <c r="N43" s="2"/>
      <c r="O43" s="2"/>
      <c r="P43" s="2"/>
      <c r="Q43" s="2">
        <f t="shared" si="0"/>
        <v>0</v>
      </c>
      <c r="R43" s="2"/>
      <c r="S43" s="2">
        <v>0</v>
      </c>
      <c r="T43" s="2">
        <v>0</v>
      </c>
      <c r="U43" s="2">
        <v>0.2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9"/>
      <c r="AG43" s="29"/>
      <c r="AH43" s="2">
        <v>0.2</v>
      </c>
      <c r="AI43" s="2">
        <v>0.2</v>
      </c>
      <c r="AJ43" s="29">
        <f>COUNTIF(S43:V43,"&gt;0")</f>
        <v>1</v>
      </c>
      <c r="AK43" s="29">
        <f t="shared" si="2"/>
        <v>1</v>
      </c>
    </row>
    <row r="44" spans="1:37" ht="15.6">
      <c r="A44" s="2" t="s">
        <v>370</v>
      </c>
      <c r="B44" s="40" t="s">
        <v>371</v>
      </c>
      <c r="C44" s="40">
        <v>2016512433</v>
      </c>
      <c r="D44" s="3"/>
      <c r="E44" s="3"/>
      <c r="F44" s="3"/>
      <c r="G44" s="3"/>
      <c r="H44" s="3"/>
      <c r="I44" s="3"/>
      <c r="J44" s="3"/>
      <c r="K44" s="2"/>
      <c r="L44" s="2"/>
      <c r="M44" s="2"/>
      <c r="N44" s="2"/>
      <c r="O44" s="2"/>
      <c r="P44" s="2"/>
      <c r="Q44" s="2">
        <f t="shared" si="0"/>
        <v>0</v>
      </c>
      <c r="R44" s="2"/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9"/>
      <c r="AG44" s="29"/>
      <c r="AH44" s="2">
        <v>0</v>
      </c>
      <c r="AI44" s="2">
        <v>0</v>
      </c>
      <c r="AJ44" s="29">
        <f t="shared" si="1"/>
        <v>0</v>
      </c>
      <c r="AK44" s="29">
        <f t="shared" si="2"/>
        <v>0</v>
      </c>
    </row>
  </sheetData>
  <mergeCells count="1">
    <mergeCell ref="A1:AK1"/>
  </mergeCells>
  <phoneticPr fontId="18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35"/>
  <sheetViews>
    <sheetView topLeftCell="T1" workbookViewId="0">
      <selection activeCell="AG2" sqref="AG2"/>
    </sheetView>
  </sheetViews>
  <sheetFormatPr defaultColWidth="9" defaultRowHeight="14.4"/>
  <cols>
    <col min="1" max="2" width="9" style="1"/>
    <col min="3" max="3" width="13.88671875" style="1" customWidth="1"/>
    <col min="4" max="30" width="9" style="1"/>
    <col min="31" max="31" width="9" style="105"/>
    <col min="32" max="33" width="9" style="115"/>
    <col min="34" max="16384" width="9" style="1"/>
  </cols>
  <sheetData>
    <row r="1" spans="1:37" ht="27.9" customHeight="1">
      <c r="A1" s="122" t="s">
        <v>231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4"/>
    </row>
    <row r="2" spans="1:37" ht="57.6">
      <c r="A2" s="43" t="s">
        <v>1</v>
      </c>
      <c r="B2" s="43" t="s">
        <v>2</v>
      </c>
      <c r="C2" s="43" t="s">
        <v>3</v>
      </c>
      <c r="D2" s="7" t="s">
        <v>4</v>
      </c>
      <c r="E2" s="7" t="s">
        <v>5</v>
      </c>
      <c r="F2" s="7" t="s">
        <v>111</v>
      </c>
      <c r="G2" s="7" t="s">
        <v>112</v>
      </c>
      <c r="H2" s="7" t="s">
        <v>8</v>
      </c>
      <c r="I2" s="7" t="s">
        <v>9</v>
      </c>
      <c r="J2" s="7" t="s">
        <v>10</v>
      </c>
      <c r="K2" s="6" t="s">
        <v>11</v>
      </c>
      <c r="L2" s="6" t="s">
        <v>13</v>
      </c>
      <c r="M2" s="6" t="s">
        <v>12</v>
      </c>
      <c r="N2" s="6" t="s">
        <v>14</v>
      </c>
      <c r="O2" s="6" t="s">
        <v>15</v>
      </c>
      <c r="P2" s="6" t="s">
        <v>16</v>
      </c>
      <c r="Q2" s="6" t="s">
        <v>17</v>
      </c>
      <c r="R2" s="3" t="s">
        <v>29</v>
      </c>
      <c r="S2" s="6" t="s">
        <v>18</v>
      </c>
      <c r="T2" s="6" t="s">
        <v>19</v>
      </c>
      <c r="U2" s="6" t="s">
        <v>20</v>
      </c>
      <c r="V2" s="6" t="s">
        <v>21</v>
      </c>
      <c r="W2" s="3" t="s">
        <v>22</v>
      </c>
      <c r="X2" s="3" t="s">
        <v>23</v>
      </c>
      <c r="Y2" s="7" t="s">
        <v>12</v>
      </c>
      <c r="Z2" s="6" t="s">
        <v>24</v>
      </c>
      <c r="AA2" s="6" t="s">
        <v>25</v>
      </c>
      <c r="AB2" s="6" t="s">
        <v>14</v>
      </c>
      <c r="AC2" s="6" t="s">
        <v>26</v>
      </c>
      <c r="AD2" s="6" t="s">
        <v>16</v>
      </c>
      <c r="AE2" s="117" t="s">
        <v>1140</v>
      </c>
      <c r="AF2" s="117" t="s">
        <v>1142</v>
      </c>
      <c r="AG2" s="117" t="s">
        <v>1153</v>
      </c>
      <c r="AH2" s="6" t="s">
        <v>27</v>
      </c>
      <c r="AI2" s="3" t="s">
        <v>29</v>
      </c>
      <c r="AJ2" s="3" t="s">
        <v>30</v>
      </c>
      <c r="AK2" s="29" t="s">
        <v>232</v>
      </c>
    </row>
    <row r="3" spans="1:37" ht="15.6">
      <c r="A3" s="43" t="s">
        <v>286</v>
      </c>
      <c r="B3" s="46" t="s">
        <v>287</v>
      </c>
      <c r="C3" s="46">
        <v>2015512059</v>
      </c>
      <c r="D3" s="7">
        <v>0</v>
      </c>
      <c r="E3" s="7">
        <v>0</v>
      </c>
      <c r="F3" s="7">
        <v>0</v>
      </c>
      <c r="G3" s="7">
        <v>0</v>
      </c>
      <c r="H3" s="6">
        <v>0</v>
      </c>
      <c r="I3" s="7">
        <v>0</v>
      </c>
      <c r="J3" s="7">
        <v>0</v>
      </c>
      <c r="K3" s="33">
        <v>0</v>
      </c>
      <c r="L3" s="33">
        <v>0</v>
      </c>
      <c r="M3" s="33">
        <v>0</v>
      </c>
      <c r="N3" s="33">
        <v>0</v>
      </c>
      <c r="O3" s="33">
        <v>0</v>
      </c>
      <c r="P3" s="33">
        <v>0</v>
      </c>
      <c r="Q3" s="33">
        <v>0</v>
      </c>
      <c r="R3" s="33">
        <f t="shared" ref="R3:R35" si="0">COUNTIF(D3:G3,"&gt;0")</f>
        <v>0</v>
      </c>
      <c r="S3" s="33">
        <v>0</v>
      </c>
      <c r="T3" s="33">
        <v>0</v>
      </c>
      <c r="U3" s="33">
        <v>0</v>
      </c>
      <c r="V3" s="33">
        <v>0</v>
      </c>
      <c r="W3" s="2">
        <v>0</v>
      </c>
      <c r="X3" s="2">
        <v>0</v>
      </c>
      <c r="Y3" s="33">
        <v>0</v>
      </c>
      <c r="Z3" s="33">
        <v>0</v>
      </c>
      <c r="AA3" s="33">
        <v>0</v>
      </c>
      <c r="AB3" s="33">
        <v>0</v>
      </c>
      <c r="AC3" s="33">
        <v>0</v>
      </c>
      <c r="AD3" s="33">
        <v>0</v>
      </c>
      <c r="AE3" s="33"/>
      <c r="AF3" s="33"/>
      <c r="AG3" s="33"/>
      <c r="AH3" s="33">
        <f>S3+T3+U3+V3+W3+X3+Y3+Z3+AA3+AB3+AC3+AD3</f>
        <v>0</v>
      </c>
      <c r="AI3" s="29">
        <f t="shared" ref="AI3:AI35" si="1">COUNTIF(S3:V3,"&gt;0")</f>
        <v>0</v>
      </c>
      <c r="AJ3" s="29">
        <f>SUM(R3,AI3)</f>
        <v>0</v>
      </c>
      <c r="AK3" s="29">
        <f>SUM(Q3,AH3)</f>
        <v>0</v>
      </c>
    </row>
    <row r="4" spans="1:37" ht="15.6">
      <c r="A4" s="43" t="s">
        <v>244</v>
      </c>
      <c r="B4" s="46" t="s">
        <v>245</v>
      </c>
      <c r="C4" s="46">
        <v>2016510725</v>
      </c>
      <c r="D4" s="7">
        <v>0</v>
      </c>
      <c r="E4" s="7">
        <v>0</v>
      </c>
      <c r="F4" s="7">
        <v>0</v>
      </c>
      <c r="G4" s="7">
        <v>0</v>
      </c>
      <c r="H4" s="6">
        <v>0</v>
      </c>
      <c r="I4" s="7">
        <v>0</v>
      </c>
      <c r="J4" s="7">
        <v>0</v>
      </c>
      <c r="K4" s="33">
        <v>0</v>
      </c>
      <c r="L4" s="33">
        <v>0</v>
      </c>
      <c r="M4" s="33">
        <v>0</v>
      </c>
      <c r="N4" s="33">
        <v>0</v>
      </c>
      <c r="O4" s="33">
        <v>0</v>
      </c>
      <c r="P4" s="33">
        <v>0</v>
      </c>
      <c r="Q4" s="33">
        <v>0</v>
      </c>
      <c r="R4" s="33">
        <f t="shared" si="0"/>
        <v>0</v>
      </c>
      <c r="S4" s="33">
        <f>VLOOKUP(C4,'[3]16电气下'!$C$3:$D$30,2,FALSE)</f>
        <v>0</v>
      </c>
      <c r="T4" s="33">
        <f>VLOOKUP(C4,'[3]16电气下'!$C$3:$E$30,3,FALSE)</f>
        <v>0</v>
      </c>
      <c r="U4" s="33">
        <f>VLOOKUP(C4,'[3]16电气下'!$C$3:$F$30,4,FALSE)</f>
        <v>0</v>
      </c>
      <c r="V4" s="33">
        <f>VLOOKUP(C4,'[3]16电气下'!$C$3:$G$30,5,FALSE)</f>
        <v>0.2</v>
      </c>
      <c r="W4" s="2">
        <v>0</v>
      </c>
      <c r="X4" s="2">
        <v>0</v>
      </c>
      <c r="Y4" s="33">
        <v>0</v>
      </c>
      <c r="Z4" s="33">
        <v>0</v>
      </c>
      <c r="AA4" s="33">
        <v>0</v>
      </c>
      <c r="AB4" s="33">
        <v>0</v>
      </c>
      <c r="AC4" s="33">
        <v>0</v>
      </c>
      <c r="AD4" s="33">
        <v>0</v>
      </c>
      <c r="AE4" s="33"/>
      <c r="AF4" s="33">
        <v>0.6</v>
      </c>
      <c r="AG4" s="33"/>
      <c r="AH4" s="33">
        <f>S4+T4+U4+V4+W4+X4+Y4+Z4+AA4+AB4+AC4+AD4+AF4</f>
        <v>0.8</v>
      </c>
      <c r="AI4" s="29">
        <f t="shared" si="1"/>
        <v>1</v>
      </c>
      <c r="AJ4" s="29">
        <f>SUM(R4,AI4)</f>
        <v>1</v>
      </c>
      <c r="AK4" s="29">
        <f>SUM(Q4,AH4)</f>
        <v>0.8</v>
      </c>
    </row>
    <row r="5" spans="1:37">
      <c r="A5" s="43" t="s">
        <v>231</v>
      </c>
      <c r="B5" s="43" t="s">
        <v>233</v>
      </c>
      <c r="C5" s="43">
        <v>2016512069</v>
      </c>
      <c r="D5" s="7">
        <v>0.2</v>
      </c>
      <c r="E5" s="7">
        <v>0.2</v>
      </c>
      <c r="F5" s="7">
        <v>0.2</v>
      </c>
      <c r="G5" s="7">
        <v>0.2</v>
      </c>
      <c r="H5" s="7">
        <v>0.2</v>
      </c>
      <c r="I5" s="7">
        <v>0</v>
      </c>
      <c r="J5" s="7">
        <v>0.2</v>
      </c>
      <c r="K5" s="33">
        <v>0</v>
      </c>
      <c r="L5" s="33">
        <v>0</v>
      </c>
      <c r="M5" s="33">
        <v>0</v>
      </c>
      <c r="N5" s="33">
        <v>0</v>
      </c>
      <c r="O5" s="33">
        <v>0</v>
      </c>
      <c r="P5" s="33">
        <v>0</v>
      </c>
      <c r="Q5" s="33">
        <f>SUM(D5:P5)</f>
        <v>1.2</v>
      </c>
      <c r="R5" s="33">
        <f t="shared" si="0"/>
        <v>4</v>
      </c>
      <c r="S5" s="33">
        <f>VLOOKUP(C5,'[3]16电气下'!$C$3:$D$30,2,FALSE)</f>
        <v>0.2</v>
      </c>
      <c r="T5" s="33">
        <f>VLOOKUP(C5,'[3]16电气下'!$C$3:$E$30,3,FALSE)</f>
        <v>0</v>
      </c>
      <c r="U5" s="33">
        <f>VLOOKUP(C5,'[3]16电气下'!$C$3:$F$30,4,FALSE)</f>
        <v>0</v>
      </c>
      <c r="V5" s="33">
        <f>VLOOKUP(C5,'[3]16电气下'!$C$3:$G$30,5,FALSE)</f>
        <v>0.2</v>
      </c>
      <c r="W5" s="2">
        <v>0</v>
      </c>
      <c r="X5" s="2">
        <v>0</v>
      </c>
      <c r="Y5" s="33">
        <v>0</v>
      </c>
      <c r="Z5" s="33">
        <v>0</v>
      </c>
      <c r="AA5" s="33">
        <v>0</v>
      </c>
      <c r="AB5" s="33">
        <v>0</v>
      </c>
      <c r="AC5" s="33">
        <v>0</v>
      </c>
      <c r="AD5" s="33">
        <v>0</v>
      </c>
      <c r="AE5" s="33"/>
      <c r="AF5" s="33">
        <v>0.6</v>
      </c>
      <c r="AG5" s="33"/>
      <c r="AH5" s="33">
        <f>S5+T5+U5+V5+W5+X5+Y5+Z5+AA5+AB5+AC5+AD5+AF5</f>
        <v>1</v>
      </c>
      <c r="AI5" s="29">
        <f t="shared" si="1"/>
        <v>2</v>
      </c>
      <c r="AJ5" s="108">
        <v>5</v>
      </c>
      <c r="AK5" s="29">
        <v>1</v>
      </c>
    </row>
    <row r="6" spans="1:37">
      <c r="A6" s="43" t="s">
        <v>231</v>
      </c>
      <c r="B6" s="43" t="s">
        <v>242</v>
      </c>
      <c r="C6" s="43">
        <v>2016512070</v>
      </c>
      <c r="D6" s="7">
        <v>0</v>
      </c>
      <c r="E6" s="7">
        <v>0</v>
      </c>
      <c r="F6" s="7">
        <v>0</v>
      </c>
      <c r="G6" s="7">
        <v>0</v>
      </c>
      <c r="H6" s="7">
        <v>0.2</v>
      </c>
      <c r="I6" s="7">
        <v>0</v>
      </c>
      <c r="J6" s="7">
        <v>0</v>
      </c>
      <c r="K6" s="33">
        <v>0</v>
      </c>
      <c r="L6" s="33">
        <v>0</v>
      </c>
      <c r="M6" s="33">
        <v>0</v>
      </c>
      <c r="N6" s="33">
        <v>0</v>
      </c>
      <c r="O6" s="33">
        <v>0</v>
      </c>
      <c r="P6" s="33">
        <v>0</v>
      </c>
      <c r="Q6" s="33">
        <f>SUM(D6:P6)</f>
        <v>0.2</v>
      </c>
      <c r="R6" s="33">
        <f t="shared" si="0"/>
        <v>0</v>
      </c>
      <c r="S6" s="33">
        <f>VLOOKUP(C6,'[3]16电气下'!$C$3:$D$30,2,FALSE)</f>
        <v>0</v>
      </c>
      <c r="T6" s="33">
        <f>VLOOKUP(C6,'[3]16电气下'!$C$3:$E$30,3,FALSE)</f>
        <v>0</v>
      </c>
      <c r="U6" s="33">
        <f>VLOOKUP(C6,'[3]16电气下'!$C$3:$F$30,4,FALSE)</f>
        <v>0.2</v>
      </c>
      <c r="V6" s="33">
        <f>VLOOKUP(C6,'[3]16电气下'!$C$3:$G$30,5,FALSE)</f>
        <v>0.2</v>
      </c>
      <c r="W6" s="2">
        <v>0</v>
      </c>
      <c r="X6" s="2">
        <v>0</v>
      </c>
      <c r="Y6" s="33">
        <v>0</v>
      </c>
      <c r="Z6" s="33">
        <v>0</v>
      </c>
      <c r="AA6" s="33">
        <v>0</v>
      </c>
      <c r="AB6" s="33">
        <v>0</v>
      </c>
      <c r="AC6" s="33">
        <v>0</v>
      </c>
      <c r="AD6" s="33">
        <v>0</v>
      </c>
      <c r="AE6" s="33"/>
      <c r="AF6" s="33">
        <v>0.6</v>
      </c>
      <c r="AG6" s="33"/>
      <c r="AH6" s="33">
        <f>S6+T6+U6+V6+W6+X6+Y6+Z6+AA6+AB6+AC6+AD6+AF6</f>
        <v>1</v>
      </c>
      <c r="AI6" s="29">
        <f t="shared" si="1"/>
        <v>2</v>
      </c>
      <c r="AJ6" s="29">
        <f t="shared" ref="AJ6:AJ35" si="2">SUM(R6,AI6)</f>
        <v>2</v>
      </c>
      <c r="AK6" s="29">
        <f t="shared" ref="AK6:AK35" si="3">SUM(Q6,AH6)</f>
        <v>1.2</v>
      </c>
    </row>
    <row r="7" spans="1:37" ht="15.6">
      <c r="A7" s="43" t="s">
        <v>252</v>
      </c>
      <c r="B7" s="47" t="s">
        <v>253</v>
      </c>
      <c r="C7" s="47">
        <v>2016512071</v>
      </c>
      <c r="D7" s="7">
        <v>0</v>
      </c>
      <c r="E7" s="7">
        <v>0</v>
      </c>
      <c r="F7" s="7">
        <v>0</v>
      </c>
      <c r="G7" s="7">
        <v>0</v>
      </c>
      <c r="H7" s="6">
        <v>0</v>
      </c>
      <c r="I7" s="7">
        <v>0</v>
      </c>
      <c r="J7" s="7">
        <v>0</v>
      </c>
      <c r="K7" s="33">
        <v>0</v>
      </c>
      <c r="L7" s="33">
        <v>0</v>
      </c>
      <c r="M7" s="33">
        <v>0</v>
      </c>
      <c r="N7" s="33">
        <v>0</v>
      </c>
      <c r="O7" s="33">
        <v>0</v>
      </c>
      <c r="P7" s="33">
        <v>0</v>
      </c>
      <c r="Q7" s="33">
        <v>0</v>
      </c>
      <c r="R7" s="33">
        <f t="shared" si="0"/>
        <v>0</v>
      </c>
      <c r="S7" s="33">
        <f>VLOOKUP(C7,'[3]16电气下'!$C$3:$D$30,2,FALSE)</f>
        <v>0</v>
      </c>
      <c r="T7" s="33">
        <f>VLOOKUP(C7,'[3]16电气下'!$C$3:$E$30,3,FALSE)</f>
        <v>0</v>
      </c>
      <c r="U7" s="33">
        <f>VLOOKUP(C7,'[3]16电气下'!$C$3:$F$30,4,FALSE)</f>
        <v>0.2</v>
      </c>
      <c r="V7" s="33">
        <f>VLOOKUP(C7,'[3]16电气下'!$C$3:$G$30,5,FALSE)</f>
        <v>0.2</v>
      </c>
      <c r="W7" s="2">
        <v>0</v>
      </c>
      <c r="X7" s="2">
        <v>0</v>
      </c>
      <c r="Y7" s="33">
        <v>0</v>
      </c>
      <c r="Z7" s="33">
        <v>0</v>
      </c>
      <c r="AA7" s="33">
        <v>0</v>
      </c>
      <c r="AB7" s="33">
        <v>0</v>
      </c>
      <c r="AC7" s="33">
        <v>0</v>
      </c>
      <c r="AD7" s="33">
        <v>0</v>
      </c>
      <c r="AE7" s="33"/>
      <c r="AF7" s="33">
        <v>0.6</v>
      </c>
      <c r="AG7" s="33"/>
      <c r="AH7" s="33">
        <f t="shared" ref="AH7:AH35" si="4">S7+T7+U7+V7+W7+X7+Y7+Z7+AA7+AB7+AC7+AD7+AF7</f>
        <v>1</v>
      </c>
      <c r="AI7" s="29">
        <f t="shared" si="1"/>
        <v>2</v>
      </c>
      <c r="AJ7" s="29">
        <f t="shared" si="2"/>
        <v>2</v>
      </c>
      <c r="AK7" s="29">
        <f t="shared" si="3"/>
        <v>1</v>
      </c>
    </row>
    <row r="8" spans="1:37">
      <c r="A8" s="43" t="s">
        <v>231</v>
      </c>
      <c r="B8" s="43" t="s">
        <v>241</v>
      </c>
      <c r="C8" s="43">
        <v>2016512072</v>
      </c>
      <c r="D8" s="7">
        <v>0</v>
      </c>
      <c r="E8" s="7">
        <v>0.2</v>
      </c>
      <c r="F8" s="7">
        <v>0.2</v>
      </c>
      <c r="G8" s="7">
        <v>0.2</v>
      </c>
      <c r="H8" s="7">
        <v>0.2</v>
      </c>
      <c r="I8" s="7">
        <v>0</v>
      </c>
      <c r="J8" s="7">
        <v>0.2</v>
      </c>
      <c r="K8" s="33">
        <v>0</v>
      </c>
      <c r="L8" s="33">
        <v>0</v>
      </c>
      <c r="M8" s="33">
        <v>0</v>
      </c>
      <c r="N8" s="33">
        <v>0</v>
      </c>
      <c r="O8" s="33">
        <v>0</v>
      </c>
      <c r="P8" s="33">
        <v>0</v>
      </c>
      <c r="Q8" s="33">
        <f>SUM(D8:P8)</f>
        <v>1</v>
      </c>
      <c r="R8" s="33">
        <f t="shared" si="0"/>
        <v>3</v>
      </c>
      <c r="S8" s="33">
        <f>VLOOKUP(C8,'[3]16电气下'!$C$3:$D$30,2,FALSE)</f>
        <v>0</v>
      </c>
      <c r="T8" s="33">
        <f>VLOOKUP(C8,'[3]16电气下'!$C$3:$E$30,3,FALSE)</f>
        <v>0</v>
      </c>
      <c r="U8" s="33">
        <f>VLOOKUP(C8,'[3]16电气下'!$C$3:$F$30,4,FALSE)</f>
        <v>0.2</v>
      </c>
      <c r="V8" s="33">
        <f>VLOOKUP(C8,'[3]16电气下'!$C$3:$G$30,5,FALSE)</f>
        <v>0</v>
      </c>
      <c r="W8" s="2">
        <v>0</v>
      </c>
      <c r="X8" s="2">
        <v>0</v>
      </c>
      <c r="Y8" s="33">
        <v>0</v>
      </c>
      <c r="Z8" s="33">
        <v>0</v>
      </c>
      <c r="AA8" s="33">
        <v>0</v>
      </c>
      <c r="AB8" s="33">
        <v>0</v>
      </c>
      <c r="AC8" s="33">
        <v>0</v>
      </c>
      <c r="AD8" s="33">
        <v>0</v>
      </c>
      <c r="AE8" s="33"/>
      <c r="AF8" s="33">
        <v>0.6</v>
      </c>
      <c r="AG8" s="33"/>
      <c r="AH8" s="33">
        <f t="shared" si="4"/>
        <v>0.8</v>
      </c>
      <c r="AI8" s="29">
        <f t="shared" si="1"/>
        <v>1</v>
      </c>
      <c r="AJ8" s="29">
        <f t="shared" si="2"/>
        <v>4</v>
      </c>
      <c r="AK8" s="29">
        <f t="shared" si="3"/>
        <v>1.8</v>
      </c>
    </row>
    <row r="9" spans="1:37" ht="15.6">
      <c r="A9" s="43" t="s">
        <v>264</v>
      </c>
      <c r="B9" s="48" t="s">
        <v>265</v>
      </c>
      <c r="C9" s="48">
        <v>2016512073</v>
      </c>
      <c r="D9" s="7">
        <v>0</v>
      </c>
      <c r="E9" s="7">
        <v>0</v>
      </c>
      <c r="F9" s="7">
        <v>0</v>
      </c>
      <c r="G9" s="7">
        <v>0</v>
      </c>
      <c r="H9" s="6">
        <v>0</v>
      </c>
      <c r="I9" s="7">
        <v>0</v>
      </c>
      <c r="J9" s="7">
        <v>0</v>
      </c>
      <c r="K9" s="33">
        <v>0</v>
      </c>
      <c r="L9" s="33">
        <v>0</v>
      </c>
      <c r="M9" s="33">
        <v>0</v>
      </c>
      <c r="N9" s="33">
        <v>0</v>
      </c>
      <c r="O9" s="33">
        <v>0</v>
      </c>
      <c r="P9" s="33">
        <v>0</v>
      </c>
      <c r="Q9" s="33">
        <v>0</v>
      </c>
      <c r="R9" s="33">
        <f t="shared" si="0"/>
        <v>0</v>
      </c>
      <c r="S9" s="33">
        <f>VLOOKUP(C9,'[3]16电气下'!$C$3:$D$30,2,FALSE)</f>
        <v>0</v>
      </c>
      <c r="T9" s="33">
        <f>VLOOKUP(C9,'[3]16电气下'!$C$3:$E$30,3,FALSE)</f>
        <v>0</v>
      </c>
      <c r="U9" s="33">
        <f>VLOOKUP(C9,'[3]16电气下'!$C$3:$F$30,4,FALSE)</f>
        <v>0</v>
      </c>
      <c r="V9" s="33">
        <f>VLOOKUP(C9,'[3]16电气下'!$C$3:$G$30,5,FALSE)</f>
        <v>0</v>
      </c>
      <c r="W9" s="2">
        <v>0.1</v>
      </c>
      <c r="X9" s="2">
        <v>0.2</v>
      </c>
      <c r="Y9" s="33">
        <v>0</v>
      </c>
      <c r="Z9" s="33">
        <v>0</v>
      </c>
      <c r="AA9" s="33">
        <v>0</v>
      </c>
      <c r="AB9" s="33">
        <v>0</v>
      </c>
      <c r="AC9" s="33">
        <v>0</v>
      </c>
      <c r="AD9" s="33">
        <v>0</v>
      </c>
      <c r="AE9" s="33"/>
      <c r="AF9" s="33">
        <v>0.6</v>
      </c>
      <c r="AG9" s="33"/>
      <c r="AH9" s="33">
        <f t="shared" si="4"/>
        <v>0.9</v>
      </c>
      <c r="AI9" s="29">
        <f t="shared" si="1"/>
        <v>0</v>
      </c>
      <c r="AJ9" s="29">
        <f t="shared" si="2"/>
        <v>0</v>
      </c>
      <c r="AK9" s="29">
        <f t="shared" si="3"/>
        <v>0.9</v>
      </c>
    </row>
    <row r="10" spans="1:37">
      <c r="A10" s="43" t="s">
        <v>231</v>
      </c>
      <c r="B10" s="43" t="s">
        <v>240</v>
      </c>
      <c r="C10" s="43">
        <v>2016512074</v>
      </c>
      <c r="D10" s="7">
        <v>0.2</v>
      </c>
      <c r="E10" s="7">
        <v>0.2</v>
      </c>
      <c r="F10" s="7">
        <v>0.2</v>
      </c>
      <c r="G10" s="7">
        <v>0.2</v>
      </c>
      <c r="H10" s="7">
        <v>0.2</v>
      </c>
      <c r="I10" s="7">
        <v>0</v>
      </c>
      <c r="J10" s="7">
        <v>0.2</v>
      </c>
      <c r="K10" s="33">
        <v>0</v>
      </c>
      <c r="L10" s="33">
        <v>0</v>
      </c>
      <c r="M10" s="33">
        <v>0</v>
      </c>
      <c r="N10" s="33">
        <v>0</v>
      </c>
      <c r="O10" s="33">
        <v>0</v>
      </c>
      <c r="P10" s="33">
        <v>0</v>
      </c>
      <c r="Q10" s="33">
        <f>SUM(D10:P10)</f>
        <v>1.2</v>
      </c>
      <c r="R10" s="33">
        <f t="shared" si="0"/>
        <v>4</v>
      </c>
      <c r="S10" s="33">
        <f>VLOOKUP(C10,'[3]16电气下'!$C$3:$D$30,2,FALSE)</f>
        <v>0</v>
      </c>
      <c r="T10" s="33">
        <f>VLOOKUP(C10,'[3]16电气下'!$C$3:$E$30,3,FALSE)</f>
        <v>0.2</v>
      </c>
      <c r="U10" s="33">
        <f>VLOOKUP(C10,'[3]16电气下'!$C$3:$F$30,4,FALSE)</f>
        <v>0</v>
      </c>
      <c r="V10" s="33">
        <f>VLOOKUP(C10,'[3]16电气下'!$C$3:$G$30,5,FALSE)</f>
        <v>0</v>
      </c>
      <c r="W10" s="2">
        <v>0</v>
      </c>
      <c r="X10" s="2">
        <v>0</v>
      </c>
      <c r="Y10" s="33">
        <v>0</v>
      </c>
      <c r="Z10" s="33">
        <v>0</v>
      </c>
      <c r="AA10" s="33">
        <v>0</v>
      </c>
      <c r="AB10" s="33">
        <v>0</v>
      </c>
      <c r="AC10" s="33">
        <v>0</v>
      </c>
      <c r="AD10" s="33">
        <v>0</v>
      </c>
      <c r="AE10" s="33"/>
      <c r="AF10" s="33">
        <v>0.6</v>
      </c>
      <c r="AG10" s="33"/>
      <c r="AH10" s="33">
        <f t="shared" si="4"/>
        <v>0.8</v>
      </c>
      <c r="AI10" s="29">
        <f t="shared" si="1"/>
        <v>1</v>
      </c>
      <c r="AJ10" s="29">
        <f t="shared" si="2"/>
        <v>5</v>
      </c>
      <c r="AK10" s="29">
        <f t="shared" si="3"/>
        <v>2</v>
      </c>
    </row>
    <row r="11" spans="1:37" ht="15.6">
      <c r="A11" s="43" t="s">
        <v>246</v>
      </c>
      <c r="B11" s="46" t="s">
        <v>247</v>
      </c>
      <c r="C11" s="46">
        <v>2016512075</v>
      </c>
      <c r="D11" s="7">
        <v>0</v>
      </c>
      <c r="E11" s="7">
        <v>0</v>
      </c>
      <c r="F11" s="7">
        <v>0</v>
      </c>
      <c r="G11" s="7">
        <v>0</v>
      </c>
      <c r="H11" s="6">
        <v>0</v>
      </c>
      <c r="I11" s="7">
        <v>0</v>
      </c>
      <c r="J11" s="7">
        <v>0</v>
      </c>
      <c r="K11" s="33">
        <v>0</v>
      </c>
      <c r="L11" s="33">
        <v>0</v>
      </c>
      <c r="M11" s="33">
        <v>0</v>
      </c>
      <c r="N11" s="33">
        <v>0</v>
      </c>
      <c r="O11" s="33">
        <v>0</v>
      </c>
      <c r="P11" s="33">
        <v>0</v>
      </c>
      <c r="Q11" s="33">
        <v>0</v>
      </c>
      <c r="R11" s="33">
        <f t="shared" si="0"/>
        <v>0</v>
      </c>
      <c r="S11" s="33">
        <f>VLOOKUP(C11,'[3]16电气下'!$C$3:$D$30,2,FALSE)</f>
        <v>0</v>
      </c>
      <c r="T11" s="33">
        <f>VLOOKUP(C11,'[3]16电气下'!$C$3:$E$30,3,FALSE)</f>
        <v>0</v>
      </c>
      <c r="U11" s="33">
        <v>0</v>
      </c>
      <c r="V11" s="33">
        <f>VLOOKUP(C11,'[3]16电气下'!$C$3:$G$30,5,FALSE)</f>
        <v>0</v>
      </c>
      <c r="W11" s="2">
        <v>0</v>
      </c>
      <c r="X11" s="2">
        <v>0</v>
      </c>
      <c r="Y11" s="33">
        <v>0</v>
      </c>
      <c r="Z11" s="33">
        <v>0</v>
      </c>
      <c r="AA11" s="33">
        <v>0</v>
      </c>
      <c r="AB11" s="33">
        <v>0</v>
      </c>
      <c r="AC11" s="33">
        <v>0</v>
      </c>
      <c r="AD11" s="33">
        <v>0</v>
      </c>
      <c r="AE11" s="33"/>
      <c r="AF11" s="33">
        <v>0.6</v>
      </c>
      <c r="AG11" s="33"/>
      <c r="AH11" s="33">
        <f t="shared" si="4"/>
        <v>0.6</v>
      </c>
      <c r="AI11" s="29">
        <f t="shared" si="1"/>
        <v>0</v>
      </c>
      <c r="AJ11" s="29">
        <f t="shared" si="2"/>
        <v>0</v>
      </c>
      <c r="AK11" s="29">
        <f t="shared" si="3"/>
        <v>0.6</v>
      </c>
    </row>
    <row r="12" spans="1:37">
      <c r="A12" s="43" t="s">
        <v>231</v>
      </c>
      <c r="B12" s="43" t="s">
        <v>237</v>
      </c>
      <c r="C12" s="43">
        <v>2016512076</v>
      </c>
      <c r="D12" s="7">
        <v>0.2</v>
      </c>
      <c r="E12" s="7">
        <v>0.2</v>
      </c>
      <c r="F12" s="7">
        <v>0</v>
      </c>
      <c r="G12" s="7">
        <v>0.2</v>
      </c>
      <c r="H12" s="7">
        <v>0</v>
      </c>
      <c r="I12" s="7">
        <v>0</v>
      </c>
      <c r="J12" s="7">
        <v>0</v>
      </c>
      <c r="K12" s="33">
        <v>0</v>
      </c>
      <c r="L12" s="33">
        <v>0</v>
      </c>
      <c r="M12" s="33">
        <v>0</v>
      </c>
      <c r="N12" s="33">
        <v>0</v>
      </c>
      <c r="O12" s="33">
        <v>0</v>
      </c>
      <c r="P12" s="33">
        <v>0</v>
      </c>
      <c r="Q12" s="33">
        <f>SUM(D12:P12)</f>
        <v>0.60000000000000009</v>
      </c>
      <c r="R12" s="33">
        <f t="shared" si="0"/>
        <v>3</v>
      </c>
      <c r="S12" s="33">
        <f>VLOOKUP(C12,'[3]16电气下'!$C$3:$D$30,2,FALSE)</f>
        <v>0</v>
      </c>
      <c r="T12" s="33">
        <f>VLOOKUP(C12,'[3]16电气下'!$C$3:$E$30,3,FALSE)</f>
        <v>0</v>
      </c>
      <c r="U12" s="33">
        <f>VLOOKUP(C12,'[3]16电气下'!$C$3:$F$30,4,FALSE)</f>
        <v>0</v>
      </c>
      <c r="V12" s="33">
        <f>VLOOKUP(C12,'[3]16电气下'!$C$3:$G$30,5,FALSE)</f>
        <v>0.2</v>
      </c>
      <c r="W12" s="2">
        <v>0</v>
      </c>
      <c r="X12" s="2">
        <v>0</v>
      </c>
      <c r="Y12" s="33">
        <v>0</v>
      </c>
      <c r="Z12" s="33">
        <v>0</v>
      </c>
      <c r="AA12" s="33">
        <v>0</v>
      </c>
      <c r="AB12" s="33">
        <v>0</v>
      </c>
      <c r="AC12" s="33">
        <v>0</v>
      </c>
      <c r="AD12" s="33">
        <v>0</v>
      </c>
      <c r="AE12" s="33"/>
      <c r="AF12" s="33">
        <v>0.6</v>
      </c>
      <c r="AG12" s="33"/>
      <c r="AH12" s="33">
        <f t="shared" si="4"/>
        <v>0.8</v>
      </c>
      <c r="AI12" s="29">
        <f t="shared" si="1"/>
        <v>1</v>
      </c>
      <c r="AJ12" s="29">
        <f t="shared" si="2"/>
        <v>4</v>
      </c>
      <c r="AK12" s="29">
        <f t="shared" si="3"/>
        <v>1.4000000000000001</v>
      </c>
    </row>
    <row r="13" spans="1:37" ht="15.6">
      <c r="A13" s="44" t="s">
        <v>260</v>
      </c>
      <c r="B13" s="116" t="s">
        <v>261</v>
      </c>
      <c r="C13" s="116">
        <v>2016512077</v>
      </c>
      <c r="D13" s="7">
        <v>0</v>
      </c>
      <c r="E13" s="7">
        <v>0</v>
      </c>
      <c r="F13" s="7">
        <v>0</v>
      </c>
      <c r="G13" s="7">
        <v>0</v>
      </c>
      <c r="H13" s="56">
        <v>0</v>
      </c>
      <c r="I13" s="7">
        <v>0</v>
      </c>
      <c r="J13" s="7">
        <v>0</v>
      </c>
      <c r="K13" s="33">
        <v>0</v>
      </c>
      <c r="L13" s="33">
        <v>0</v>
      </c>
      <c r="M13" s="33">
        <v>0</v>
      </c>
      <c r="N13" s="33">
        <v>0</v>
      </c>
      <c r="O13" s="33">
        <v>0</v>
      </c>
      <c r="P13" s="33">
        <v>0</v>
      </c>
      <c r="Q13" s="50">
        <v>0</v>
      </c>
      <c r="R13" s="33">
        <f t="shared" si="0"/>
        <v>0</v>
      </c>
      <c r="S13" s="33">
        <v>0</v>
      </c>
      <c r="T13" s="33">
        <v>0</v>
      </c>
      <c r="U13" s="33">
        <v>0</v>
      </c>
      <c r="V13" s="33">
        <v>0</v>
      </c>
      <c r="W13" s="2">
        <v>0</v>
      </c>
      <c r="X13" s="2">
        <v>0</v>
      </c>
      <c r="Y13" s="33">
        <v>0</v>
      </c>
      <c r="Z13" s="33">
        <v>0</v>
      </c>
      <c r="AA13" s="33">
        <v>0</v>
      </c>
      <c r="AB13" s="33">
        <v>0</v>
      </c>
      <c r="AC13" s="33">
        <v>0</v>
      </c>
      <c r="AD13" s="33">
        <v>0</v>
      </c>
      <c r="AE13" s="33"/>
      <c r="AF13" s="33">
        <v>0.6</v>
      </c>
      <c r="AG13" s="33"/>
      <c r="AH13" s="33">
        <f t="shared" si="4"/>
        <v>0.6</v>
      </c>
      <c r="AI13" s="29">
        <f t="shared" si="1"/>
        <v>0</v>
      </c>
      <c r="AJ13" s="29">
        <f t="shared" si="2"/>
        <v>0</v>
      </c>
      <c r="AK13" s="29">
        <f t="shared" si="3"/>
        <v>0.6</v>
      </c>
    </row>
    <row r="14" spans="1:37" ht="15.6">
      <c r="A14" s="44" t="s">
        <v>266</v>
      </c>
      <c r="B14" s="47" t="s">
        <v>267</v>
      </c>
      <c r="C14" s="47">
        <v>2016512078</v>
      </c>
      <c r="D14" s="7">
        <v>0</v>
      </c>
      <c r="E14" s="7">
        <v>0</v>
      </c>
      <c r="F14" s="7">
        <v>0</v>
      </c>
      <c r="G14" s="7">
        <v>0</v>
      </c>
      <c r="H14" s="6">
        <v>0</v>
      </c>
      <c r="I14" s="7">
        <v>0</v>
      </c>
      <c r="J14" s="7">
        <v>0</v>
      </c>
      <c r="K14" s="33">
        <v>0</v>
      </c>
      <c r="L14" s="33">
        <v>0</v>
      </c>
      <c r="M14" s="33">
        <v>0</v>
      </c>
      <c r="N14" s="33">
        <v>0</v>
      </c>
      <c r="O14" s="33">
        <v>0</v>
      </c>
      <c r="P14" s="33">
        <v>0</v>
      </c>
      <c r="Q14" s="33">
        <v>0</v>
      </c>
      <c r="R14" s="33">
        <f t="shared" si="0"/>
        <v>0</v>
      </c>
      <c r="S14" s="33">
        <f>VLOOKUP(C14,'[3]16电气下'!$C$3:$D$30,2,FALSE)</f>
        <v>0</v>
      </c>
      <c r="T14" s="33">
        <f>VLOOKUP(C14,'[3]16电气下'!$C$3:$E$30,3,FALSE)</f>
        <v>0</v>
      </c>
      <c r="U14" s="33">
        <f>VLOOKUP(C14,'[3]16电气下'!$C$3:$F$30,4,FALSE)</f>
        <v>0</v>
      </c>
      <c r="V14" s="33">
        <f>VLOOKUP(C14,'[3]16电气下'!$C$3:$G$30,5,FALSE)</f>
        <v>0.2</v>
      </c>
      <c r="W14" s="2">
        <v>0</v>
      </c>
      <c r="X14" s="2">
        <v>0</v>
      </c>
      <c r="Y14" s="33">
        <v>0</v>
      </c>
      <c r="Z14" s="33">
        <v>0</v>
      </c>
      <c r="AA14" s="33">
        <v>0</v>
      </c>
      <c r="AB14" s="33">
        <v>0</v>
      </c>
      <c r="AC14" s="33">
        <v>0</v>
      </c>
      <c r="AD14" s="33">
        <v>0</v>
      </c>
      <c r="AE14" s="33"/>
      <c r="AF14" s="33">
        <v>0.6</v>
      </c>
      <c r="AG14" s="33"/>
      <c r="AH14" s="33">
        <f t="shared" si="4"/>
        <v>0.8</v>
      </c>
      <c r="AI14" s="29">
        <f t="shared" si="1"/>
        <v>1</v>
      </c>
      <c r="AJ14" s="29">
        <f t="shared" si="2"/>
        <v>1</v>
      </c>
      <c r="AK14" s="29">
        <f t="shared" si="3"/>
        <v>0.8</v>
      </c>
    </row>
    <row r="15" spans="1:37">
      <c r="A15" s="44" t="s">
        <v>231</v>
      </c>
      <c r="B15" s="43" t="s">
        <v>234</v>
      </c>
      <c r="C15" s="43">
        <v>2016512079</v>
      </c>
      <c r="D15" s="7">
        <v>0.2</v>
      </c>
      <c r="E15" s="7">
        <v>0.2</v>
      </c>
      <c r="F15" s="7">
        <v>0</v>
      </c>
      <c r="G15" s="7">
        <v>0</v>
      </c>
      <c r="H15" s="7">
        <v>0.2</v>
      </c>
      <c r="I15" s="7">
        <v>0</v>
      </c>
      <c r="J15" s="7">
        <v>0</v>
      </c>
      <c r="K15" s="33">
        <v>0</v>
      </c>
      <c r="L15" s="33">
        <v>0</v>
      </c>
      <c r="M15" s="33">
        <v>0</v>
      </c>
      <c r="N15" s="33">
        <v>0</v>
      </c>
      <c r="O15" s="33">
        <v>0</v>
      </c>
      <c r="P15" s="33">
        <v>0</v>
      </c>
      <c r="Q15" s="33">
        <f t="shared" ref="Q15:Q20" si="5">SUM(D15:P15)</f>
        <v>0.60000000000000009</v>
      </c>
      <c r="R15" s="33">
        <f t="shared" si="0"/>
        <v>2</v>
      </c>
      <c r="S15" s="33">
        <f>VLOOKUP(C15,'[3]16电气下'!$C$3:$D$30,2,FALSE)</f>
        <v>0</v>
      </c>
      <c r="T15" s="33">
        <f>VLOOKUP(C15,'[3]16电气下'!$C$3:$E$30,3,FALSE)</f>
        <v>0</v>
      </c>
      <c r="U15" s="33">
        <f>VLOOKUP(C15,'[3]16电气下'!$C$3:$F$30,4,FALSE)</f>
        <v>0</v>
      </c>
      <c r="V15" s="33">
        <f>VLOOKUP(C15,'[3]16电气下'!$C$3:$G$30,5,FALSE)</f>
        <v>0.2</v>
      </c>
      <c r="W15" s="2">
        <v>0</v>
      </c>
      <c r="X15" s="2">
        <v>0</v>
      </c>
      <c r="Y15" s="33">
        <v>0</v>
      </c>
      <c r="Z15" s="33">
        <v>0</v>
      </c>
      <c r="AA15" s="33">
        <v>0</v>
      </c>
      <c r="AB15" s="33">
        <v>0</v>
      </c>
      <c r="AC15" s="33">
        <v>0</v>
      </c>
      <c r="AD15" s="33">
        <v>0</v>
      </c>
      <c r="AE15" s="33"/>
      <c r="AF15" s="33">
        <v>0.6</v>
      </c>
      <c r="AG15" s="33"/>
      <c r="AH15" s="33">
        <f t="shared" si="4"/>
        <v>0.8</v>
      </c>
      <c r="AI15" s="29">
        <f t="shared" si="1"/>
        <v>1</v>
      </c>
      <c r="AJ15" s="29">
        <f t="shared" si="2"/>
        <v>3</v>
      </c>
      <c r="AK15" s="29">
        <f t="shared" si="3"/>
        <v>1.4000000000000001</v>
      </c>
    </row>
    <row r="16" spans="1:37">
      <c r="A16" s="44" t="s">
        <v>231</v>
      </c>
      <c r="B16" s="43" t="s">
        <v>239</v>
      </c>
      <c r="C16" s="43">
        <v>2016512080</v>
      </c>
      <c r="D16" s="7">
        <v>0.2</v>
      </c>
      <c r="E16" s="7">
        <v>0</v>
      </c>
      <c r="F16" s="7">
        <v>0</v>
      </c>
      <c r="G16" s="7">
        <v>0</v>
      </c>
      <c r="H16" s="7">
        <v>0.2</v>
      </c>
      <c r="I16" s="7">
        <v>0</v>
      </c>
      <c r="J16" s="7">
        <v>0</v>
      </c>
      <c r="K16" s="33">
        <v>0</v>
      </c>
      <c r="L16" s="33">
        <v>0</v>
      </c>
      <c r="M16" s="33">
        <v>0</v>
      </c>
      <c r="N16" s="33">
        <v>0</v>
      </c>
      <c r="O16" s="33">
        <v>0</v>
      </c>
      <c r="P16" s="33">
        <v>0</v>
      </c>
      <c r="Q16" s="33">
        <f t="shared" si="5"/>
        <v>0.4</v>
      </c>
      <c r="R16" s="33">
        <f t="shared" si="0"/>
        <v>1</v>
      </c>
      <c r="S16" s="33">
        <f>VLOOKUP(C16,'[3]16电气下'!$C$3:$D$30,2,FALSE)</f>
        <v>0</v>
      </c>
      <c r="T16" s="33">
        <f>VLOOKUP(C16,'[3]16电气下'!$C$3:$E$30,3,FALSE)</f>
        <v>0</v>
      </c>
      <c r="U16" s="33">
        <f>VLOOKUP(C16,'[3]16电气下'!$C$3:$F$30,4,FALSE)</f>
        <v>0</v>
      </c>
      <c r="V16" s="33">
        <f>VLOOKUP(C16,'[3]16电气下'!$C$3:$G$30,5,FALSE)</f>
        <v>0.2</v>
      </c>
      <c r="W16" s="2">
        <v>0</v>
      </c>
      <c r="X16" s="2">
        <v>0</v>
      </c>
      <c r="Y16" s="33">
        <v>0</v>
      </c>
      <c r="Z16" s="33">
        <v>0</v>
      </c>
      <c r="AA16" s="33">
        <v>0</v>
      </c>
      <c r="AB16" s="33">
        <v>0</v>
      </c>
      <c r="AC16" s="33">
        <v>0</v>
      </c>
      <c r="AD16" s="33">
        <v>0</v>
      </c>
      <c r="AE16" s="33"/>
      <c r="AF16" s="33"/>
      <c r="AG16" s="33"/>
      <c r="AH16" s="33">
        <f t="shared" si="4"/>
        <v>0.2</v>
      </c>
      <c r="AI16" s="29">
        <f t="shared" si="1"/>
        <v>1</v>
      </c>
      <c r="AJ16" s="29">
        <f t="shared" si="2"/>
        <v>2</v>
      </c>
      <c r="AK16" s="29">
        <f t="shared" si="3"/>
        <v>0.60000000000000009</v>
      </c>
    </row>
    <row r="17" spans="1:37">
      <c r="A17" s="44" t="s">
        <v>231</v>
      </c>
      <c r="B17" s="43" t="s">
        <v>235</v>
      </c>
      <c r="C17" s="43">
        <v>2016512081</v>
      </c>
      <c r="D17" s="7">
        <v>0.2</v>
      </c>
      <c r="E17" s="7">
        <v>0</v>
      </c>
      <c r="F17" s="7">
        <v>0.2</v>
      </c>
      <c r="G17" s="7">
        <v>0.2</v>
      </c>
      <c r="H17" s="7">
        <v>0.2</v>
      </c>
      <c r="I17" s="7">
        <v>0</v>
      </c>
      <c r="J17" s="7">
        <v>0.2</v>
      </c>
      <c r="K17" s="33">
        <v>0</v>
      </c>
      <c r="L17" s="33">
        <v>0</v>
      </c>
      <c r="M17" s="33">
        <v>0</v>
      </c>
      <c r="N17" s="33">
        <v>0</v>
      </c>
      <c r="O17" s="33">
        <v>0</v>
      </c>
      <c r="P17" s="33">
        <v>0</v>
      </c>
      <c r="Q17" s="33">
        <f t="shared" si="5"/>
        <v>1</v>
      </c>
      <c r="R17" s="33">
        <f t="shared" si="0"/>
        <v>3</v>
      </c>
      <c r="S17" s="33">
        <f>VLOOKUP(C17,'[3]16电气下'!$C$3:$D$30,2,FALSE)</f>
        <v>0</v>
      </c>
      <c r="T17" s="33">
        <f>VLOOKUP(C17,'[3]16电气下'!$C$3:$E$30,3,FALSE)</f>
        <v>0</v>
      </c>
      <c r="U17" s="33">
        <f>VLOOKUP(C17,'[3]16电气下'!$C$3:$F$30,4,FALSE)</f>
        <v>0</v>
      </c>
      <c r="V17" s="33">
        <f>VLOOKUP(C17,'[3]16电气下'!$C$3:$G$30,5,FALSE)</f>
        <v>0.2</v>
      </c>
      <c r="W17" s="2">
        <v>0</v>
      </c>
      <c r="X17" s="2">
        <v>0</v>
      </c>
      <c r="Y17" s="33">
        <v>0</v>
      </c>
      <c r="Z17" s="33">
        <v>0</v>
      </c>
      <c r="AA17" s="33">
        <v>0</v>
      </c>
      <c r="AB17" s="33">
        <v>0</v>
      </c>
      <c r="AC17" s="33">
        <v>0</v>
      </c>
      <c r="AD17" s="33">
        <v>0</v>
      </c>
      <c r="AE17" s="33"/>
      <c r="AF17" s="33">
        <v>0.6</v>
      </c>
      <c r="AG17" s="33"/>
      <c r="AH17" s="33">
        <f t="shared" si="4"/>
        <v>0.8</v>
      </c>
      <c r="AI17" s="29">
        <f t="shared" si="1"/>
        <v>1</v>
      </c>
      <c r="AJ17" s="29">
        <f t="shared" si="2"/>
        <v>4</v>
      </c>
      <c r="AK17" s="29">
        <f t="shared" si="3"/>
        <v>1.8</v>
      </c>
    </row>
    <row r="18" spans="1:37">
      <c r="A18" s="44" t="s">
        <v>231</v>
      </c>
      <c r="B18" s="43" t="s">
        <v>238</v>
      </c>
      <c r="C18" s="43">
        <v>2016512082</v>
      </c>
      <c r="D18" s="7">
        <v>0.2</v>
      </c>
      <c r="E18" s="7">
        <v>0.2</v>
      </c>
      <c r="F18" s="7">
        <v>0</v>
      </c>
      <c r="G18" s="7">
        <v>0.2</v>
      </c>
      <c r="H18" s="7">
        <v>0</v>
      </c>
      <c r="I18" s="7">
        <v>0</v>
      </c>
      <c r="J18" s="7">
        <v>0</v>
      </c>
      <c r="K18" s="33">
        <v>0</v>
      </c>
      <c r="L18" s="33">
        <v>0</v>
      </c>
      <c r="M18" s="33">
        <v>0</v>
      </c>
      <c r="N18" s="33">
        <v>0</v>
      </c>
      <c r="O18" s="33">
        <v>0</v>
      </c>
      <c r="P18" s="33">
        <v>0</v>
      </c>
      <c r="Q18" s="33">
        <f t="shared" si="5"/>
        <v>0.60000000000000009</v>
      </c>
      <c r="R18" s="33">
        <f t="shared" si="0"/>
        <v>3</v>
      </c>
      <c r="S18" s="33">
        <f>VLOOKUP(C18,'[3]16电气下'!$C$3:$D$30,2,FALSE)</f>
        <v>0.2</v>
      </c>
      <c r="T18" s="33">
        <f>VLOOKUP(C18,'[3]16电气下'!$C$3:$E$30,3,FALSE)</f>
        <v>0</v>
      </c>
      <c r="U18" s="33">
        <f>VLOOKUP(C18,'[3]16电气下'!$C$3:$F$30,4,FALSE)</f>
        <v>0</v>
      </c>
      <c r="V18" s="33">
        <f>VLOOKUP(C18,'[3]16电气下'!$C$3:$G$30,5,FALSE)</f>
        <v>0.2</v>
      </c>
      <c r="W18" s="2">
        <v>0</v>
      </c>
      <c r="X18" s="2">
        <v>0</v>
      </c>
      <c r="Y18" s="33">
        <v>0</v>
      </c>
      <c r="Z18" s="33">
        <v>0</v>
      </c>
      <c r="AA18" s="33">
        <v>0</v>
      </c>
      <c r="AB18" s="33">
        <v>0</v>
      </c>
      <c r="AC18" s="33">
        <v>0</v>
      </c>
      <c r="AD18" s="33">
        <v>0</v>
      </c>
      <c r="AE18" s="33"/>
      <c r="AF18" s="33">
        <v>0.6</v>
      </c>
      <c r="AG18" s="33"/>
      <c r="AH18" s="33">
        <f t="shared" si="4"/>
        <v>1</v>
      </c>
      <c r="AI18" s="29">
        <f t="shared" si="1"/>
        <v>2</v>
      </c>
      <c r="AJ18" s="29">
        <f t="shared" si="2"/>
        <v>5</v>
      </c>
      <c r="AK18" s="29">
        <f t="shared" si="3"/>
        <v>1.6</v>
      </c>
    </row>
    <row r="19" spans="1:37">
      <c r="A19" s="44" t="s">
        <v>231</v>
      </c>
      <c r="B19" s="43" t="s">
        <v>243</v>
      </c>
      <c r="C19" s="43">
        <v>2016512083</v>
      </c>
      <c r="D19" s="7">
        <v>0</v>
      </c>
      <c r="E19" s="7">
        <v>0</v>
      </c>
      <c r="F19" s="7">
        <v>0</v>
      </c>
      <c r="G19" s="7">
        <v>0</v>
      </c>
      <c r="H19" s="7">
        <v>0.2</v>
      </c>
      <c r="I19" s="7">
        <v>0</v>
      </c>
      <c r="J19" s="7">
        <v>0</v>
      </c>
      <c r="K19" s="33">
        <v>0</v>
      </c>
      <c r="L19" s="33">
        <v>0</v>
      </c>
      <c r="M19" s="33">
        <v>0</v>
      </c>
      <c r="N19" s="33">
        <v>0</v>
      </c>
      <c r="O19" s="33">
        <v>0</v>
      </c>
      <c r="P19" s="33">
        <v>0</v>
      </c>
      <c r="Q19" s="33">
        <f t="shared" si="5"/>
        <v>0.2</v>
      </c>
      <c r="R19" s="33">
        <f t="shared" si="0"/>
        <v>0</v>
      </c>
      <c r="S19" s="33">
        <f>VLOOKUP(C19,'[3]16电气下'!$C$3:$D$30,2,FALSE)</f>
        <v>0</v>
      </c>
      <c r="T19" s="33">
        <f>VLOOKUP(C19,'[3]16电气下'!$C$3:$E$30,3,FALSE)</f>
        <v>0</v>
      </c>
      <c r="U19" s="33">
        <f>VLOOKUP(C19,'[3]16电气下'!$C$3:$F$30,4,FALSE)</f>
        <v>0</v>
      </c>
      <c r="V19" s="33">
        <f>VLOOKUP(C19,'[3]16电气下'!$C$3:$G$30,5,FALSE)</f>
        <v>0.2</v>
      </c>
      <c r="W19" s="2">
        <v>0</v>
      </c>
      <c r="X19" s="2">
        <v>0</v>
      </c>
      <c r="Y19" s="33">
        <v>0</v>
      </c>
      <c r="Z19" s="33">
        <v>0</v>
      </c>
      <c r="AA19" s="33">
        <v>0</v>
      </c>
      <c r="AB19" s="33">
        <v>0</v>
      </c>
      <c r="AC19" s="33">
        <v>0</v>
      </c>
      <c r="AD19" s="33">
        <v>0</v>
      </c>
      <c r="AE19" s="33"/>
      <c r="AF19" s="33">
        <v>0.6</v>
      </c>
      <c r="AG19" s="33"/>
      <c r="AH19" s="33">
        <f t="shared" si="4"/>
        <v>0.8</v>
      </c>
      <c r="AI19" s="29">
        <f t="shared" si="1"/>
        <v>1</v>
      </c>
      <c r="AJ19" s="29">
        <f t="shared" si="2"/>
        <v>1</v>
      </c>
      <c r="AK19" s="29">
        <f t="shared" si="3"/>
        <v>1</v>
      </c>
    </row>
    <row r="20" spans="1:37">
      <c r="A20" s="44" t="s">
        <v>231</v>
      </c>
      <c r="B20" s="43" t="s">
        <v>236</v>
      </c>
      <c r="C20" s="43">
        <v>2016512084</v>
      </c>
      <c r="D20" s="7">
        <v>0.2</v>
      </c>
      <c r="E20" s="7">
        <v>0</v>
      </c>
      <c r="F20" s="7">
        <v>0</v>
      </c>
      <c r="G20" s="7">
        <v>0</v>
      </c>
      <c r="H20" s="7">
        <v>0.2</v>
      </c>
      <c r="I20" s="7">
        <v>0</v>
      </c>
      <c r="J20" s="7">
        <v>0</v>
      </c>
      <c r="K20" s="33">
        <v>0</v>
      </c>
      <c r="L20" s="33">
        <v>0</v>
      </c>
      <c r="M20" s="33">
        <v>0</v>
      </c>
      <c r="N20" s="33">
        <v>0</v>
      </c>
      <c r="O20" s="33">
        <v>0</v>
      </c>
      <c r="P20" s="33">
        <v>0</v>
      </c>
      <c r="Q20" s="33">
        <f t="shared" si="5"/>
        <v>0.4</v>
      </c>
      <c r="R20" s="33">
        <f t="shared" si="0"/>
        <v>1</v>
      </c>
      <c r="S20" s="33">
        <f>VLOOKUP(C20,'[3]16电气下'!$C$3:$D$30,2,FALSE)</f>
        <v>0</v>
      </c>
      <c r="T20" s="33">
        <f>VLOOKUP(C20,'[3]16电气下'!$C$3:$E$30,3,FALSE)</f>
        <v>0</v>
      </c>
      <c r="U20" s="33">
        <f>VLOOKUP(C20,'[3]16电气下'!$C$3:$F$30,4,FALSE)</f>
        <v>0</v>
      </c>
      <c r="V20" s="33">
        <f>VLOOKUP(C20,'[3]16电气下'!$C$3:$G$30,5,FALSE)</f>
        <v>0</v>
      </c>
      <c r="W20" s="2">
        <v>0</v>
      </c>
      <c r="X20" s="2">
        <v>0</v>
      </c>
      <c r="Y20" s="33">
        <v>0</v>
      </c>
      <c r="Z20" s="33">
        <v>0</v>
      </c>
      <c r="AA20" s="33">
        <v>0</v>
      </c>
      <c r="AB20" s="33">
        <v>0</v>
      </c>
      <c r="AC20" s="33">
        <v>0</v>
      </c>
      <c r="AD20" s="33">
        <v>0</v>
      </c>
      <c r="AE20" s="33"/>
      <c r="AF20" s="33">
        <v>0.6</v>
      </c>
      <c r="AG20" s="33"/>
      <c r="AH20" s="33">
        <f t="shared" si="4"/>
        <v>0.6</v>
      </c>
      <c r="AI20" s="29">
        <f t="shared" si="1"/>
        <v>0</v>
      </c>
      <c r="AJ20" s="29">
        <f t="shared" si="2"/>
        <v>1</v>
      </c>
      <c r="AK20" s="29">
        <f t="shared" si="3"/>
        <v>1</v>
      </c>
    </row>
    <row r="21" spans="1:37" ht="15.6">
      <c r="A21" s="44" t="s">
        <v>254</v>
      </c>
      <c r="B21" s="47" t="s">
        <v>255</v>
      </c>
      <c r="C21" s="47">
        <v>2016512085</v>
      </c>
      <c r="D21" s="7">
        <v>0</v>
      </c>
      <c r="E21" s="7">
        <v>0</v>
      </c>
      <c r="F21" s="7">
        <v>0</v>
      </c>
      <c r="G21" s="7">
        <v>0</v>
      </c>
      <c r="H21" s="6">
        <v>0</v>
      </c>
      <c r="I21" s="7">
        <v>0</v>
      </c>
      <c r="J21" s="7">
        <v>0</v>
      </c>
      <c r="K21" s="33">
        <v>0</v>
      </c>
      <c r="L21" s="33">
        <v>0</v>
      </c>
      <c r="M21" s="33">
        <v>0</v>
      </c>
      <c r="N21" s="33">
        <v>0</v>
      </c>
      <c r="O21" s="33">
        <v>0</v>
      </c>
      <c r="P21" s="33">
        <v>0</v>
      </c>
      <c r="Q21" s="33">
        <v>0</v>
      </c>
      <c r="R21" s="33">
        <f t="shared" si="0"/>
        <v>0</v>
      </c>
      <c r="S21" s="33">
        <v>0</v>
      </c>
      <c r="T21" s="33">
        <v>0</v>
      </c>
      <c r="U21" s="33">
        <v>0</v>
      </c>
      <c r="V21" s="33">
        <v>0</v>
      </c>
      <c r="W21" s="2">
        <v>0</v>
      </c>
      <c r="X21" s="2">
        <v>0</v>
      </c>
      <c r="Y21" s="33">
        <v>0</v>
      </c>
      <c r="Z21" s="33">
        <v>0</v>
      </c>
      <c r="AA21" s="33">
        <v>0</v>
      </c>
      <c r="AB21" s="33">
        <v>0</v>
      </c>
      <c r="AC21" s="33">
        <v>0</v>
      </c>
      <c r="AD21" s="33">
        <v>0</v>
      </c>
      <c r="AE21" s="33"/>
      <c r="AF21" s="33">
        <v>1.6</v>
      </c>
      <c r="AG21" s="33"/>
      <c r="AH21" s="33">
        <f>S21+T21+U21+V21+W21+X21+Y21+Z21+AA21+AB21+AC21+AD21+AF21</f>
        <v>1.6</v>
      </c>
      <c r="AI21" s="29">
        <f t="shared" si="1"/>
        <v>0</v>
      </c>
      <c r="AJ21" s="29">
        <f t="shared" si="2"/>
        <v>0</v>
      </c>
      <c r="AK21" s="29">
        <f t="shared" si="3"/>
        <v>1.6</v>
      </c>
    </row>
    <row r="22" spans="1:37" ht="15.6">
      <c r="A22" s="44" t="s">
        <v>262</v>
      </c>
      <c r="B22" s="48" t="s">
        <v>263</v>
      </c>
      <c r="C22" s="48">
        <v>2016512087</v>
      </c>
      <c r="D22" s="7">
        <v>0</v>
      </c>
      <c r="E22" s="7">
        <v>0</v>
      </c>
      <c r="F22" s="7">
        <v>0</v>
      </c>
      <c r="G22" s="7">
        <v>0</v>
      </c>
      <c r="H22" s="6">
        <v>0</v>
      </c>
      <c r="I22" s="7">
        <v>0</v>
      </c>
      <c r="J22" s="7">
        <v>0</v>
      </c>
      <c r="K22" s="33">
        <v>0</v>
      </c>
      <c r="L22" s="33">
        <v>0</v>
      </c>
      <c r="M22" s="33">
        <v>0</v>
      </c>
      <c r="N22" s="33">
        <v>0</v>
      </c>
      <c r="O22" s="33">
        <v>0</v>
      </c>
      <c r="P22" s="33">
        <v>0</v>
      </c>
      <c r="Q22" s="33">
        <v>0</v>
      </c>
      <c r="R22" s="33">
        <f t="shared" si="0"/>
        <v>0</v>
      </c>
      <c r="S22" s="33">
        <f>VLOOKUP(C22,'[3]16电气下'!$C$3:$D$30,2,FALSE)</f>
        <v>0</v>
      </c>
      <c r="T22" s="33">
        <f>VLOOKUP(C22,'[3]16电气下'!$C$3:$E$30,3,FALSE)</f>
        <v>0</v>
      </c>
      <c r="U22" s="33">
        <f>VLOOKUP(C22,'[3]16电气下'!$C$3:$F$30,4,FALSE)</f>
        <v>0</v>
      </c>
      <c r="V22" s="33">
        <f>VLOOKUP(C22,'[3]16电气下'!$C$3:$G$30,5,FALSE)</f>
        <v>0.2</v>
      </c>
      <c r="W22" s="2">
        <v>0</v>
      </c>
      <c r="X22" s="2">
        <v>0</v>
      </c>
      <c r="Y22" s="33">
        <v>0</v>
      </c>
      <c r="Z22" s="33">
        <v>0</v>
      </c>
      <c r="AA22" s="33">
        <v>0</v>
      </c>
      <c r="AB22" s="33">
        <v>0</v>
      </c>
      <c r="AC22" s="33">
        <v>0</v>
      </c>
      <c r="AD22" s="33">
        <v>0</v>
      </c>
      <c r="AE22" s="33"/>
      <c r="AF22" s="33">
        <v>0.6</v>
      </c>
      <c r="AG22" s="33"/>
      <c r="AH22" s="33">
        <f t="shared" si="4"/>
        <v>0.8</v>
      </c>
      <c r="AI22" s="29">
        <f t="shared" si="1"/>
        <v>1</v>
      </c>
      <c r="AJ22" s="29">
        <f t="shared" si="2"/>
        <v>1</v>
      </c>
      <c r="AK22" s="29">
        <f t="shared" si="3"/>
        <v>0.8</v>
      </c>
    </row>
    <row r="23" spans="1:37" ht="15.6">
      <c r="A23" s="44" t="s">
        <v>248</v>
      </c>
      <c r="B23" s="46" t="s">
        <v>249</v>
      </c>
      <c r="C23" s="46">
        <v>2016512089</v>
      </c>
      <c r="D23" s="7">
        <v>0</v>
      </c>
      <c r="E23" s="7">
        <v>0</v>
      </c>
      <c r="F23" s="7">
        <v>0</v>
      </c>
      <c r="G23" s="7">
        <v>0</v>
      </c>
      <c r="H23" s="6">
        <v>0</v>
      </c>
      <c r="I23" s="7">
        <v>0</v>
      </c>
      <c r="J23" s="7">
        <v>0</v>
      </c>
      <c r="K23" s="33">
        <v>0</v>
      </c>
      <c r="L23" s="33">
        <v>0</v>
      </c>
      <c r="M23" s="33">
        <v>0</v>
      </c>
      <c r="N23" s="33">
        <v>0</v>
      </c>
      <c r="O23" s="33">
        <v>0</v>
      </c>
      <c r="P23" s="33">
        <v>0</v>
      </c>
      <c r="Q23" s="33">
        <v>0</v>
      </c>
      <c r="R23" s="33">
        <f t="shared" si="0"/>
        <v>0</v>
      </c>
      <c r="S23" s="33">
        <f>VLOOKUP(C23,'[3]16电气下'!$C$3:$D$30,2,FALSE)</f>
        <v>0</v>
      </c>
      <c r="T23" s="33">
        <f>VLOOKUP(C23,'[3]16电气下'!$C$3:$E$30,3,FALSE)</f>
        <v>0</v>
      </c>
      <c r="U23" s="33">
        <f>VLOOKUP(C23,'[3]16电气下'!$C$3:$F$30,4,FALSE)</f>
        <v>0</v>
      </c>
      <c r="V23" s="33">
        <f>VLOOKUP(C23,'[3]16电气下'!$C$3:$G$30,5,FALSE)</f>
        <v>0.2</v>
      </c>
      <c r="W23" s="2">
        <v>0</v>
      </c>
      <c r="X23" s="2">
        <v>0</v>
      </c>
      <c r="Y23" s="33">
        <v>0</v>
      </c>
      <c r="Z23" s="33">
        <v>0</v>
      </c>
      <c r="AA23" s="33">
        <v>0</v>
      </c>
      <c r="AB23" s="33">
        <v>0</v>
      </c>
      <c r="AC23" s="33">
        <v>0</v>
      </c>
      <c r="AD23" s="33">
        <v>0</v>
      </c>
      <c r="AE23" s="33"/>
      <c r="AF23" s="33">
        <v>0.6</v>
      </c>
      <c r="AG23" s="33"/>
      <c r="AH23" s="33">
        <f t="shared" si="4"/>
        <v>0.8</v>
      </c>
      <c r="AI23" s="29">
        <f t="shared" si="1"/>
        <v>1</v>
      </c>
      <c r="AJ23" s="29">
        <f t="shared" si="2"/>
        <v>1</v>
      </c>
      <c r="AK23" s="29">
        <f t="shared" si="3"/>
        <v>0.8</v>
      </c>
    </row>
    <row r="24" spans="1:37" ht="15.6">
      <c r="A24" s="44" t="s">
        <v>258</v>
      </c>
      <c r="B24" s="48" t="s">
        <v>259</v>
      </c>
      <c r="C24" s="48">
        <v>2016512090</v>
      </c>
      <c r="D24" s="7">
        <v>0</v>
      </c>
      <c r="E24" s="7">
        <v>0</v>
      </c>
      <c r="F24" s="7">
        <v>0</v>
      </c>
      <c r="G24" s="7">
        <v>0</v>
      </c>
      <c r="H24" s="6">
        <v>0</v>
      </c>
      <c r="I24" s="7">
        <v>0</v>
      </c>
      <c r="J24" s="7">
        <v>0</v>
      </c>
      <c r="K24" s="33">
        <v>0</v>
      </c>
      <c r="L24" s="33">
        <v>0</v>
      </c>
      <c r="M24" s="33">
        <v>0</v>
      </c>
      <c r="N24" s="33">
        <v>0</v>
      </c>
      <c r="O24" s="33">
        <v>0</v>
      </c>
      <c r="P24" s="33">
        <v>0</v>
      </c>
      <c r="Q24" s="33">
        <v>0</v>
      </c>
      <c r="R24" s="33">
        <f t="shared" si="0"/>
        <v>0</v>
      </c>
      <c r="S24" s="33">
        <v>0</v>
      </c>
      <c r="T24" s="33">
        <v>0</v>
      </c>
      <c r="U24" s="33">
        <v>0</v>
      </c>
      <c r="V24" s="33">
        <v>0</v>
      </c>
      <c r="W24" s="2">
        <v>0</v>
      </c>
      <c r="X24" s="2">
        <v>0</v>
      </c>
      <c r="Y24" s="33">
        <v>0</v>
      </c>
      <c r="Z24" s="33">
        <v>0</v>
      </c>
      <c r="AA24" s="33">
        <v>0</v>
      </c>
      <c r="AB24" s="33">
        <v>0</v>
      </c>
      <c r="AC24" s="33">
        <v>0</v>
      </c>
      <c r="AD24" s="33">
        <v>0</v>
      </c>
      <c r="AE24" s="33"/>
      <c r="AF24" s="33">
        <v>0.6</v>
      </c>
      <c r="AG24" s="33"/>
      <c r="AH24" s="33">
        <f t="shared" si="4"/>
        <v>0.6</v>
      </c>
      <c r="AI24" s="29">
        <f t="shared" si="1"/>
        <v>0</v>
      </c>
      <c r="AJ24" s="29">
        <f t="shared" si="2"/>
        <v>0</v>
      </c>
      <c r="AK24" s="29">
        <f t="shared" si="3"/>
        <v>0.6</v>
      </c>
    </row>
    <row r="25" spans="1:37" ht="15.6">
      <c r="A25" s="44" t="s">
        <v>250</v>
      </c>
      <c r="B25" s="47" t="s">
        <v>251</v>
      </c>
      <c r="C25" s="47">
        <v>2016512091</v>
      </c>
      <c r="D25" s="7">
        <v>0</v>
      </c>
      <c r="E25" s="7">
        <v>0</v>
      </c>
      <c r="F25" s="7">
        <v>0</v>
      </c>
      <c r="G25" s="7">
        <v>0</v>
      </c>
      <c r="H25" s="6">
        <v>0</v>
      </c>
      <c r="I25" s="7">
        <v>0</v>
      </c>
      <c r="J25" s="7">
        <v>0</v>
      </c>
      <c r="K25" s="33">
        <v>0</v>
      </c>
      <c r="L25" s="33">
        <v>0</v>
      </c>
      <c r="M25" s="33">
        <v>0</v>
      </c>
      <c r="N25" s="33">
        <v>0</v>
      </c>
      <c r="O25" s="33">
        <v>0</v>
      </c>
      <c r="P25" s="33">
        <v>0</v>
      </c>
      <c r="Q25" s="33">
        <v>0</v>
      </c>
      <c r="R25" s="33">
        <f t="shared" si="0"/>
        <v>0</v>
      </c>
      <c r="S25" s="33">
        <f>VLOOKUP(C25,'[3]16电气下'!$C$3:$D$30,2,FALSE)</f>
        <v>0</v>
      </c>
      <c r="T25" s="33">
        <f>VLOOKUP(C25,'[3]16电气下'!$C$3:$E$30,3,FALSE)</f>
        <v>0</v>
      </c>
      <c r="U25" s="33">
        <f>VLOOKUP(C25,'[3]16电气下'!$C$3:$F$30,4,FALSE)</f>
        <v>0.2</v>
      </c>
      <c r="V25" s="33">
        <f>VLOOKUP(C25,'[3]16电气下'!$C$3:$G$30,5,FALSE)</f>
        <v>0.2</v>
      </c>
      <c r="W25" s="2">
        <v>0</v>
      </c>
      <c r="X25" s="2">
        <v>0</v>
      </c>
      <c r="Y25" s="33">
        <v>0</v>
      </c>
      <c r="Z25" s="33">
        <v>0</v>
      </c>
      <c r="AA25" s="33">
        <v>0</v>
      </c>
      <c r="AB25" s="33">
        <v>0</v>
      </c>
      <c r="AC25" s="33">
        <v>0</v>
      </c>
      <c r="AD25" s="33">
        <v>0</v>
      </c>
      <c r="AE25" s="33"/>
      <c r="AF25" s="33">
        <v>0.6</v>
      </c>
      <c r="AG25" s="33"/>
      <c r="AH25" s="33">
        <f t="shared" si="4"/>
        <v>1</v>
      </c>
      <c r="AI25" s="29">
        <f t="shared" si="1"/>
        <v>2</v>
      </c>
      <c r="AJ25" s="29">
        <f t="shared" si="2"/>
        <v>2</v>
      </c>
      <c r="AK25" s="29">
        <f t="shared" si="3"/>
        <v>1</v>
      </c>
    </row>
    <row r="26" spans="1:37" ht="15.6">
      <c r="A26" s="44" t="s">
        <v>256</v>
      </c>
      <c r="B26" s="47" t="s">
        <v>257</v>
      </c>
      <c r="C26" s="47">
        <v>2016512092</v>
      </c>
      <c r="D26" s="7">
        <v>0</v>
      </c>
      <c r="E26" s="7">
        <v>0</v>
      </c>
      <c r="F26" s="7">
        <v>0</v>
      </c>
      <c r="G26" s="7">
        <v>0</v>
      </c>
      <c r="H26" s="6">
        <v>0</v>
      </c>
      <c r="I26" s="7">
        <v>0</v>
      </c>
      <c r="J26" s="7">
        <v>0</v>
      </c>
      <c r="K26" s="33">
        <v>0</v>
      </c>
      <c r="L26" s="33">
        <v>0</v>
      </c>
      <c r="M26" s="33">
        <v>0</v>
      </c>
      <c r="N26" s="33">
        <v>0</v>
      </c>
      <c r="O26" s="33">
        <v>0</v>
      </c>
      <c r="P26" s="33">
        <v>0</v>
      </c>
      <c r="Q26" s="33">
        <v>0</v>
      </c>
      <c r="R26" s="33">
        <f t="shared" si="0"/>
        <v>0</v>
      </c>
      <c r="S26" s="33">
        <v>0</v>
      </c>
      <c r="T26" s="33">
        <v>0</v>
      </c>
      <c r="U26" s="33">
        <v>0</v>
      </c>
      <c r="V26" s="33">
        <v>0</v>
      </c>
      <c r="W26" s="2">
        <v>0</v>
      </c>
      <c r="X26" s="2">
        <v>0</v>
      </c>
      <c r="Y26" s="33">
        <v>0</v>
      </c>
      <c r="Z26" s="33">
        <v>0</v>
      </c>
      <c r="AA26" s="33">
        <v>0</v>
      </c>
      <c r="AB26" s="33">
        <v>0</v>
      </c>
      <c r="AC26" s="33">
        <v>0</v>
      </c>
      <c r="AD26" s="33">
        <v>0</v>
      </c>
      <c r="AE26" s="33"/>
      <c r="AF26" s="33">
        <v>0.6</v>
      </c>
      <c r="AG26" s="33"/>
      <c r="AH26" s="33">
        <f t="shared" si="4"/>
        <v>0.6</v>
      </c>
      <c r="AI26" s="29">
        <f t="shared" si="1"/>
        <v>0</v>
      </c>
      <c r="AJ26" s="29">
        <f t="shared" si="2"/>
        <v>0</v>
      </c>
      <c r="AK26" s="29">
        <f t="shared" si="3"/>
        <v>0.6</v>
      </c>
    </row>
    <row r="27" spans="1:37" ht="15.6">
      <c r="A27" s="44" t="s">
        <v>268</v>
      </c>
      <c r="B27" s="49" t="s">
        <v>269</v>
      </c>
      <c r="C27" s="49">
        <v>2016512093</v>
      </c>
      <c r="D27" s="7">
        <v>0</v>
      </c>
      <c r="E27" s="7">
        <v>0</v>
      </c>
      <c r="F27" s="7">
        <v>0</v>
      </c>
      <c r="G27" s="7">
        <v>0</v>
      </c>
      <c r="H27" s="6">
        <v>0</v>
      </c>
      <c r="I27" s="7">
        <v>0</v>
      </c>
      <c r="J27" s="7">
        <v>0</v>
      </c>
      <c r="K27" s="33">
        <v>0</v>
      </c>
      <c r="L27" s="33">
        <v>0</v>
      </c>
      <c r="M27" s="33">
        <v>0</v>
      </c>
      <c r="N27" s="33">
        <v>0</v>
      </c>
      <c r="O27" s="33">
        <v>0</v>
      </c>
      <c r="P27" s="33">
        <v>0</v>
      </c>
      <c r="Q27" s="33">
        <v>0</v>
      </c>
      <c r="R27" s="33">
        <f t="shared" si="0"/>
        <v>0</v>
      </c>
      <c r="S27" s="33">
        <f>VLOOKUP(C27,'[3]16电气下'!$C$3:$D$30,2,FALSE)</f>
        <v>0</v>
      </c>
      <c r="T27" s="33">
        <f>VLOOKUP(C27,'[3]16电气下'!$C$3:$E$30,3,FALSE)</f>
        <v>0</v>
      </c>
      <c r="U27" s="33">
        <f>VLOOKUP(C27,'[3]16电气下'!$C$3:$F$30,4,FALSE)</f>
        <v>0.2</v>
      </c>
      <c r="V27" s="33">
        <f>VLOOKUP(C27,'[3]16电气下'!$C$3:$G$30,5,FALSE)</f>
        <v>0.2</v>
      </c>
      <c r="W27" s="2">
        <v>0</v>
      </c>
      <c r="X27" s="2">
        <v>0</v>
      </c>
      <c r="Y27" s="33">
        <v>0</v>
      </c>
      <c r="Z27" s="33">
        <v>0</v>
      </c>
      <c r="AA27" s="33">
        <v>0</v>
      </c>
      <c r="AB27" s="33">
        <v>0</v>
      </c>
      <c r="AC27" s="33">
        <v>0</v>
      </c>
      <c r="AD27" s="33">
        <v>0</v>
      </c>
      <c r="AE27" s="33"/>
      <c r="AF27" s="33"/>
      <c r="AG27" s="33"/>
      <c r="AH27" s="33">
        <f t="shared" si="4"/>
        <v>0.4</v>
      </c>
      <c r="AI27" s="29">
        <f t="shared" si="1"/>
        <v>2</v>
      </c>
      <c r="AJ27" s="29">
        <f t="shared" si="2"/>
        <v>2</v>
      </c>
      <c r="AK27" s="29">
        <f t="shared" si="3"/>
        <v>0.4</v>
      </c>
    </row>
    <row r="28" spans="1:37" ht="15.6">
      <c r="A28" s="44" t="s">
        <v>272</v>
      </c>
      <c r="B28" s="49" t="s">
        <v>273</v>
      </c>
      <c r="C28" s="49">
        <v>2016512094</v>
      </c>
      <c r="D28" s="7">
        <v>0</v>
      </c>
      <c r="E28" s="7">
        <v>0</v>
      </c>
      <c r="F28" s="7">
        <v>0</v>
      </c>
      <c r="G28" s="7">
        <v>0</v>
      </c>
      <c r="H28" s="6">
        <v>0</v>
      </c>
      <c r="I28" s="7">
        <v>0</v>
      </c>
      <c r="J28" s="7">
        <v>0</v>
      </c>
      <c r="K28" s="33">
        <v>0</v>
      </c>
      <c r="L28" s="33">
        <v>0</v>
      </c>
      <c r="M28" s="33">
        <v>0</v>
      </c>
      <c r="N28" s="33">
        <v>0</v>
      </c>
      <c r="O28" s="33">
        <v>0</v>
      </c>
      <c r="P28" s="33">
        <v>0</v>
      </c>
      <c r="Q28" s="33">
        <v>0</v>
      </c>
      <c r="R28" s="33">
        <f t="shared" si="0"/>
        <v>0</v>
      </c>
      <c r="S28" s="33">
        <f>VLOOKUP(C28,'[3]16电气下'!$C$3:$D$30,2,FALSE)</f>
        <v>0</v>
      </c>
      <c r="T28" s="33">
        <f>VLOOKUP(C28,'[3]16电气下'!$C$3:$E$30,3,FALSE)</f>
        <v>0</v>
      </c>
      <c r="U28" s="33">
        <f>VLOOKUP(C28,'[3]16电气下'!$C$3:$F$30,4,FALSE)</f>
        <v>0.2</v>
      </c>
      <c r="V28" s="33">
        <f>VLOOKUP(C28,'[3]16电气下'!$C$3:$G$30,5,FALSE)</f>
        <v>0</v>
      </c>
      <c r="W28" s="2">
        <v>0</v>
      </c>
      <c r="X28" s="2">
        <v>0</v>
      </c>
      <c r="Y28" s="33">
        <v>0</v>
      </c>
      <c r="Z28" s="33">
        <v>0</v>
      </c>
      <c r="AA28" s="33">
        <v>0</v>
      </c>
      <c r="AB28" s="33">
        <v>0</v>
      </c>
      <c r="AC28" s="33">
        <v>0</v>
      </c>
      <c r="AD28" s="33">
        <v>0</v>
      </c>
      <c r="AE28" s="33"/>
      <c r="AF28" s="33"/>
      <c r="AG28" s="33"/>
      <c r="AH28" s="33">
        <f t="shared" si="4"/>
        <v>0.2</v>
      </c>
      <c r="AI28" s="29">
        <f t="shared" si="1"/>
        <v>1</v>
      </c>
      <c r="AJ28" s="29">
        <f t="shared" si="2"/>
        <v>1</v>
      </c>
      <c r="AK28" s="29">
        <f t="shared" si="3"/>
        <v>0.2</v>
      </c>
    </row>
    <row r="29" spans="1:37" ht="15.6">
      <c r="A29" s="44" t="s">
        <v>270</v>
      </c>
      <c r="B29" s="49" t="s">
        <v>271</v>
      </c>
      <c r="C29" s="49">
        <v>2016512096</v>
      </c>
      <c r="D29" s="7">
        <v>0</v>
      </c>
      <c r="E29" s="7">
        <v>0</v>
      </c>
      <c r="F29" s="7">
        <v>0</v>
      </c>
      <c r="G29" s="7">
        <v>0</v>
      </c>
      <c r="H29" s="6">
        <v>0</v>
      </c>
      <c r="I29" s="7">
        <v>0</v>
      </c>
      <c r="J29" s="7">
        <v>0</v>
      </c>
      <c r="K29" s="33">
        <v>0</v>
      </c>
      <c r="L29" s="33">
        <v>0</v>
      </c>
      <c r="M29" s="33">
        <v>0</v>
      </c>
      <c r="N29" s="33">
        <v>0</v>
      </c>
      <c r="O29" s="33">
        <v>0</v>
      </c>
      <c r="P29" s="33">
        <v>0</v>
      </c>
      <c r="Q29" s="33">
        <v>0</v>
      </c>
      <c r="R29" s="33">
        <f t="shared" si="0"/>
        <v>0</v>
      </c>
      <c r="S29" s="33">
        <f>VLOOKUP(C29,'[3]16电气下'!$C$3:$D$30,2,FALSE)</f>
        <v>0</v>
      </c>
      <c r="T29" s="33">
        <f>VLOOKUP(C29,'[3]16电气下'!$C$3:$E$30,3,FALSE)</f>
        <v>0</v>
      </c>
      <c r="U29" s="33">
        <f>VLOOKUP(C29,'[3]16电气下'!$C$3:$F$30,4,FALSE)</f>
        <v>0.2</v>
      </c>
      <c r="V29" s="33">
        <f>VLOOKUP(C29,'[3]16电气下'!$C$3:$G$30,5,FALSE)</f>
        <v>0</v>
      </c>
      <c r="W29" s="2">
        <v>0</v>
      </c>
      <c r="X29" s="2">
        <v>0</v>
      </c>
      <c r="Y29" s="33">
        <v>0</v>
      </c>
      <c r="Z29" s="33">
        <v>0</v>
      </c>
      <c r="AA29" s="33">
        <v>0</v>
      </c>
      <c r="AB29" s="33">
        <v>0</v>
      </c>
      <c r="AC29" s="33">
        <v>0</v>
      </c>
      <c r="AD29" s="33">
        <v>0</v>
      </c>
      <c r="AE29" s="33"/>
      <c r="AF29" s="33"/>
      <c r="AG29" s="33"/>
      <c r="AH29" s="33">
        <f t="shared" si="4"/>
        <v>0.2</v>
      </c>
      <c r="AI29" s="29">
        <f t="shared" si="1"/>
        <v>1</v>
      </c>
      <c r="AJ29" s="29">
        <f t="shared" si="2"/>
        <v>1</v>
      </c>
      <c r="AK29" s="29">
        <f t="shared" si="3"/>
        <v>0.2</v>
      </c>
    </row>
    <row r="30" spans="1:37" ht="15.6">
      <c r="A30" s="44" t="s">
        <v>274</v>
      </c>
      <c r="B30" s="49" t="s">
        <v>275</v>
      </c>
      <c r="C30" s="49">
        <v>2016512097</v>
      </c>
      <c r="D30" s="7">
        <v>0</v>
      </c>
      <c r="E30" s="7">
        <v>0</v>
      </c>
      <c r="F30" s="7">
        <v>0</v>
      </c>
      <c r="G30" s="7">
        <v>0</v>
      </c>
      <c r="H30" s="6">
        <v>0</v>
      </c>
      <c r="I30" s="7">
        <v>0</v>
      </c>
      <c r="J30" s="7">
        <v>0</v>
      </c>
      <c r="K30" s="33">
        <v>0</v>
      </c>
      <c r="L30" s="33">
        <v>0</v>
      </c>
      <c r="M30" s="33">
        <v>0</v>
      </c>
      <c r="N30" s="33">
        <v>0</v>
      </c>
      <c r="O30" s="33">
        <v>0</v>
      </c>
      <c r="P30" s="33">
        <v>0</v>
      </c>
      <c r="Q30" s="33">
        <v>0</v>
      </c>
      <c r="R30" s="33">
        <f t="shared" si="0"/>
        <v>0</v>
      </c>
      <c r="S30" s="33">
        <f>VLOOKUP(C30,'[3]16电气下'!$C$3:$D$30,2,FALSE)</f>
        <v>0</v>
      </c>
      <c r="T30" s="33">
        <f>VLOOKUP(C30,'[3]16电气下'!$C$3:$E$30,3,FALSE)</f>
        <v>0</v>
      </c>
      <c r="U30" s="33">
        <f>VLOOKUP(C30,'[3]16电气下'!$C$3:$F$30,4,FALSE)</f>
        <v>0</v>
      </c>
      <c r="V30" s="33">
        <f>VLOOKUP(C30,'[3]16电气下'!$C$3:$G$30,5,FALSE)</f>
        <v>0.2</v>
      </c>
      <c r="W30" s="2">
        <v>0</v>
      </c>
      <c r="X30" s="2">
        <v>0</v>
      </c>
      <c r="Y30" s="33">
        <v>0</v>
      </c>
      <c r="Z30" s="33">
        <v>0</v>
      </c>
      <c r="AA30" s="33">
        <v>0</v>
      </c>
      <c r="AB30" s="33">
        <v>0</v>
      </c>
      <c r="AC30" s="33">
        <v>0</v>
      </c>
      <c r="AD30" s="33">
        <v>0</v>
      </c>
      <c r="AE30" s="33"/>
      <c r="AF30" s="33"/>
      <c r="AG30" s="33"/>
      <c r="AH30" s="33">
        <f t="shared" si="4"/>
        <v>0.2</v>
      </c>
      <c r="AI30" s="29">
        <f t="shared" si="1"/>
        <v>1</v>
      </c>
      <c r="AJ30" s="29">
        <f t="shared" si="2"/>
        <v>1</v>
      </c>
      <c r="AK30" s="29">
        <f t="shared" si="3"/>
        <v>0.2</v>
      </c>
    </row>
    <row r="31" spans="1:37" ht="15.6">
      <c r="A31" s="44" t="s">
        <v>282</v>
      </c>
      <c r="B31" s="48" t="s">
        <v>283</v>
      </c>
      <c r="C31" s="48">
        <v>2016512101</v>
      </c>
      <c r="D31" s="7">
        <v>0</v>
      </c>
      <c r="E31" s="7">
        <v>0</v>
      </c>
      <c r="F31" s="7">
        <v>0</v>
      </c>
      <c r="G31" s="7">
        <v>0</v>
      </c>
      <c r="H31" s="6">
        <v>0</v>
      </c>
      <c r="I31" s="7">
        <v>0</v>
      </c>
      <c r="J31" s="7">
        <v>0</v>
      </c>
      <c r="K31" s="33">
        <v>0</v>
      </c>
      <c r="L31" s="33">
        <v>0</v>
      </c>
      <c r="M31" s="33">
        <v>0</v>
      </c>
      <c r="N31" s="33">
        <v>0</v>
      </c>
      <c r="O31" s="33">
        <v>0</v>
      </c>
      <c r="P31" s="33">
        <v>0</v>
      </c>
      <c r="Q31" s="33">
        <v>0</v>
      </c>
      <c r="R31" s="33">
        <f t="shared" si="0"/>
        <v>0</v>
      </c>
      <c r="S31" s="33">
        <f>VLOOKUP(C31,'[3]16电气下'!$C$3:$D$30,2,FALSE)</f>
        <v>0</v>
      </c>
      <c r="T31" s="33">
        <f>VLOOKUP(C31,'[3]16电气下'!$C$3:$E$30,3,FALSE)</f>
        <v>0</v>
      </c>
      <c r="U31" s="33">
        <f>VLOOKUP(C31,'[3]16电气下'!$C$3:$F$30,4,FALSE)</f>
        <v>0.2</v>
      </c>
      <c r="V31" s="33">
        <f>VLOOKUP(C31,'[3]16电气下'!$C$3:$G$30,5,FALSE)</f>
        <v>0.2</v>
      </c>
      <c r="W31" s="2">
        <v>0</v>
      </c>
      <c r="X31" s="2">
        <v>0</v>
      </c>
      <c r="Y31" s="33">
        <v>0</v>
      </c>
      <c r="Z31" s="33">
        <v>0</v>
      </c>
      <c r="AA31" s="33">
        <v>0</v>
      </c>
      <c r="AB31" s="33">
        <v>0</v>
      </c>
      <c r="AC31" s="33">
        <v>0</v>
      </c>
      <c r="AD31" s="33">
        <v>0</v>
      </c>
      <c r="AE31" s="33"/>
      <c r="AF31" s="33">
        <v>0.6</v>
      </c>
      <c r="AG31" s="33"/>
      <c r="AH31" s="33">
        <f t="shared" si="4"/>
        <v>1</v>
      </c>
      <c r="AI31" s="29">
        <f t="shared" si="1"/>
        <v>2</v>
      </c>
      <c r="AJ31" s="29">
        <f t="shared" si="2"/>
        <v>2</v>
      </c>
      <c r="AK31" s="29">
        <f t="shared" si="3"/>
        <v>1</v>
      </c>
    </row>
    <row r="32" spans="1:37" ht="15.6">
      <c r="A32" s="44" t="s">
        <v>278</v>
      </c>
      <c r="B32" s="48" t="s">
        <v>279</v>
      </c>
      <c r="C32" s="48">
        <v>2016512102</v>
      </c>
      <c r="D32" s="7">
        <v>0</v>
      </c>
      <c r="E32" s="7">
        <v>0</v>
      </c>
      <c r="F32" s="7">
        <v>0</v>
      </c>
      <c r="G32" s="7">
        <v>0</v>
      </c>
      <c r="H32" s="6">
        <v>0</v>
      </c>
      <c r="I32" s="7">
        <v>0</v>
      </c>
      <c r="J32" s="7">
        <v>0</v>
      </c>
      <c r="K32" s="33">
        <v>0</v>
      </c>
      <c r="L32" s="33">
        <v>0</v>
      </c>
      <c r="M32" s="33">
        <v>0</v>
      </c>
      <c r="N32" s="33">
        <v>0</v>
      </c>
      <c r="O32" s="33">
        <v>0</v>
      </c>
      <c r="P32" s="33">
        <v>0</v>
      </c>
      <c r="Q32" s="33">
        <v>0</v>
      </c>
      <c r="R32" s="33">
        <f t="shared" si="0"/>
        <v>0</v>
      </c>
      <c r="S32" s="33">
        <f>VLOOKUP(C32,'[3]16电气下'!$C$3:$D$30,2,FALSE)</f>
        <v>0</v>
      </c>
      <c r="T32" s="33">
        <f>VLOOKUP(C32,'[3]16电气下'!$C$3:$E$30,3,FALSE)</f>
        <v>0</v>
      </c>
      <c r="U32" s="33">
        <f>VLOOKUP(C32,'[3]16电气下'!$C$3:$F$30,4,FALSE)</f>
        <v>0.2</v>
      </c>
      <c r="V32" s="33">
        <f>VLOOKUP(C32,'[3]16电气下'!$C$3:$G$30,5,FALSE)</f>
        <v>0</v>
      </c>
      <c r="W32" s="2">
        <v>0</v>
      </c>
      <c r="X32" s="2">
        <v>0</v>
      </c>
      <c r="Y32" s="33">
        <v>0</v>
      </c>
      <c r="Z32" s="33">
        <v>0</v>
      </c>
      <c r="AA32" s="33">
        <v>0</v>
      </c>
      <c r="AB32" s="33">
        <v>0</v>
      </c>
      <c r="AC32" s="33">
        <v>0</v>
      </c>
      <c r="AD32" s="33">
        <v>0</v>
      </c>
      <c r="AE32" s="33"/>
      <c r="AF32" s="33">
        <v>0.6</v>
      </c>
      <c r="AG32" s="33"/>
      <c r="AH32" s="33">
        <f t="shared" si="4"/>
        <v>0.8</v>
      </c>
      <c r="AI32" s="29">
        <f t="shared" si="1"/>
        <v>1</v>
      </c>
      <c r="AJ32" s="29">
        <f t="shared" si="2"/>
        <v>1</v>
      </c>
      <c r="AK32" s="29">
        <f t="shared" si="3"/>
        <v>0.8</v>
      </c>
    </row>
    <row r="33" spans="1:37" ht="15.6">
      <c r="A33" s="44" t="s">
        <v>276</v>
      </c>
      <c r="B33" s="48" t="s">
        <v>277</v>
      </c>
      <c r="C33" s="48">
        <v>2016512103</v>
      </c>
      <c r="D33" s="7">
        <v>0</v>
      </c>
      <c r="E33" s="7">
        <v>0</v>
      </c>
      <c r="F33" s="7">
        <v>0</v>
      </c>
      <c r="G33" s="7">
        <v>0</v>
      </c>
      <c r="H33" s="6">
        <v>0</v>
      </c>
      <c r="I33" s="7">
        <v>0</v>
      </c>
      <c r="J33" s="7">
        <v>0</v>
      </c>
      <c r="K33" s="33">
        <v>0</v>
      </c>
      <c r="L33" s="33">
        <v>0</v>
      </c>
      <c r="M33" s="33">
        <v>0</v>
      </c>
      <c r="N33" s="33">
        <v>0</v>
      </c>
      <c r="O33" s="33">
        <v>0</v>
      </c>
      <c r="P33" s="33">
        <v>0</v>
      </c>
      <c r="Q33" s="33">
        <v>0</v>
      </c>
      <c r="R33" s="33">
        <f t="shared" si="0"/>
        <v>0</v>
      </c>
      <c r="S33" s="33">
        <f>VLOOKUP(C33,'[3]16电气下'!$C$3:$D$30,2,FALSE)</f>
        <v>0</v>
      </c>
      <c r="T33" s="33">
        <f>VLOOKUP(C33,'[3]16电气下'!$C$3:$E$30,3,FALSE)</f>
        <v>0</v>
      </c>
      <c r="U33" s="33">
        <f>VLOOKUP(C33,'[3]16电气下'!$C$3:$F$30,4,FALSE)</f>
        <v>0.2</v>
      </c>
      <c r="V33" s="33">
        <f>VLOOKUP(C33,'[3]16电气下'!$C$3:$G$30,5,FALSE)</f>
        <v>0.2</v>
      </c>
      <c r="W33" s="2">
        <v>0</v>
      </c>
      <c r="X33" s="2">
        <v>0</v>
      </c>
      <c r="Y33" s="33">
        <v>0</v>
      </c>
      <c r="Z33" s="33">
        <v>0</v>
      </c>
      <c r="AA33" s="33">
        <v>0</v>
      </c>
      <c r="AB33" s="33">
        <v>0</v>
      </c>
      <c r="AC33" s="33">
        <v>0</v>
      </c>
      <c r="AD33" s="33">
        <v>0</v>
      </c>
      <c r="AE33" s="33"/>
      <c r="AF33" s="33">
        <v>0.6</v>
      </c>
      <c r="AG33" s="33"/>
      <c r="AH33" s="33">
        <f t="shared" si="4"/>
        <v>1</v>
      </c>
      <c r="AI33" s="29">
        <f t="shared" si="1"/>
        <v>2</v>
      </c>
      <c r="AJ33" s="29">
        <f t="shared" si="2"/>
        <v>2</v>
      </c>
      <c r="AK33" s="29">
        <f t="shared" si="3"/>
        <v>1</v>
      </c>
    </row>
    <row r="34" spans="1:37" ht="15.6">
      <c r="A34" s="44" t="s">
        <v>284</v>
      </c>
      <c r="B34" s="48" t="s">
        <v>285</v>
      </c>
      <c r="C34" s="48">
        <v>2016512105</v>
      </c>
      <c r="D34" s="7">
        <v>0</v>
      </c>
      <c r="E34" s="7">
        <v>0</v>
      </c>
      <c r="F34" s="7">
        <v>0</v>
      </c>
      <c r="G34" s="7">
        <v>0</v>
      </c>
      <c r="H34" s="6">
        <v>0</v>
      </c>
      <c r="I34" s="7">
        <v>0</v>
      </c>
      <c r="J34" s="7">
        <v>0</v>
      </c>
      <c r="K34" s="33">
        <v>0</v>
      </c>
      <c r="L34" s="33">
        <v>0</v>
      </c>
      <c r="M34" s="33">
        <v>0</v>
      </c>
      <c r="N34" s="33">
        <v>0</v>
      </c>
      <c r="O34" s="33">
        <v>0</v>
      </c>
      <c r="P34" s="33">
        <v>0</v>
      </c>
      <c r="Q34" s="33">
        <v>0</v>
      </c>
      <c r="R34" s="33">
        <f t="shared" si="0"/>
        <v>0</v>
      </c>
      <c r="S34" s="33">
        <f>VLOOKUP(C34,'[3]16电气下'!$C$3:$D$30,2,FALSE)</f>
        <v>0</v>
      </c>
      <c r="T34" s="33">
        <f>VLOOKUP(C34,'[3]16电气下'!$C$3:$E$30,3,FALSE)</f>
        <v>0</v>
      </c>
      <c r="U34" s="33">
        <f>VLOOKUP(C34,'[3]16电气下'!$C$3:$F$30,4,FALSE)</f>
        <v>0</v>
      </c>
      <c r="V34" s="33">
        <f>VLOOKUP(C34,'[3]16电气下'!$C$3:$G$30,5,FALSE)</f>
        <v>0.2</v>
      </c>
      <c r="W34" s="2">
        <v>0</v>
      </c>
      <c r="X34" s="2">
        <v>0</v>
      </c>
      <c r="Y34" s="33">
        <v>0</v>
      </c>
      <c r="Z34" s="33">
        <v>0</v>
      </c>
      <c r="AA34" s="33">
        <v>0</v>
      </c>
      <c r="AB34" s="33">
        <v>0</v>
      </c>
      <c r="AC34" s="33">
        <v>0</v>
      </c>
      <c r="AD34" s="33">
        <v>0</v>
      </c>
      <c r="AE34" s="33"/>
      <c r="AF34" s="33">
        <v>0.6</v>
      </c>
      <c r="AG34" s="33"/>
      <c r="AH34" s="33">
        <f t="shared" si="4"/>
        <v>0.8</v>
      </c>
      <c r="AI34" s="29">
        <f t="shared" si="1"/>
        <v>1</v>
      </c>
      <c r="AJ34" s="29">
        <f t="shared" si="2"/>
        <v>1</v>
      </c>
      <c r="AK34" s="29">
        <f t="shared" si="3"/>
        <v>0.8</v>
      </c>
    </row>
    <row r="35" spans="1:37" ht="15.6">
      <c r="A35" s="44" t="s">
        <v>280</v>
      </c>
      <c r="B35" s="48" t="s">
        <v>281</v>
      </c>
      <c r="C35" s="48">
        <v>2016512106</v>
      </c>
      <c r="D35" s="7">
        <v>0</v>
      </c>
      <c r="E35" s="7">
        <v>0</v>
      </c>
      <c r="F35" s="7">
        <v>0</v>
      </c>
      <c r="G35" s="7">
        <v>0</v>
      </c>
      <c r="H35" s="6">
        <v>0</v>
      </c>
      <c r="I35" s="7">
        <v>0</v>
      </c>
      <c r="J35" s="7">
        <v>0</v>
      </c>
      <c r="K35" s="33">
        <v>0</v>
      </c>
      <c r="L35" s="33">
        <v>0</v>
      </c>
      <c r="M35" s="33">
        <v>0</v>
      </c>
      <c r="N35" s="33">
        <v>0</v>
      </c>
      <c r="O35" s="33">
        <v>0</v>
      </c>
      <c r="P35" s="33">
        <v>0</v>
      </c>
      <c r="Q35" s="33">
        <v>0</v>
      </c>
      <c r="R35" s="33">
        <f t="shared" si="0"/>
        <v>0</v>
      </c>
      <c r="S35" s="33">
        <f>VLOOKUP(C35,'[3]16电气下'!$C$3:$D$30,2,FALSE)</f>
        <v>0</v>
      </c>
      <c r="T35" s="33">
        <f>VLOOKUP(C35,'[3]16电气下'!$C$3:$E$30,3,FALSE)</f>
        <v>0</v>
      </c>
      <c r="U35" s="33">
        <f>VLOOKUP(C35,'[3]16电气下'!$C$3:$F$30,4,FALSE)</f>
        <v>0.2</v>
      </c>
      <c r="V35" s="33">
        <f>VLOOKUP(C35,'[3]16电气下'!$C$3:$G$30,5,FALSE)</f>
        <v>0.2</v>
      </c>
      <c r="W35" s="2">
        <v>0</v>
      </c>
      <c r="X35" s="2">
        <v>0</v>
      </c>
      <c r="Y35" s="33">
        <v>0</v>
      </c>
      <c r="Z35" s="33">
        <v>0</v>
      </c>
      <c r="AA35" s="33">
        <v>0</v>
      </c>
      <c r="AB35" s="33">
        <v>0</v>
      </c>
      <c r="AC35" s="33">
        <v>0</v>
      </c>
      <c r="AD35" s="33">
        <v>0</v>
      </c>
      <c r="AE35" s="33"/>
      <c r="AF35" s="33">
        <v>0.6</v>
      </c>
      <c r="AG35" s="33"/>
      <c r="AH35" s="33">
        <f t="shared" si="4"/>
        <v>1</v>
      </c>
      <c r="AI35" s="29">
        <f t="shared" si="1"/>
        <v>2</v>
      </c>
      <c r="AJ35" s="29">
        <f t="shared" si="2"/>
        <v>2</v>
      </c>
      <c r="AK35" s="29">
        <f t="shared" si="3"/>
        <v>1</v>
      </c>
    </row>
  </sheetData>
  <sortState ref="A3:AK35">
    <sortCondition ref="C2"/>
  </sortState>
  <mergeCells count="1">
    <mergeCell ref="A1:AK1"/>
  </mergeCells>
  <phoneticPr fontId="18" type="noConversion"/>
  <conditionalFormatting sqref="B2:B35">
    <cfRule type="duplicateValues" dxfId="11" priority="1"/>
  </conditionalFormatting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17"/>
  <sheetViews>
    <sheetView topLeftCell="P1" workbookViewId="0">
      <selection activeCell="AE2" sqref="AE2"/>
    </sheetView>
  </sheetViews>
  <sheetFormatPr defaultColWidth="9" defaultRowHeight="14.4"/>
  <cols>
    <col min="1" max="2" width="9" style="1"/>
    <col min="3" max="16" width="13.44140625" style="1" customWidth="1"/>
    <col min="17" max="29" width="9" style="1"/>
    <col min="30" max="30" width="9" style="105"/>
    <col min="31" max="31" width="9" style="115"/>
    <col min="32" max="16384" width="9" style="1"/>
  </cols>
  <sheetData>
    <row r="1" spans="1:33" ht="39.6" customHeight="1">
      <c r="A1" s="122" t="s">
        <v>513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4"/>
    </row>
    <row r="2" spans="1:33" ht="57.6">
      <c r="A2" s="2" t="s">
        <v>1</v>
      </c>
      <c r="B2" s="2" t="s">
        <v>2</v>
      </c>
      <c r="C2" s="2" t="s">
        <v>3</v>
      </c>
      <c r="D2" s="3" t="s">
        <v>4</v>
      </c>
      <c r="E2" s="3" t="s">
        <v>5</v>
      </c>
      <c r="F2" s="3" t="s">
        <v>111</v>
      </c>
      <c r="G2" s="3" t="s">
        <v>112</v>
      </c>
      <c r="H2" s="3" t="s">
        <v>8</v>
      </c>
      <c r="I2" s="3" t="s">
        <v>9</v>
      </c>
      <c r="J2" s="3" t="s">
        <v>10</v>
      </c>
      <c r="K2" s="3" t="s">
        <v>11</v>
      </c>
      <c r="L2" s="6" t="s">
        <v>13</v>
      </c>
      <c r="M2" s="3" t="s">
        <v>12</v>
      </c>
      <c r="N2" s="6" t="s">
        <v>14</v>
      </c>
      <c r="O2" s="6" t="s">
        <v>15</v>
      </c>
      <c r="P2" s="6" t="s">
        <v>16</v>
      </c>
      <c r="Q2" s="3" t="s">
        <v>18</v>
      </c>
      <c r="R2" s="3" t="s">
        <v>19</v>
      </c>
      <c r="S2" s="3" t="s">
        <v>20</v>
      </c>
      <c r="T2" s="3" t="s">
        <v>21</v>
      </c>
      <c r="U2" s="3" t="s">
        <v>22</v>
      </c>
      <c r="V2" s="3" t="s">
        <v>23</v>
      </c>
      <c r="W2" s="3" t="s">
        <v>291</v>
      </c>
      <c r="X2" s="7" t="s">
        <v>12</v>
      </c>
      <c r="Y2" s="6" t="s">
        <v>24</v>
      </c>
      <c r="Z2" s="6" t="s">
        <v>25</v>
      </c>
      <c r="AA2" s="6" t="s">
        <v>14</v>
      </c>
      <c r="AB2" s="6" t="s">
        <v>26</v>
      </c>
      <c r="AC2" s="6" t="s">
        <v>16</v>
      </c>
      <c r="AD2" s="110" t="s">
        <v>1140</v>
      </c>
      <c r="AE2" s="110" t="s">
        <v>1153</v>
      </c>
      <c r="AF2" s="6" t="s">
        <v>27</v>
      </c>
      <c r="AG2" s="3" t="s">
        <v>374</v>
      </c>
    </row>
    <row r="3" spans="1:33">
      <c r="A3" s="4" t="s">
        <v>513</v>
      </c>
      <c r="B3" s="4" t="s">
        <v>514</v>
      </c>
      <c r="C3" s="4">
        <v>2016512436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2"/>
      <c r="R3" s="2"/>
      <c r="S3" s="2"/>
      <c r="T3" s="2"/>
      <c r="U3" s="2">
        <v>0.1</v>
      </c>
      <c r="V3" s="2">
        <v>0.2</v>
      </c>
      <c r="W3" s="2"/>
      <c r="X3" s="2"/>
      <c r="Y3" s="2"/>
      <c r="Z3" s="2"/>
      <c r="AA3" s="2"/>
      <c r="AB3" s="2"/>
      <c r="AC3" s="2"/>
      <c r="AD3" s="29"/>
      <c r="AE3" s="29"/>
      <c r="AF3" s="2">
        <v>0.3</v>
      </c>
      <c r="AG3" s="29"/>
    </row>
    <row r="4" spans="1:33">
      <c r="A4" s="4" t="s">
        <v>513</v>
      </c>
      <c r="B4" s="4" t="s">
        <v>515</v>
      </c>
      <c r="C4" s="4">
        <v>2016512437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2"/>
      <c r="R4" s="2"/>
      <c r="S4" s="2"/>
      <c r="T4" s="2"/>
      <c r="U4" s="2">
        <v>0.1</v>
      </c>
      <c r="V4" s="2">
        <v>0.2</v>
      </c>
      <c r="W4" s="2"/>
      <c r="X4" s="2"/>
      <c r="Y4" s="2"/>
      <c r="Z4" s="2"/>
      <c r="AA4" s="2"/>
      <c r="AB4" s="2"/>
      <c r="AC4" s="2"/>
      <c r="AD4" s="29"/>
      <c r="AE4" s="29"/>
      <c r="AF4" s="2">
        <v>0.3</v>
      </c>
      <c r="AG4" s="29"/>
    </row>
    <row r="5" spans="1:33" ht="15.6">
      <c r="A5" s="5" t="s">
        <v>516</v>
      </c>
      <c r="B5" s="5" t="s">
        <v>517</v>
      </c>
      <c r="C5" s="4">
        <v>2016512242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9"/>
      <c r="AE5" s="29"/>
      <c r="AF5" s="2"/>
      <c r="AG5" s="29"/>
    </row>
    <row r="6" spans="1:33" ht="15.6">
      <c r="A6" s="5" t="s">
        <v>516</v>
      </c>
      <c r="B6" s="5" t="s">
        <v>518</v>
      </c>
      <c r="C6" s="4">
        <v>2016512410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9"/>
      <c r="AE6" s="29"/>
      <c r="AF6" s="2"/>
      <c r="AG6" s="29"/>
    </row>
    <row r="7" spans="1:33" ht="15.6">
      <c r="A7" s="5" t="s">
        <v>516</v>
      </c>
      <c r="B7" s="5" t="s">
        <v>519</v>
      </c>
      <c r="C7" s="4">
        <v>2016512435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9"/>
      <c r="AE7" s="29"/>
      <c r="AF7" s="2"/>
      <c r="AG7" s="29"/>
    </row>
    <row r="8" spans="1:33" ht="15.6">
      <c r="A8" s="5" t="s">
        <v>516</v>
      </c>
      <c r="B8" s="5" t="s">
        <v>520</v>
      </c>
      <c r="C8" s="4">
        <v>2016512438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9"/>
      <c r="AE8" s="29"/>
      <c r="AF8" s="2"/>
      <c r="AG8" s="29"/>
    </row>
    <row r="9" spans="1:33" ht="15.6">
      <c r="A9" s="5" t="s">
        <v>516</v>
      </c>
      <c r="B9" s="5" t="s">
        <v>521</v>
      </c>
      <c r="C9" s="4">
        <v>2016512439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9"/>
      <c r="AE9" s="29"/>
      <c r="AF9" s="2"/>
      <c r="AG9" s="29"/>
    </row>
    <row r="10" spans="1:33" ht="15.6">
      <c r="A10" s="5" t="s">
        <v>516</v>
      </c>
      <c r="B10" s="5" t="s">
        <v>522</v>
      </c>
      <c r="C10" s="4">
        <v>2016512440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9"/>
      <c r="AE10" s="29"/>
      <c r="AF10" s="2"/>
      <c r="AG10" s="29"/>
    </row>
    <row r="11" spans="1:33" ht="15.6">
      <c r="A11" s="5" t="s">
        <v>516</v>
      </c>
      <c r="B11" s="5" t="s">
        <v>523</v>
      </c>
      <c r="C11" s="4">
        <v>2016512441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9"/>
      <c r="AE11" s="29"/>
      <c r="AF11" s="2"/>
      <c r="AG11" s="29"/>
    </row>
    <row r="12" spans="1:33" ht="15.6">
      <c r="A12" s="5" t="s">
        <v>516</v>
      </c>
      <c r="B12" s="5" t="s">
        <v>524</v>
      </c>
      <c r="C12" s="4">
        <v>2016512442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9"/>
      <c r="AE12" s="29"/>
      <c r="AF12" s="2"/>
      <c r="AG12" s="29"/>
    </row>
    <row r="13" spans="1:33" ht="15.6">
      <c r="A13" s="5" t="s">
        <v>516</v>
      </c>
      <c r="B13" s="5" t="s">
        <v>525</v>
      </c>
      <c r="C13" s="4">
        <v>2016512443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9"/>
      <c r="AE13" s="29"/>
      <c r="AF13" s="2"/>
      <c r="AG13" s="29"/>
    </row>
    <row r="14" spans="1:33" ht="15.6">
      <c r="A14" s="5" t="s">
        <v>516</v>
      </c>
      <c r="B14" s="5" t="s">
        <v>526</v>
      </c>
      <c r="C14" s="4">
        <v>2016512444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9"/>
      <c r="AE14" s="29"/>
      <c r="AF14" s="2"/>
      <c r="AG14" s="29"/>
    </row>
    <row r="15" spans="1:33" ht="15.6">
      <c r="A15" s="5" t="s">
        <v>516</v>
      </c>
      <c r="B15" s="5" t="s">
        <v>527</v>
      </c>
      <c r="C15" s="4">
        <v>2016512446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9"/>
      <c r="AE15" s="29"/>
      <c r="AF15" s="2"/>
      <c r="AG15" s="29"/>
    </row>
    <row r="16" spans="1:33" ht="15.6">
      <c r="A16" s="5" t="s">
        <v>516</v>
      </c>
      <c r="B16" s="5" t="s">
        <v>528</v>
      </c>
      <c r="C16" s="4">
        <v>2016512447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9"/>
      <c r="AE16" s="29"/>
      <c r="AF16" s="2"/>
      <c r="AG16" s="29"/>
    </row>
    <row r="17" spans="1:33" ht="15.6">
      <c r="A17" s="5" t="s">
        <v>516</v>
      </c>
      <c r="B17" s="5" t="s">
        <v>529</v>
      </c>
      <c r="C17" s="4">
        <v>2016512450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9"/>
      <c r="AE17" s="29"/>
      <c r="AF17" s="2"/>
      <c r="AG17" s="29"/>
    </row>
  </sheetData>
  <mergeCells count="1">
    <mergeCell ref="A1:AG1"/>
  </mergeCells>
  <phoneticPr fontId="18" type="noConversion"/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"/>
  <sheetViews>
    <sheetView topLeftCell="B70" zoomScale="104" workbookViewId="0">
      <selection activeCell="B46" sqref="A46:XFD46"/>
    </sheetView>
  </sheetViews>
  <sheetFormatPr defaultColWidth="9" defaultRowHeight="14.4"/>
  <cols>
    <col min="1" max="1" width="21.21875" style="64" customWidth="1"/>
    <col min="2" max="2" width="14.44140625" style="64" customWidth="1"/>
    <col min="3" max="4" width="11.44140625" style="64" customWidth="1"/>
    <col min="5" max="10" width="9" style="64"/>
    <col min="11" max="11" width="11.44140625" style="64" customWidth="1"/>
    <col min="12" max="14" width="9" style="64"/>
    <col min="15" max="15" width="11.44140625" style="64" customWidth="1"/>
    <col min="16" max="16384" width="9" style="64"/>
  </cols>
  <sheetData>
    <row r="1" spans="1:16" ht="31.5" customHeight="1">
      <c r="A1" s="134" t="s">
        <v>1149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6"/>
    </row>
    <row r="2" spans="1:16" ht="43.2">
      <c r="A2" s="65" t="s">
        <v>1</v>
      </c>
      <c r="B2" s="65" t="s">
        <v>2</v>
      </c>
      <c r="C2" s="65" t="s">
        <v>3</v>
      </c>
      <c r="D2" s="66" t="s">
        <v>530</v>
      </c>
      <c r="E2" s="66" t="s">
        <v>531</v>
      </c>
      <c r="F2" s="66" t="s">
        <v>532</v>
      </c>
      <c r="G2" s="66" t="s">
        <v>533</v>
      </c>
      <c r="H2" s="66" t="s">
        <v>534</v>
      </c>
      <c r="I2" s="66" t="s">
        <v>535</v>
      </c>
      <c r="J2" s="66" t="s">
        <v>536</v>
      </c>
      <c r="K2" s="66" t="s">
        <v>537</v>
      </c>
      <c r="L2" s="66" t="s">
        <v>15</v>
      </c>
      <c r="M2" s="110" t="s">
        <v>1140</v>
      </c>
      <c r="N2" s="110" t="s">
        <v>1153</v>
      </c>
      <c r="O2" s="66" t="s">
        <v>538</v>
      </c>
    </row>
    <row r="3" spans="1:16">
      <c r="A3" s="67" t="s">
        <v>539</v>
      </c>
      <c r="B3" s="68" t="s">
        <v>540</v>
      </c>
      <c r="C3" s="68" t="s">
        <v>541</v>
      </c>
      <c r="D3" s="67"/>
      <c r="E3" s="67"/>
      <c r="F3" s="67"/>
      <c r="G3" s="67"/>
      <c r="H3" s="67"/>
      <c r="I3" s="67"/>
      <c r="J3" s="67"/>
      <c r="K3" s="67">
        <v>0.1</v>
      </c>
      <c r="L3" s="67"/>
      <c r="M3" s="67"/>
      <c r="N3" s="67"/>
      <c r="O3" s="67">
        <f t="shared" ref="O3:O38" si="0">D3+E3+F3+G3+H3+I3+J3+K3</f>
        <v>0.1</v>
      </c>
    </row>
    <row r="4" spans="1:16">
      <c r="A4" s="67" t="s">
        <v>539</v>
      </c>
      <c r="B4" s="68" t="s">
        <v>542</v>
      </c>
      <c r="C4" s="68" t="s">
        <v>543</v>
      </c>
      <c r="D4" s="67"/>
      <c r="E4" s="67"/>
      <c r="F4" s="67"/>
      <c r="G4" s="67">
        <v>0.2</v>
      </c>
      <c r="H4" s="67"/>
      <c r="I4" s="67"/>
      <c r="J4" s="67"/>
      <c r="K4" s="67"/>
      <c r="L4" s="67"/>
      <c r="M4" s="67"/>
      <c r="N4" s="67"/>
      <c r="O4" s="67">
        <f t="shared" si="0"/>
        <v>0.2</v>
      </c>
    </row>
    <row r="5" spans="1:16">
      <c r="A5" s="67" t="s">
        <v>539</v>
      </c>
      <c r="B5" s="68" t="s">
        <v>544</v>
      </c>
      <c r="C5" s="68" t="s">
        <v>545</v>
      </c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>
        <f t="shared" si="0"/>
        <v>0</v>
      </c>
    </row>
    <row r="6" spans="1:16">
      <c r="A6" s="67" t="s">
        <v>539</v>
      </c>
      <c r="B6" s="68" t="s">
        <v>546</v>
      </c>
      <c r="C6" s="68" t="s">
        <v>547</v>
      </c>
      <c r="D6" s="67"/>
      <c r="E6" s="67"/>
      <c r="F6" s="67"/>
      <c r="G6" s="67"/>
      <c r="H6" s="67"/>
      <c r="I6" s="67"/>
      <c r="J6" s="67"/>
      <c r="K6" s="67">
        <v>0.2</v>
      </c>
      <c r="L6" s="67"/>
      <c r="M6" s="67"/>
      <c r="N6" s="67"/>
      <c r="O6" s="67">
        <f t="shared" si="0"/>
        <v>0.2</v>
      </c>
    </row>
    <row r="7" spans="1:16">
      <c r="A7" s="67" t="s">
        <v>539</v>
      </c>
      <c r="B7" s="68" t="s">
        <v>548</v>
      </c>
      <c r="C7" s="68" t="s">
        <v>549</v>
      </c>
      <c r="D7" s="67"/>
      <c r="E7" s="67"/>
      <c r="F7" s="67"/>
      <c r="G7" s="67"/>
      <c r="H7" s="67"/>
      <c r="I7" s="67"/>
      <c r="J7" s="67">
        <v>0.1</v>
      </c>
      <c r="K7" s="67">
        <v>0.2</v>
      </c>
      <c r="L7" s="67"/>
      <c r="M7" s="67"/>
      <c r="N7" s="67"/>
      <c r="O7" s="67">
        <f t="shared" si="0"/>
        <v>0.30000000000000004</v>
      </c>
    </row>
    <row r="8" spans="1:16">
      <c r="A8" s="67" t="s">
        <v>539</v>
      </c>
      <c r="B8" s="69" t="s">
        <v>550</v>
      </c>
      <c r="C8" s="69" t="s">
        <v>551</v>
      </c>
      <c r="D8" s="67"/>
      <c r="E8" s="67"/>
      <c r="F8" s="67"/>
      <c r="G8" s="67"/>
      <c r="H8" s="67"/>
      <c r="I8" s="67"/>
      <c r="J8" s="67">
        <v>0.1</v>
      </c>
      <c r="K8" s="67">
        <v>0.1</v>
      </c>
      <c r="L8" s="67"/>
      <c r="M8" s="67"/>
      <c r="N8" s="67"/>
      <c r="O8" s="67">
        <f t="shared" si="0"/>
        <v>0.2</v>
      </c>
    </row>
    <row r="9" spans="1:16">
      <c r="A9" s="67" t="s">
        <v>539</v>
      </c>
      <c r="B9" s="68" t="s">
        <v>552</v>
      </c>
      <c r="C9" s="68" t="s">
        <v>553</v>
      </c>
      <c r="D9" s="67"/>
      <c r="E9" s="67"/>
      <c r="F9" s="67"/>
      <c r="G9" s="67"/>
      <c r="H9" s="67"/>
      <c r="I9" s="67"/>
      <c r="J9" s="67"/>
      <c r="K9" s="67">
        <v>0.1</v>
      </c>
      <c r="L9" s="67"/>
      <c r="M9" s="67"/>
      <c r="N9" s="67"/>
      <c r="O9" s="67">
        <f t="shared" si="0"/>
        <v>0.1</v>
      </c>
    </row>
    <row r="10" spans="1:16">
      <c r="A10" s="70" t="s">
        <v>539</v>
      </c>
      <c r="B10" s="71" t="s">
        <v>554</v>
      </c>
      <c r="C10" s="72" t="s">
        <v>555</v>
      </c>
      <c r="D10" s="70"/>
      <c r="E10" s="70"/>
      <c r="F10" s="70"/>
      <c r="G10" s="70"/>
      <c r="H10" s="70"/>
      <c r="I10" s="70"/>
      <c r="J10" s="70"/>
      <c r="K10" s="70">
        <v>0.1</v>
      </c>
      <c r="L10" s="70"/>
      <c r="M10" s="70"/>
      <c r="N10" s="70"/>
      <c r="O10" s="67">
        <f t="shared" si="0"/>
        <v>0.1</v>
      </c>
      <c r="P10" s="73"/>
    </row>
    <row r="11" spans="1:16">
      <c r="A11" s="67" t="s">
        <v>539</v>
      </c>
      <c r="B11" s="68" t="s">
        <v>556</v>
      </c>
      <c r="C11" s="68" t="s">
        <v>557</v>
      </c>
      <c r="D11" s="67"/>
      <c r="E11" s="67"/>
      <c r="F11" s="67"/>
      <c r="G11" s="67"/>
      <c r="H11" s="67"/>
      <c r="I11" s="67"/>
      <c r="J11" s="67"/>
      <c r="K11" s="67">
        <v>0.2</v>
      </c>
      <c r="L11" s="67"/>
      <c r="M11" s="67"/>
      <c r="N11" s="67"/>
      <c r="O11" s="67">
        <f t="shared" si="0"/>
        <v>0.2</v>
      </c>
    </row>
    <row r="12" spans="1:16">
      <c r="A12" s="74" t="s">
        <v>539</v>
      </c>
      <c r="B12" s="75" t="s">
        <v>558</v>
      </c>
      <c r="C12" s="75" t="s">
        <v>559</v>
      </c>
      <c r="D12" s="74">
        <v>0.2</v>
      </c>
      <c r="E12" s="67"/>
      <c r="F12" s="67"/>
      <c r="G12" s="67"/>
      <c r="H12" s="67"/>
      <c r="I12" s="67"/>
      <c r="J12" s="67"/>
      <c r="K12" s="67">
        <v>0.1</v>
      </c>
      <c r="L12" s="67"/>
      <c r="M12" s="67"/>
      <c r="N12" s="67"/>
      <c r="O12" s="67">
        <f t="shared" si="0"/>
        <v>0.30000000000000004</v>
      </c>
    </row>
    <row r="13" spans="1:16">
      <c r="A13" s="67" t="s">
        <v>539</v>
      </c>
      <c r="B13" s="68" t="s">
        <v>560</v>
      </c>
      <c r="C13" s="68" t="s">
        <v>561</v>
      </c>
      <c r="D13" s="67"/>
      <c r="E13" s="67"/>
      <c r="F13" s="67"/>
      <c r="G13" s="67"/>
      <c r="H13" s="67"/>
      <c r="I13" s="67"/>
      <c r="J13" s="67"/>
      <c r="K13" s="67">
        <v>0.1</v>
      </c>
      <c r="L13" s="67"/>
      <c r="M13" s="67"/>
      <c r="N13" s="67"/>
      <c r="O13" s="67">
        <f t="shared" si="0"/>
        <v>0.1</v>
      </c>
    </row>
    <row r="14" spans="1:16">
      <c r="A14" s="67" t="s">
        <v>539</v>
      </c>
      <c r="B14" s="76" t="s">
        <v>562</v>
      </c>
      <c r="C14" s="76" t="s">
        <v>563</v>
      </c>
      <c r="D14" s="67">
        <v>0.2</v>
      </c>
      <c r="E14" s="67">
        <v>0.2</v>
      </c>
      <c r="F14" s="67">
        <v>0.2</v>
      </c>
      <c r="G14" s="67">
        <v>0.2</v>
      </c>
      <c r="H14" s="67"/>
      <c r="I14" s="67"/>
      <c r="J14" s="67">
        <v>0.1</v>
      </c>
      <c r="K14" s="67">
        <v>0.1</v>
      </c>
      <c r="L14" s="67"/>
      <c r="M14" s="67">
        <v>0.2</v>
      </c>
      <c r="N14" s="67"/>
      <c r="O14" s="67">
        <f>D14+E14+F14+G14+H14+I14+J14+K14+M14</f>
        <v>1.2</v>
      </c>
    </row>
    <row r="15" spans="1:16">
      <c r="A15" s="67" t="s">
        <v>539</v>
      </c>
      <c r="B15" s="76" t="s">
        <v>564</v>
      </c>
      <c r="C15" s="76" t="s">
        <v>565</v>
      </c>
      <c r="D15" s="67"/>
      <c r="E15" s="67"/>
      <c r="F15" s="67"/>
      <c r="G15" s="67"/>
      <c r="H15" s="67"/>
      <c r="I15" s="67"/>
      <c r="J15" s="67"/>
      <c r="K15" s="67">
        <v>1</v>
      </c>
      <c r="L15" s="67"/>
      <c r="M15" s="67"/>
      <c r="N15" s="67"/>
      <c r="O15" s="67">
        <f t="shared" si="0"/>
        <v>1</v>
      </c>
    </row>
    <row r="16" spans="1:16">
      <c r="A16" s="67" t="s">
        <v>539</v>
      </c>
      <c r="B16" s="76" t="s">
        <v>566</v>
      </c>
      <c r="C16" s="76" t="s">
        <v>567</v>
      </c>
      <c r="D16" s="67"/>
      <c r="E16" s="67"/>
      <c r="F16" s="67"/>
      <c r="G16" s="67"/>
      <c r="H16" s="67"/>
      <c r="I16" s="67"/>
      <c r="J16" s="67"/>
      <c r="K16" s="67">
        <v>0.1</v>
      </c>
      <c r="L16" s="67"/>
      <c r="M16" s="67"/>
      <c r="N16" s="67"/>
      <c r="O16" s="67">
        <f t="shared" si="0"/>
        <v>0.1</v>
      </c>
    </row>
    <row r="17" spans="1:15">
      <c r="A17" s="67" t="s">
        <v>539</v>
      </c>
      <c r="B17" s="76" t="s">
        <v>568</v>
      </c>
      <c r="C17" s="76" t="s">
        <v>569</v>
      </c>
      <c r="D17" s="67"/>
      <c r="E17" s="67"/>
      <c r="F17" s="67"/>
      <c r="G17" s="67"/>
      <c r="H17" s="67"/>
      <c r="I17" s="67"/>
      <c r="J17" s="67"/>
      <c r="K17" s="67">
        <v>0.1</v>
      </c>
      <c r="L17" s="67"/>
      <c r="M17" s="67"/>
      <c r="N17" s="67"/>
      <c r="O17" s="67">
        <f t="shared" si="0"/>
        <v>0.1</v>
      </c>
    </row>
    <row r="18" spans="1:15">
      <c r="A18" s="67" t="s">
        <v>539</v>
      </c>
      <c r="B18" s="76" t="s">
        <v>570</v>
      </c>
      <c r="C18" s="76" t="s">
        <v>571</v>
      </c>
      <c r="D18" s="67"/>
      <c r="E18" s="67"/>
      <c r="F18" s="67"/>
      <c r="G18" s="67"/>
      <c r="H18" s="67"/>
      <c r="I18" s="67"/>
      <c r="J18" s="67"/>
      <c r="K18" s="67">
        <v>0.1</v>
      </c>
      <c r="L18" s="67"/>
      <c r="M18" s="67"/>
      <c r="N18" s="67"/>
      <c r="O18" s="67">
        <f t="shared" si="0"/>
        <v>0.1</v>
      </c>
    </row>
    <row r="19" spans="1:15">
      <c r="A19" s="67" t="s">
        <v>539</v>
      </c>
      <c r="B19" s="77" t="s">
        <v>572</v>
      </c>
      <c r="C19" s="77" t="s">
        <v>573</v>
      </c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>
        <f t="shared" si="0"/>
        <v>0</v>
      </c>
    </row>
    <row r="20" spans="1:15">
      <c r="A20" s="67" t="s">
        <v>539</v>
      </c>
      <c r="B20" s="77" t="s">
        <v>574</v>
      </c>
      <c r="C20" s="77" t="s">
        <v>575</v>
      </c>
      <c r="D20" s="67"/>
      <c r="E20" s="67"/>
      <c r="F20" s="67"/>
      <c r="G20" s="67"/>
      <c r="H20" s="67"/>
      <c r="I20" s="67"/>
      <c r="J20" s="67"/>
      <c r="K20" s="67">
        <v>0.2</v>
      </c>
      <c r="L20" s="67"/>
      <c r="M20" s="67"/>
      <c r="N20" s="67"/>
      <c r="O20" s="67">
        <f t="shared" si="0"/>
        <v>0.2</v>
      </c>
    </row>
    <row r="21" spans="1:15">
      <c r="A21" s="67" t="s">
        <v>539</v>
      </c>
      <c r="B21" s="77" t="s">
        <v>576</v>
      </c>
      <c r="C21" s="77" t="s">
        <v>577</v>
      </c>
      <c r="D21" s="67"/>
      <c r="E21" s="67"/>
      <c r="F21" s="67"/>
      <c r="G21" s="67">
        <v>0.2</v>
      </c>
      <c r="H21" s="67"/>
      <c r="I21" s="67"/>
      <c r="J21" s="67"/>
      <c r="K21" s="67"/>
      <c r="L21" s="67"/>
      <c r="M21" s="67"/>
      <c r="N21" s="67"/>
      <c r="O21" s="67">
        <f t="shared" si="0"/>
        <v>0.2</v>
      </c>
    </row>
    <row r="22" spans="1:15">
      <c r="A22" s="67" t="s">
        <v>539</v>
      </c>
      <c r="B22" s="77" t="s">
        <v>578</v>
      </c>
      <c r="C22" s="77" t="s">
        <v>579</v>
      </c>
      <c r="D22" s="67"/>
      <c r="E22" s="67"/>
      <c r="F22" s="67"/>
      <c r="G22" s="67"/>
      <c r="H22" s="67"/>
      <c r="I22" s="67"/>
      <c r="J22" s="67">
        <v>0.1</v>
      </c>
      <c r="K22" s="67">
        <v>0.1</v>
      </c>
      <c r="L22" s="67"/>
      <c r="M22" s="67"/>
      <c r="N22" s="67"/>
      <c r="O22" s="67">
        <f t="shared" si="0"/>
        <v>0.2</v>
      </c>
    </row>
    <row r="23" spans="1:15">
      <c r="A23" s="67" t="s">
        <v>539</v>
      </c>
      <c r="B23" s="77" t="s">
        <v>580</v>
      </c>
      <c r="C23" s="77" t="s">
        <v>581</v>
      </c>
      <c r="D23" s="67">
        <v>0.2</v>
      </c>
      <c r="E23" s="67"/>
      <c r="F23" s="67"/>
      <c r="G23" s="67"/>
      <c r="H23" s="67"/>
      <c r="I23" s="67"/>
      <c r="J23" s="67">
        <v>0.1</v>
      </c>
      <c r="K23" s="67">
        <v>0.1</v>
      </c>
      <c r="L23" s="67"/>
      <c r="M23" s="67"/>
      <c r="N23" s="67"/>
      <c r="O23" s="67">
        <f t="shared" si="0"/>
        <v>0.4</v>
      </c>
    </row>
    <row r="24" spans="1:15">
      <c r="A24" s="67" t="s">
        <v>539</v>
      </c>
      <c r="B24" s="77" t="s">
        <v>582</v>
      </c>
      <c r="C24" s="77" t="s">
        <v>583</v>
      </c>
      <c r="D24" s="67"/>
      <c r="E24" s="67"/>
      <c r="F24" s="67"/>
      <c r="G24" s="67">
        <v>0.2</v>
      </c>
      <c r="H24" s="67"/>
      <c r="I24" s="67"/>
      <c r="J24" s="67"/>
      <c r="K24" s="67"/>
      <c r="L24" s="67"/>
      <c r="M24" s="67"/>
      <c r="N24" s="67"/>
      <c r="O24" s="67">
        <f t="shared" si="0"/>
        <v>0.2</v>
      </c>
    </row>
    <row r="25" spans="1:15">
      <c r="A25" s="67" t="s">
        <v>539</v>
      </c>
      <c r="B25" s="77" t="s">
        <v>584</v>
      </c>
      <c r="C25" s="77" t="s">
        <v>585</v>
      </c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>
        <f t="shared" si="0"/>
        <v>0</v>
      </c>
    </row>
    <row r="26" spans="1:15">
      <c r="A26" s="67" t="s">
        <v>539</v>
      </c>
      <c r="B26" s="77" t="s">
        <v>586</v>
      </c>
      <c r="C26" s="77" t="s">
        <v>587</v>
      </c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>
        <f t="shared" si="0"/>
        <v>0</v>
      </c>
    </row>
    <row r="27" spans="1:15">
      <c r="A27" s="67" t="s">
        <v>539</v>
      </c>
      <c r="B27" s="77" t="s">
        <v>588</v>
      </c>
      <c r="C27" s="77" t="s">
        <v>589</v>
      </c>
      <c r="D27" s="67"/>
      <c r="E27" s="67"/>
      <c r="F27" s="67"/>
      <c r="G27" s="67"/>
      <c r="H27" s="67"/>
      <c r="I27" s="67"/>
      <c r="J27" s="67">
        <v>0.1</v>
      </c>
      <c r="K27" s="67">
        <v>0.2</v>
      </c>
      <c r="L27" s="67"/>
      <c r="M27" s="67"/>
      <c r="N27" s="67"/>
      <c r="O27" s="67">
        <f t="shared" si="0"/>
        <v>0.30000000000000004</v>
      </c>
    </row>
    <row r="28" spans="1:15">
      <c r="A28" s="67" t="s">
        <v>539</v>
      </c>
      <c r="B28" s="77" t="s">
        <v>590</v>
      </c>
      <c r="C28" s="77" t="s">
        <v>591</v>
      </c>
      <c r="D28" s="67">
        <v>0.2</v>
      </c>
      <c r="E28" s="67"/>
      <c r="F28" s="67"/>
      <c r="G28" s="67"/>
      <c r="H28" s="67"/>
      <c r="I28" s="67"/>
      <c r="J28" s="67">
        <v>0.1</v>
      </c>
      <c r="K28" s="67">
        <v>0.1</v>
      </c>
      <c r="L28" s="67"/>
      <c r="M28" s="67"/>
      <c r="N28" s="67"/>
      <c r="O28" s="67">
        <f t="shared" si="0"/>
        <v>0.4</v>
      </c>
    </row>
    <row r="29" spans="1:15">
      <c r="A29" s="67" t="s">
        <v>539</v>
      </c>
      <c r="B29" s="77" t="s">
        <v>592</v>
      </c>
      <c r="C29" s="77" t="s">
        <v>593</v>
      </c>
      <c r="D29" s="67">
        <v>0.2</v>
      </c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>
        <f t="shared" si="0"/>
        <v>0.2</v>
      </c>
    </row>
    <row r="30" spans="1:15">
      <c r="A30" s="67" t="s">
        <v>539</v>
      </c>
      <c r="B30" s="77" t="s">
        <v>594</v>
      </c>
      <c r="C30" s="77" t="s">
        <v>595</v>
      </c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>
        <f t="shared" si="0"/>
        <v>0</v>
      </c>
    </row>
    <row r="31" spans="1:15">
      <c r="A31" s="67" t="s">
        <v>539</v>
      </c>
      <c r="B31" s="77" t="s">
        <v>596</v>
      </c>
      <c r="C31" s="77" t="s">
        <v>597</v>
      </c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>
        <f t="shared" si="0"/>
        <v>0</v>
      </c>
    </row>
    <row r="32" spans="1:15">
      <c r="A32" s="67" t="s">
        <v>539</v>
      </c>
      <c r="B32" s="77" t="s">
        <v>598</v>
      </c>
      <c r="C32" s="77" t="s">
        <v>599</v>
      </c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>
        <f t="shared" si="0"/>
        <v>0</v>
      </c>
    </row>
    <row r="33" spans="1:15">
      <c r="A33" s="67" t="s">
        <v>539</v>
      </c>
      <c r="B33" s="77" t="s">
        <v>600</v>
      </c>
      <c r="C33" s="77" t="s">
        <v>601</v>
      </c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>
        <f t="shared" si="0"/>
        <v>0</v>
      </c>
    </row>
    <row r="34" spans="1:15">
      <c r="A34" s="67" t="s">
        <v>539</v>
      </c>
      <c r="B34" s="78" t="s">
        <v>602</v>
      </c>
      <c r="C34" s="78" t="s">
        <v>603</v>
      </c>
      <c r="D34" s="67"/>
      <c r="E34" s="67"/>
      <c r="F34" s="67"/>
      <c r="G34" s="67"/>
      <c r="H34" s="67"/>
      <c r="I34" s="67"/>
      <c r="J34" s="67">
        <v>0.1</v>
      </c>
      <c r="K34" s="67"/>
      <c r="L34" s="67"/>
      <c r="M34" s="67"/>
      <c r="N34" s="67"/>
      <c r="O34" s="67">
        <f t="shared" si="0"/>
        <v>0.1</v>
      </c>
    </row>
    <row r="35" spans="1:15">
      <c r="A35" s="67" t="s">
        <v>539</v>
      </c>
      <c r="B35" s="78" t="s">
        <v>604</v>
      </c>
      <c r="C35" s="78" t="s">
        <v>605</v>
      </c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>
        <f t="shared" si="0"/>
        <v>0</v>
      </c>
    </row>
    <row r="36" spans="1:15">
      <c r="A36" s="67" t="s">
        <v>539</v>
      </c>
      <c r="B36" s="78" t="s">
        <v>606</v>
      </c>
      <c r="C36" s="78" t="s">
        <v>607</v>
      </c>
      <c r="D36" s="67"/>
      <c r="E36" s="67"/>
      <c r="F36" s="67"/>
      <c r="G36" s="67"/>
      <c r="H36" s="67"/>
      <c r="I36" s="67"/>
      <c r="J36" s="67">
        <v>0.1</v>
      </c>
      <c r="K36" s="67"/>
      <c r="L36" s="67"/>
      <c r="M36" s="67"/>
      <c r="N36" s="67"/>
      <c r="O36" s="67">
        <f t="shared" si="0"/>
        <v>0.1</v>
      </c>
    </row>
    <row r="37" spans="1:15">
      <c r="A37" s="67" t="s">
        <v>539</v>
      </c>
      <c r="B37" s="78" t="s">
        <v>608</v>
      </c>
      <c r="C37" s="78" t="s">
        <v>609</v>
      </c>
      <c r="D37" s="67"/>
      <c r="E37" s="67"/>
      <c r="F37" s="67"/>
      <c r="G37" s="67"/>
      <c r="H37" s="67"/>
      <c r="I37" s="67"/>
      <c r="J37" s="67">
        <v>0.1</v>
      </c>
      <c r="K37" s="67"/>
      <c r="L37" s="67"/>
      <c r="M37" s="67"/>
      <c r="N37" s="67"/>
      <c r="O37" s="67">
        <f t="shared" si="0"/>
        <v>0.1</v>
      </c>
    </row>
    <row r="38" spans="1:15">
      <c r="A38" s="67" t="s">
        <v>539</v>
      </c>
      <c r="B38" s="79" t="s">
        <v>610</v>
      </c>
      <c r="C38" s="80" t="s">
        <v>611</v>
      </c>
      <c r="D38" s="67">
        <v>0.2</v>
      </c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>
        <f t="shared" si="0"/>
        <v>0.2</v>
      </c>
    </row>
    <row r="39" spans="1:15">
      <c r="A39" s="67" t="s">
        <v>539</v>
      </c>
      <c r="B39" s="79" t="s">
        <v>612</v>
      </c>
      <c r="C39" s="80" t="s">
        <v>613</v>
      </c>
      <c r="D39" s="67">
        <v>0.2</v>
      </c>
      <c r="E39" s="67"/>
      <c r="F39" s="67">
        <v>0.2</v>
      </c>
      <c r="G39" s="67"/>
      <c r="H39" s="67"/>
      <c r="I39" s="67"/>
      <c r="J39" s="67"/>
      <c r="K39" s="67">
        <v>0.2</v>
      </c>
      <c r="L39" s="67"/>
      <c r="M39" s="67"/>
      <c r="N39" s="67">
        <v>1</v>
      </c>
      <c r="O39" s="67">
        <f>D39+E39+F39+G39+H39+I39+J39+K39+N39</f>
        <v>1.6</v>
      </c>
    </row>
    <row r="40" spans="1:15">
      <c r="A40" s="70" t="s">
        <v>539</v>
      </c>
      <c r="B40" s="67" t="s">
        <v>614</v>
      </c>
      <c r="C40" s="67">
        <v>2017510506</v>
      </c>
      <c r="D40" s="67"/>
      <c r="E40" s="67"/>
      <c r="F40" s="67"/>
      <c r="G40" s="67"/>
      <c r="H40" s="67"/>
      <c r="I40" s="67"/>
      <c r="J40" s="67"/>
      <c r="K40" s="67">
        <v>0.1</v>
      </c>
      <c r="L40" s="67"/>
      <c r="M40" s="67"/>
      <c r="N40" s="67"/>
      <c r="O40" s="67">
        <f t="shared" ref="O40:O92" si="1">D40+E40+F40+G40+H40+I40+J40+K40+N40</f>
        <v>0.1</v>
      </c>
    </row>
    <row r="41" spans="1:15">
      <c r="A41" s="67" t="s">
        <v>539</v>
      </c>
      <c r="B41" s="79" t="s">
        <v>615</v>
      </c>
      <c r="C41" s="80" t="s">
        <v>616</v>
      </c>
      <c r="D41" s="67">
        <v>0.2</v>
      </c>
      <c r="E41" s="67"/>
      <c r="F41" s="67">
        <v>0.2</v>
      </c>
      <c r="G41" s="67"/>
      <c r="H41" s="67"/>
      <c r="I41" s="67"/>
      <c r="J41" s="67"/>
      <c r="K41" s="67"/>
      <c r="L41" s="67"/>
      <c r="M41" s="67"/>
      <c r="N41" s="67"/>
      <c r="O41" s="67">
        <f t="shared" si="1"/>
        <v>0.4</v>
      </c>
    </row>
    <row r="42" spans="1:15">
      <c r="A42" s="67" t="s">
        <v>539</v>
      </c>
      <c r="B42" s="79" t="s">
        <v>617</v>
      </c>
      <c r="C42" s="80" t="s">
        <v>618</v>
      </c>
      <c r="D42" s="67">
        <v>0.2</v>
      </c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>
        <f t="shared" si="1"/>
        <v>0.2</v>
      </c>
    </row>
    <row r="43" spans="1:15">
      <c r="A43" s="67" t="s">
        <v>539</v>
      </c>
      <c r="B43" s="79" t="s">
        <v>619</v>
      </c>
      <c r="C43" s="80" t="s">
        <v>620</v>
      </c>
      <c r="D43" s="67"/>
      <c r="E43" s="67"/>
      <c r="F43" s="67">
        <v>0.2</v>
      </c>
      <c r="G43" s="67"/>
      <c r="H43" s="67"/>
      <c r="I43" s="67"/>
      <c r="J43" s="67"/>
      <c r="K43" s="67">
        <v>0.2</v>
      </c>
      <c r="L43" s="67"/>
      <c r="M43" s="67"/>
      <c r="N43" s="67"/>
      <c r="O43" s="67">
        <f t="shared" si="1"/>
        <v>0.4</v>
      </c>
    </row>
    <row r="44" spans="1:15">
      <c r="A44" s="67" t="s">
        <v>539</v>
      </c>
      <c r="B44" s="79" t="s">
        <v>621</v>
      </c>
      <c r="C44" s="80" t="s">
        <v>622</v>
      </c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>
        <f t="shared" si="1"/>
        <v>0</v>
      </c>
    </row>
    <row r="45" spans="1:15">
      <c r="A45" s="67" t="s">
        <v>539</v>
      </c>
      <c r="B45" s="79" t="s">
        <v>623</v>
      </c>
      <c r="C45" s="80" t="s">
        <v>624</v>
      </c>
      <c r="D45" s="67">
        <v>0.2</v>
      </c>
      <c r="E45" s="67"/>
      <c r="F45" s="67"/>
      <c r="G45" s="67">
        <v>0.2</v>
      </c>
      <c r="H45" s="67"/>
      <c r="I45" s="67"/>
      <c r="J45" s="67"/>
      <c r="K45" s="67">
        <v>0.2</v>
      </c>
      <c r="L45" s="67"/>
      <c r="M45" s="67"/>
      <c r="N45" s="67"/>
      <c r="O45" s="67">
        <f t="shared" si="1"/>
        <v>0.60000000000000009</v>
      </c>
    </row>
    <row r="46" spans="1:15">
      <c r="A46" s="67" t="s">
        <v>539</v>
      </c>
      <c r="B46" s="79" t="s">
        <v>625</v>
      </c>
      <c r="C46" s="80" t="s">
        <v>626</v>
      </c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>
        <v>0.7</v>
      </c>
      <c r="O46" s="67">
        <f t="shared" si="1"/>
        <v>0.7</v>
      </c>
    </row>
    <row r="47" spans="1:15">
      <c r="A47" s="67" t="s">
        <v>539</v>
      </c>
      <c r="B47" s="79" t="s">
        <v>627</v>
      </c>
      <c r="C47" s="80" t="s">
        <v>628</v>
      </c>
      <c r="D47" s="67"/>
      <c r="E47" s="67"/>
      <c r="F47" s="67"/>
      <c r="G47" s="67"/>
      <c r="H47" s="67"/>
      <c r="I47" s="67"/>
      <c r="J47" s="67">
        <v>0.1</v>
      </c>
      <c r="K47" s="67"/>
      <c r="L47" s="67"/>
      <c r="M47" s="67"/>
      <c r="N47" s="67"/>
      <c r="O47" s="67">
        <f t="shared" si="1"/>
        <v>0.1</v>
      </c>
    </row>
    <row r="48" spans="1:15">
      <c r="A48" s="67" t="s">
        <v>539</v>
      </c>
      <c r="B48" s="79" t="s">
        <v>629</v>
      </c>
      <c r="C48" s="80" t="s">
        <v>630</v>
      </c>
      <c r="D48" s="67"/>
      <c r="E48" s="67"/>
      <c r="F48" s="67"/>
      <c r="G48" s="67"/>
      <c r="H48" s="67"/>
      <c r="I48" s="67"/>
      <c r="J48" s="67">
        <v>0.1</v>
      </c>
      <c r="K48" s="67"/>
      <c r="L48" s="67"/>
      <c r="M48" s="67"/>
      <c r="N48" s="67"/>
      <c r="O48" s="67">
        <f t="shared" si="1"/>
        <v>0.1</v>
      </c>
    </row>
    <row r="49" spans="1:15">
      <c r="A49" s="67" t="s">
        <v>539</v>
      </c>
      <c r="B49" s="79" t="s">
        <v>631</v>
      </c>
      <c r="C49" s="80" t="s">
        <v>632</v>
      </c>
      <c r="D49" s="67"/>
      <c r="E49" s="67"/>
      <c r="F49" s="67"/>
      <c r="G49" s="67"/>
      <c r="H49" s="67"/>
      <c r="I49" s="67"/>
      <c r="J49" s="67">
        <v>0.1</v>
      </c>
      <c r="K49" s="67"/>
      <c r="L49" s="67"/>
      <c r="M49" s="67"/>
      <c r="N49" s="67"/>
      <c r="O49" s="67">
        <f t="shared" si="1"/>
        <v>0.1</v>
      </c>
    </row>
    <row r="50" spans="1:15">
      <c r="A50" s="67" t="s">
        <v>539</v>
      </c>
      <c r="B50" s="79" t="s">
        <v>633</v>
      </c>
      <c r="C50" s="80" t="s">
        <v>634</v>
      </c>
      <c r="D50" s="67"/>
      <c r="E50" s="67"/>
      <c r="F50" s="67"/>
      <c r="G50" s="67">
        <v>0.2</v>
      </c>
      <c r="H50" s="67"/>
      <c r="I50" s="67"/>
      <c r="J50" s="67"/>
      <c r="K50" s="67"/>
      <c r="L50" s="67"/>
      <c r="M50" s="67"/>
      <c r="N50" s="67"/>
      <c r="O50" s="67">
        <f t="shared" si="1"/>
        <v>0.2</v>
      </c>
    </row>
    <row r="51" spans="1:15">
      <c r="A51" s="67" t="s">
        <v>539</v>
      </c>
      <c r="B51" s="81" t="s">
        <v>635</v>
      </c>
      <c r="C51" s="82" t="s">
        <v>636</v>
      </c>
      <c r="D51" s="67"/>
      <c r="E51" s="67"/>
      <c r="F51" s="67"/>
      <c r="G51" s="67">
        <v>0.2</v>
      </c>
      <c r="H51" s="67"/>
      <c r="I51" s="67">
        <v>0.5</v>
      </c>
      <c r="J51" s="67"/>
      <c r="K51" s="67">
        <v>0.2</v>
      </c>
      <c r="L51" s="67"/>
      <c r="M51" s="67"/>
      <c r="N51" s="67">
        <v>1</v>
      </c>
      <c r="O51" s="67">
        <f t="shared" si="1"/>
        <v>1.9</v>
      </c>
    </row>
    <row r="52" spans="1:15">
      <c r="A52" s="67" t="s">
        <v>539</v>
      </c>
      <c r="B52" s="81" t="s">
        <v>637</v>
      </c>
      <c r="C52" s="82" t="s">
        <v>638</v>
      </c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>
        <f t="shared" si="1"/>
        <v>0</v>
      </c>
    </row>
    <row r="53" spans="1:15">
      <c r="A53" s="67" t="s">
        <v>539</v>
      </c>
      <c r="B53" s="81" t="s">
        <v>639</v>
      </c>
      <c r="C53" s="82" t="s">
        <v>640</v>
      </c>
      <c r="D53" s="67"/>
      <c r="E53" s="67"/>
      <c r="F53" s="67"/>
      <c r="G53" s="67"/>
      <c r="H53" s="67"/>
      <c r="I53" s="67">
        <v>0.5</v>
      </c>
      <c r="J53" s="67">
        <v>0.1</v>
      </c>
      <c r="K53" s="67"/>
      <c r="L53" s="67"/>
      <c r="M53" s="67"/>
      <c r="N53" s="67"/>
      <c r="O53" s="67">
        <f t="shared" si="1"/>
        <v>0.6</v>
      </c>
    </row>
    <row r="54" spans="1:15" ht="12" customHeight="1">
      <c r="A54" s="67" t="s">
        <v>539</v>
      </c>
      <c r="B54" s="81" t="s">
        <v>641</v>
      </c>
      <c r="C54" s="82" t="s">
        <v>642</v>
      </c>
      <c r="D54" s="67"/>
      <c r="E54" s="67"/>
      <c r="F54" s="67"/>
      <c r="G54" s="67"/>
      <c r="H54" s="67"/>
      <c r="I54" s="67"/>
      <c r="J54" s="67"/>
      <c r="K54" s="67">
        <v>0.1</v>
      </c>
      <c r="L54" s="67"/>
      <c r="M54" s="67"/>
      <c r="N54" s="67">
        <v>0.4</v>
      </c>
      <c r="O54" s="67">
        <f t="shared" si="1"/>
        <v>0.5</v>
      </c>
    </row>
    <row r="55" spans="1:15">
      <c r="A55" s="67" t="s">
        <v>539</v>
      </c>
      <c r="B55" s="81" t="s">
        <v>643</v>
      </c>
      <c r="C55" s="82" t="s">
        <v>644</v>
      </c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>
        <f t="shared" si="1"/>
        <v>0</v>
      </c>
    </row>
    <row r="56" spans="1:15">
      <c r="A56" s="67" t="s">
        <v>539</v>
      </c>
      <c r="B56" s="83" t="s">
        <v>645</v>
      </c>
      <c r="C56" s="83" t="s">
        <v>646</v>
      </c>
      <c r="D56" s="67">
        <v>0.2</v>
      </c>
      <c r="E56" s="67"/>
      <c r="F56" s="67">
        <v>0.2</v>
      </c>
      <c r="G56" s="67"/>
      <c r="H56" s="67"/>
      <c r="I56" s="67"/>
      <c r="J56" s="67"/>
      <c r="K56" s="67">
        <v>0.1</v>
      </c>
      <c r="L56" s="67"/>
      <c r="M56" s="67"/>
      <c r="N56" s="67"/>
      <c r="O56" s="67">
        <f t="shared" si="1"/>
        <v>0.5</v>
      </c>
    </row>
    <row r="57" spans="1:15">
      <c r="A57" s="67" t="s">
        <v>539</v>
      </c>
      <c r="B57" s="83" t="s">
        <v>647</v>
      </c>
      <c r="C57" s="83" t="s">
        <v>648</v>
      </c>
      <c r="D57" s="67">
        <v>0.2</v>
      </c>
      <c r="E57" s="67"/>
      <c r="F57" s="67"/>
      <c r="G57" s="67"/>
      <c r="H57" s="67"/>
      <c r="I57" s="67"/>
      <c r="J57" s="67"/>
      <c r="K57" s="67">
        <v>0.1</v>
      </c>
      <c r="L57" s="67"/>
      <c r="M57" s="67"/>
      <c r="N57" s="67"/>
      <c r="O57" s="67">
        <f t="shared" si="1"/>
        <v>0.30000000000000004</v>
      </c>
    </row>
    <row r="58" spans="1:15">
      <c r="A58" s="67" t="s">
        <v>539</v>
      </c>
      <c r="B58" s="83" t="s">
        <v>649</v>
      </c>
      <c r="C58" s="83" t="s">
        <v>650</v>
      </c>
      <c r="D58" s="67">
        <v>0.2</v>
      </c>
      <c r="E58" s="67"/>
      <c r="F58" s="67"/>
      <c r="G58" s="67"/>
      <c r="H58" s="67"/>
      <c r="I58" s="67"/>
      <c r="J58" s="67"/>
      <c r="K58" s="67">
        <v>0.1</v>
      </c>
      <c r="L58" s="67"/>
      <c r="M58" s="67"/>
      <c r="N58" s="67"/>
      <c r="O58" s="67">
        <f t="shared" si="1"/>
        <v>0.30000000000000004</v>
      </c>
    </row>
    <row r="59" spans="1:15">
      <c r="A59" s="67" t="s">
        <v>539</v>
      </c>
      <c r="B59" s="83" t="s">
        <v>651</v>
      </c>
      <c r="C59" s="83" t="s">
        <v>652</v>
      </c>
      <c r="D59" s="67">
        <v>0.2</v>
      </c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>
        <f t="shared" si="1"/>
        <v>0.2</v>
      </c>
    </row>
    <row r="60" spans="1:15">
      <c r="A60" s="67" t="s">
        <v>539</v>
      </c>
      <c r="B60" s="83" t="s">
        <v>653</v>
      </c>
      <c r="C60" s="83" t="s">
        <v>654</v>
      </c>
      <c r="D60" s="67">
        <v>0.2</v>
      </c>
      <c r="E60" s="67"/>
      <c r="F60" s="67"/>
      <c r="G60" s="67"/>
      <c r="H60" s="67"/>
      <c r="I60" s="67"/>
      <c r="J60" s="67"/>
      <c r="K60" s="67">
        <v>0.1</v>
      </c>
      <c r="L60" s="67"/>
      <c r="M60" s="67"/>
      <c r="N60" s="67"/>
      <c r="O60" s="67">
        <f t="shared" si="1"/>
        <v>0.30000000000000004</v>
      </c>
    </row>
    <row r="61" spans="1:15">
      <c r="A61" s="67" t="s">
        <v>539</v>
      </c>
      <c r="B61" s="83" t="s">
        <v>655</v>
      </c>
      <c r="C61" s="83" t="s">
        <v>656</v>
      </c>
      <c r="D61" s="67">
        <v>0.2</v>
      </c>
      <c r="E61" s="67"/>
      <c r="F61" s="67">
        <v>0.2</v>
      </c>
      <c r="G61" s="67"/>
      <c r="H61" s="67"/>
      <c r="I61" s="67"/>
      <c r="J61" s="67"/>
      <c r="K61" s="67"/>
      <c r="L61" s="67"/>
      <c r="M61" s="67"/>
      <c r="N61" s="67"/>
      <c r="O61" s="67">
        <f t="shared" si="1"/>
        <v>0.4</v>
      </c>
    </row>
    <row r="62" spans="1:15">
      <c r="A62" s="67" t="s">
        <v>539</v>
      </c>
      <c r="B62" s="83" t="s">
        <v>657</v>
      </c>
      <c r="C62" s="83" t="s">
        <v>658</v>
      </c>
      <c r="D62" s="67">
        <v>0.2</v>
      </c>
      <c r="E62" s="67"/>
      <c r="F62" s="67"/>
      <c r="G62" s="67"/>
      <c r="H62" s="67"/>
      <c r="I62" s="67"/>
      <c r="J62" s="67">
        <v>0.1</v>
      </c>
      <c r="K62" s="67"/>
      <c r="L62" s="67"/>
      <c r="M62" s="67"/>
      <c r="N62" s="67"/>
      <c r="O62" s="67">
        <f t="shared" si="1"/>
        <v>0.30000000000000004</v>
      </c>
    </row>
    <row r="63" spans="1:15">
      <c r="A63" s="67" t="s">
        <v>539</v>
      </c>
      <c r="B63" s="83" t="s">
        <v>659</v>
      </c>
      <c r="C63" s="83" t="s">
        <v>660</v>
      </c>
      <c r="D63" s="67">
        <v>0.2</v>
      </c>
      <c r="E63" s="67"/>
      <c r="F63" s="67"/>
      <c r="G63" s="67"/>
      <c r="H63" s="67"/>
      <c r="I63" s="67"/>
      <c r="J63" s="67"/>
      <c r="K63" s="67">
        <v>0.1</v>
      </c>
      <c r="L63" s="67"/>
      <c r="M63" s="67"/>
      <c r="N63" s="67"/>
      <c r="O63" s="67">
        <f t="shared" si="1"/>
        <v>0.30000000000000004</v>
      </c>
    </row>
    <row r="64" spans="1:15">
      <c r="A64" s="67" t="s">
        <v>539</v>
      </c>
      <c r="B64" s="83" t="s">
        <v>661</v>
      </c>
      <c r="C64" s="83" t="s">
        <v>662</v>
      </c>
      <c r="D64" s="67">
        <v>0.2</v>
      </c>
      <c r="E64" s="67"/>
      <c r="F64" s="67"/>
      <c r="G64" s="67"/>
      <c r="H64" s="67"/>
      <c r="I64" s="67"/>
      <c r="J64" s="67">
        <v>0.1</v>
      </c>
      <c r="K64" s="67">
        <v>0.1</v>
      </c>
      <c r="L64" s="67"/>
      <c r="M64" s="67"/>
      <c r="N64" s="67"/>
      <c r="O64" s="67">
        <f t="shared" si="1"/>
        <v>0.4</v>
      </c>
    </row>
    <row r="65" spans="1:15">
      <c r="A65" s="67" t="s">
        <v>539</v>
      </c>
      <c r="B65" s="83" t="s">
        <v>663</v>
      </c>
      <c r="C65" s="83" t="s">
        <v>664</v>
      </c>
      <c r="D65" s="67">
        <v>0.2</v>
      </c>
      <c r="E65" s="67"/>
      <c r="F65" s="67"/>
      <c r="G65" s="67"/>
      <c r="H65" s="67"/>
      <c r="I65" s="67"/>
      <c r="J65" s="67">
        <v>0.1</v>
      </c>
      <c r="K65" s="67">
        <v>0.1</v>
      </c>
      <c r="L65" s="67"/>
      <c r="M65" s="67"/>
      <c r="N65" s="67"/>
      <c r="O65" s="67">
        <f t="shared" si="1"/>
        <v>0.4</v>
      </c>
    </row>
    <row r="66" spans="1:15">
      <c r="A66" s="67" t="s">
        <v>539</v>
      </c>
      <c r="B66" s="83" t="s">
        <v>665</v>
      </c>
      <c r="C66" s="83" t="s">
        <v>666</v>
      </c>
      <c r="D66" s="67">
        <v>0.2</v>
      </c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>
        <f t="shared" si="1"/>
        <v>0.2</v>
      </c>
    </row>
    <row r="67" spans="1:15">
      <c r="A67" s="67" t="s">
        <v>539</v>
      </c>
      <c r="B67" s="83" t="s">
        <v>667</v>
      </c>
      <c r="C67" s="83" t="s">
        <v>668</v>
      </c>
      <c r="D67" s="67">
        <v>0.2</v>
      </c>
      <c r="E67" s="67"/>
      <c r="F67" s="67"/>
      <c r="G67" s="67"/>
      <c r="H67" s="67"/>
      <c r="I67" s="67"/>
      <c r="J67" s="67">
        <v>0.1</v>
      </c>
      <c r="K67" s="67">
        <v>0.2</v>
      </c>
      <c r="L67" s="67"/>
      <c r="M67" s="67"/>
      <c r="N67" s="67"/>
      <c r="O67" s="67">
        <f t="shared" si="1"/>
        <v>0.5</v>
      </c>
    </row>
    <row r="68" spans="1:15">
      <c r="A68" s="67" t="s">
        <v>539</v>
      </c>
      <c r="B68" s="83" t="s">
        <v>669</v>
      </c>
      <c r="C68" s="83" t="s">
        <v>670</v>
      </c>
      <c r="D68" s="67">
        <v>0.2</v>
      </c>
      <c r="E68" s="67"/>
      <c r="F68" s="67"/>
      <c r="G68" s="67"/>
      <c r="H68" s="67"/>
      <c r="I68" s="67"/>
      <c r="J68" s="67"/>
      <c r="K68" s="67">
        <v>0.1</v>
      </c>
      <c r="L68" s="67"/>
      <c r="M68" s="67"/>
      <c r="N68" s="67"/>
      <c r="O68" s="67">
        <f t="shared" si="1"/>
        <v>0.30000000000000004</v>
      </c>
    </row>
    <row r="69" spans="1:15">
      <c r="A69" s="67" t="s">
        <v>539</v>
      </c>
      <c r="B69" s="67" t="s">
        <v>671</v>
      </c>
      <c r="C69" s="67">
        <v>2017510465</v>
      </c>
      <c r="D69" s="67"/>
      <c r="E69" s="67"/>
      <c r="F69" s="67"/>
      <c r="G69" s="67"/>
      <c r="H69" s="67"/>
      <c r="I69" s="67"/>
      <c r="J69" s="67"/>
      <c r="K69" s="67">
        <v>0.1</v>
      </c>
      <c r="L69" s="67"/>
      <c r="M69" s="67"/>
      <c r="N69" s="67"/>
      <c r="O69" s="67">
        <f t="shared" si="1"/>
        <v>0.1</v>
      </c>
    </row>
    <row r="70" spans="1:15">
      <c r="A70" s="67" t="s">
        <v>539</v>
      </c>
      <c r="B70" s="83" t="s">
        <v>672</v>
      </c>
      <c r="C70" s="83" t="s">
        <v>673</v>
      </c>
      <c r="D70" s="67">
        <v>0.2</v>
      </c>
      <c r="E70" s="67"/>
      <c r="F70" s="67"/>
      <c r="G70" s="67"/>
      <c r="H70" s="67"/>
      <c r="I70" s="67"/>
      <c r="J70" s="67"/>
      <c r="K70" s="67">
        <v>0.1</v>
      </c>
      <c r="L70" s="67"/>
      <c r="M70" s="67"/>
      <c r="N70" s="67"/>
      <c r="O70" s="67">
        <f t="shared" si="1"/>
        <v>0.30000000000000004</v>
      </c>
    </row>
    <row r="71" spans="1:15">
      <c r="A71" s="67" t="s">
        <v>539</v>
      </c>
      <c r="B71" s="83" t="s">
        <v>674</v>
      </c>
      <c r="C71" s="83" t="s">
        <v>675</v>
      </c>
      <c r="D71" s="67"/>
      <c r="E71" s="67"/>
      <c r="F71" s="67"/>
      <c r="G71" s="67"/>
      <c r="H71" s="67"/>
      <c r="I71" s="67"/>
      <c r="J71" s="67"/>
      <c r="K71" s="67">
        <v>0.1</v>
      </c>
      <c r="L71" s="67"/>
      <c r="M71" s="67"/>
      <c r="N71" s="67"/>
      <c r="O71" s="67">
        <f t="shared" si="1"/>
        <v>0.1</v>
      </c>
    </row>
    <row r="72" spans="1:15">
      <c r="A72" s="67" t="s">
        <v>539</v>
      </c>
      <c r="B72" s="83" t="s">
        <v>388</v>
      </c>
      <c r="C72" s="83" t="s">
        <v>676</v>
      </c>
      <c r="D72" s="67"/>
      <c r="E72" s="67"/>
      <c r="F72" s="67"/>
      <c r="G72" s="67"/>
      <c r="H72" s="67"/>
      <c r="I72" s="67"/>
      <c r="J72" s="67"/>
      <c r="K72" s="67">
        <v>0.1</v>
      </c>
      <c r="L72" s="67"/>
      <c r="M72" s="67"/>
      <c r="N72" s="67"/>
      <c r="O72" s="67">
        <f t="shared" si="1"/>
        <v>0.1</v>
      </c>
    </row>
    <row r="73" spans="1:15">
      <c r="A73" s="67" t="s">
        <v>539</v>
      </c>
      <c r="B73" s="83" t="s">
        <v>677</v>
      </c>
      <c r="C73" s="83" t="s">
        <v>678</v>
      </c>
      <c r="D73" s="67">
        <v>0.2</v>
      </c>
      <c r="E73" s="67"/>
      <c r="F73" s="67"/>
      <c r="G73" s="67"/>
      <c r="H73" s="67"/>
      <c r="I73" s="67"/>
      <c r="J73" s="67">
        <v>0.1</v>
      </c>
      <c r="K73" s="67"/>
      <c r="L73" s="67"/>
      <c r="M73" s="67"/>
      <c r="N73" s="67"/>
      <c r="O73" s="67">
        <f t="shared" si="1"/>
        <v>0.30000000000000004</v>
      </c>
    </row>
    <row r="74" spans="1:15">
      <c r="A74" s="67" t="s">
        <v>539</v>
      </c>
      <c r="B74" s="83" t="s">
        <v>679</v>
      </c>
      <c r="C74" s="83" t="s">
        <v>680</v>
      </c>
      <c r="D74" s="67">
        <v>0.2</v>
      </c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>
        <f t="shared" si="1"/>
        <v>0.2</v>
      </c>
    </row>
    <row r="75" spans="1:15">
      <c r="A75" s="67" t="s">
        <v>539</v>
      </c>
      <c r="B75" s="83" t="s">
        <v>681</v>
      </c>
      <c r="C75" s="83" t="s">
        <v>682</v>
      </c>
      <c r="D75" s="67">
        <v>0.2</v>
      </c>
      <c r="E75" s="67"/>
      <c r="F75" s="67">
        <v>0.2</v>
      </c>
      <c r="G75" s="67"/>
      <c r="H75" s="67"/>
      <c r="I75" s="67"/>
      <c r="J75" s="67"/>
      <c r="K75" s="67">
        <v>0.1</v>
      </c>
      <c r="L75" s="67"/>
      <c r="M75" s="67"/>
      <c r="N75" s="67"/>
      <c r="O75" s="67">
        <f t="shared" si="1"/>
        <v>0.5</v>
      </c>
    </row>
    <row r="76" spans="1:15">
      <c r="A76" s="67" t="s">
        <v>539</v>
      </c>
      <c r="B76" s="83" t="s">
        <v>683</v>
      </c>
      <c r="C76" s="83" t="s">
        <v>684</v>
      </c>
      <c r="D76" s="67">
        <v>0.2</v>
      </c>
      <c r="E76" s="67"/>
      <c r="F76" s="67"/>
      <c r="G76" s="67"/>
      <c r="H76" s="67"/>
      <c r="I76" s="67"/>
      <c r="J76" s="67"/>
      <c r="K76" s="67">
        <v>0.1</v>
      </c>
      <c r="L76" s="67"/>
      <c r="M76" s="67"/>
      <c r="N76" s="67"/>
      <c r="O76" s="67">
        <f t="shared" si="1"/>
        <v>0.30000000000000004</v>
      </c>
    </row>
    <row r="77" spans="1:15">
      <c r="A77" s="67" t="s">
        <v>539</v>
      </c>
      <c r="B77" s="65" t="s">
        <v>685</v>
      </c>
      <c r="C77" s="65" t="s">
        <v>686</v>
      </c>
      <c r="D77" s="67"/>
      <c r="E77" s="67"/>
      <c r="F77" s="67"/>
      <c r="G77" s="67"/>
      <c r="H77" s="67"/>
      <c r="I77" s="67">
        <v>0.5</v>
      </c>
      <c r="J77" s="67"/>
      <c r="K77" s="67">
        <v>0.1</v>
      </c>
      <c r="L77" s="67"/>
      <c r="M77" s="67"/>
      <c r="N77" s="67"/>
      <c r="O77" s="67">
        <f t="shared" si="1"/>
        <v>0.6</v>
      </c>
    </row>
    <row r="78" spans="1:15">
      <c r="A78" s="67" t="s">
        <v>539</v>
      </c>
      <c r="B78" s="65" t="s">
        <v>687</v>
      </c>
      <c r="C78" s="65" t="s">
        <v>688</v>
      </c>
      <c r="D78" s="67">
        <v>0.2</v>
      </c>
      <c r="E78" s="67"/>
      <c r="F78" s="67"/>
      <c r="G78" s="67"/>
      <c r="H78" s="67"/>
      <c r="I78" s="67"/>
      <c r="J78" s="67">
        <v>0.1</v>
      </c>
      <c r="K78" s="67">
        <v>0.2</v>
      </c>
      <c r="L78" s="67"/>
      <c r="M78" s="67"/>
      <c r="N78" s="67"/>
      <c r="O78" s="67">
        <f t="shared" si="1"/>
        <v>0.5</v>
      </c>
    </row>
    <row r="79" spans="1:15">
      <c r="A79" s="67" t="s">
        <v>539</v>
      </c>
      <c r="B79" s="65" t="s">
        <v>689</v>
      </c>
      <c r="C79" s="65" t="s">
        <v>690</v>
      </c>
      <c r="D79" s="67"/>
      <c r="E79" s="67"/>
      <c r="F79" s="67"/>
      <c r="G79" s="67"/>
      <c r="H79" s="67"/>
      <c r="I79" s="67"/>
      <c r="J79" s="67"/>
      <c r="K79" s="67">
        <v>0.1</v>
      </c>
      <c r="L79" s="67"/>
      <c r="M79" s="67"/>
      <c r="N79" s="67"/>
      <c r="O79" s="67">
        <f t="shared" si="1"/>
        <v>0.1</v>
      </c>
    </row>
    <row r="80" spans="1:15">
      <c r="A80" s="67"/>
      <c r="B80" s="84" t="s">
        <v>691</v>
      </c>
      <c r="C80" s="67">
        <v>2017510577</v>
      </c>
      <c r="D80" s="67">
        <v>0.2</v>
      </c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>
        <f t="shared" si="1"/>
        <v>0.2</v>
      </c>
    </row>
    <row r="81" spans="1:15">
      <c r="A81" s="67"/>
      <c r="B81" s="85" t="s">
        <v>692</v>
      </c>
      <c r="C81" s="67">
        <v>2017510652</v>
      </c>
      <c r="D81" s="67">
        <v>0.2</v>
      </c>
      <c r="E81" s="67"/>
      <c r="F81" s="67"/>
      <c r="G81" s="67"/>
      <c r="H81" s="67"/>
      <c r="I81" s="67"/>
      <c r="J81" s="67">
        <v>0.1</v>
      </c>
      <c r="K81" s="67">
        <v>0.1</v>
      </c>
      <c r="L81" s="67"/>
      <c r="M81" s="67"/>
      <c r="N81" s="67"/>
      <c r="O81" s="67">
        <f t="shared" si="1"/>
        <v>0.4</v>
      </c>
    </row>
    <row r="82" spans="1:15">
      <c r="A82" s="67"/>
      <c r="B82" s="84" t="s">
        <v>693</v>
      </c>
      <c r="C82" s="67">
        <v>2017510635</v>
      </c>
      <c r="D82" s="67">
        <v>0.2</v>
      </c>
      <c r="E82" s="67"/>
      <c r="F82" s="67"/>
      <c r="G82" s="67"/>
      <c r="H82" s="67"/>
      <c r="I82" s="67"/>
      <c r="J82" s="67"/>
      <c r="K82" s="67">
        <v>0.1</v>
      </c>
      <c r="L82" s="67"/>
      <c r="M82" s="67"/>
      <c r="N82" s="67"/>
      <c r="O82" s="67">
        <f t="shared" si="1"/>
        <v>0.30000000000000004</v>
      </c>
    </row>
    <row r="83" spans="1:15">
      <c r="A83" s="67"/>
      <c r="B83" s="84" t="s">
        <v>694</v>
      </c>
      <c r="C83" s="67">
        <v>2017510723</v>
      </c>
      <c r="D83" s="67">
        <v>0.2</v>
      </c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>
        <f t="shared" si="1"/>
        <v>0.2</v>
      </c>
    </row>
    <row r="84" spans="1:15">
      <c r="A84" s="67"/>
      <c r="B84" s="84" t="s">
        <v>695</v>
      </c>
      <c r="C84" s="67">
        <v>2017510675</v>
      </c>
      <c r="D84" s="67">
        <v>0.2</v>
      </c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>
        <f t="shared" si="1"/>
        <v>0.2</v>
      </c>
    </row>
    <row r="85" spans="1:15">
      <c r="A85" s="67"/>
      <c r="B85" s="85" t="s">
        <v>696</v>
      </c>
      <c r="C85" s="67">
        <v>2017510475</v>
      </c>
      <c r="D85" s="67"/>
      <c r="E85" s="67"/>
      <c r="F85" s="67"/>
      <c r="G85" s="67"/>
      <c r="H85" s="67"/>
      <c r="I85" s="67"/>
      <c r="J85" s="67">
        <v>0.1</v>
      </c>
      <c r="K85" s="67">
        <v>0.1</v>
      </c>
      <c r="L85" s="67"/>
      <c r="M85" s="67"/>
      <c r="N85" s="67"/>
      <c r="O85" s="67">
        <f t="shared" si="1"/>
        <v>0.2</v>
      </c>
    </row>
    <row r="86" spans="1:15">
      <c r="A86" s="67"/>
      <c r="B86" s="85" t="s">
        <v>697</v>
      </c>
      <c r="C86" s="67">
        <v>2017510527</v>
      </c>
      <c r="D86" s="67"/>
      <c r="E86" s="67"/>
      <c r="F86" s="67"/>
      <c r="G86" s="67"/>
      <c r="H86" s="67"/>
      <c r="I86" s="67"/>
      <c r="J86" s="67">
        <v>0.1</v>
      </c>
      <c r="K86" s="67"/>
      <c r="L86" s="67"/>
      <c r="M86" s="67"/>
      <c r="N86" s="67"/>
      <c r="O86" s="67">
        <f t="shared" si="1"/>
        <v>0.1</v>
      </c>
    </row>
    <row r="87" spans="1:15">
      <c r="A87" s="67"/>
      <c r="B87" s="85" t="s">
        <v>698</v>
      </c>
      <c r="C87" s="67">
        <v>2017510488</v>
      </c>
      <c r="D87" s="67"/>
      <c r="E87" s="67"/>
      <c r="F87" s="67"/>
      <c r="G87" s="67"/>
      <c r="H87" s="67"/>
      <c r="I87" s="67"/>
      <c r="J87" s="67"/>
      <c r="K87" s="67">
        <v>0.1</v>
      </c>
      <c r="L87" s="67"/>
      <c r="M87" s="67"/>
      <c r="N87" s="67"/>
      <c r="O87" s="67">
        <f t="shared" si="1"/>
        <v>0.1</v>
      </c>
    </row>
    <row r="88" spans="1:15">
      <c r="A88" s="67"/>
      <c r="B88" s="85" t="s">
        <v>699</v>
      </c>
      <c r="C88" s="67">
        <v>2017510453</v>
      </c>
      <c r="D88" s="67"/>
      <c r="E88" s="67"/>
      <c r="F88" s="67"/>
      <c r="G88" s="67"/>
      <c r="H88" s="67"/>
      <c r="I88" s="67"/>
      <c r="J88" s="67"/>
      <c r="K88" s="67">
        <v>0.1</v>
      </c>
      <c r="L88" s="67"/>
      <c r="M88" s="67"/>
      <c r="N88" s="67"/>
      <c r="O88" s="67">
        <f t="shared" si="1"/>
        <v>0.1</v>
      </c>
    </row>
    <row r="89" spans="1:15">
      <c r="A89" s="67"/>
      <c r="B89" s="84" t="s">
        <v>700</v>
      </c>
      <c r="C89" s="67">
        <v>2017510477</v>
      </c>
      <c r="D89" s="67"/>
      <c r="E89" s="67"/>
      <c r="F89" s="67"/>
      <c r="G89" s="67"/>
      <c r="H89" s="67"/>
      <c r="I89" s="67"/>
      <c r="J89" s="67"/>
      <c r="K89" s="67">
        <v>0.1</v>
      </c>
      <c r="L89" s="67"/>
      <c r="M89" s="67"/>
      <c r="N89" s="67"/>
      <c r="O89" s="67">
        <f t="shared" si="1"/>
        <v>0.1</v>
      </c>
    </row>
    <row r="90" spans="1:15">
      <c r="A90" s="67"/>
      <c r="B90" s="85" t="s">
        <v>701</v>
      </c>
      <c r="C90" s="67">
        <v>2017510498</v>
      </c>
      <c r="D90" s="67"/>
      <c r="E90" s="67"/>
      <c r="F90" s="67"/>
      <c r="G90" s="67"/>
      <c r="H90" s="67"/>
      <c r="I90" s="67"/>
      <c r="J90" s="67"/>
      <c r="K90" s="67">
        <v>0.1</v>
      </c>
      <c r="L90" s="67"/>
      <c r="M90" s="67"/>
      <c r="N90" s="67"/>
      <c r="O90" s="67">
        <f t="shared" si="1"/>
        <v>0.1</v>
      </c>
    </row>
    <row r="91" spans="1:15">
      <c r="A91" s="67"/>
      <c r="B91" s="85" t="s">
        <v>702</v>
      </c>
      <c r="C91" s="67">
        <v>2017510483</v>
      </c>
      <c r="D91" s="67"/>
      <c r="E91" s="67"/>
      <c r="F91" s="67"/>
      <c r="G91" s="67"/>
      <c r="H91" s="67"/>
      <c r="I91" s="67"/>
      <c r="J91" s="67"/>
      <c r="K91" s="67">
        <v>0.1</v>
      </c>
      <c r="L91" s="67"/>
      <c r="M91" s="67"/>
      <c r="N91" s="67"/>
      <c r="O91" s="67">
        <f t="shared" si="1"/>
        <v>0.1</v>
      </c>
    </row>
    <row r="92" spans="1:15">
      <c r="A92" s="67"/>
      <c r="B92" s="85" t="s">
        <v>703</v>
      </c>
      <c r="C92" s="67">
        <v>2017510463</v>
      </c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>
        <f t="shared" si="1"/>
        <v>0</v>
      </c>
    </row>
    <row r="99" spans="2:3">
      <c r="B99" s="86"/>
      <c r="C99" s="64" t="s">
        <v>704</v>
      </c>
    </row>
    <row r="100" spans="2:3">
      <c r="B100" s="87"/>
      <c r="C100" s="64" t="s">
        <v>705</v>
      </c>
    </row>
  </sheetData>
  <mergeCells count="1">
    <mergeCell ref="A1:O1"/>
  </mergeCells>
  <phoneticPr fontId="18" type="noConversion"/>
  <conditionalFormatting sqref="C1:C65534">
    <cfRule type="duplicateValues" dxfId="10" priority="1"/>
  </conditionalFormatting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06"/>
  <sheetViews>
    <sheetView topLeftCell="A43" zoomScale="60" workbookViewId="0">
      <selection activeCell="N70" sqref="N70"/>
    </sheetView>
  </sheetViews>
  <sheetFormatPr defaultColWidth="9" defaultRowHeight="14.4"/>
  <cols>
    <col min="1" max="1" width="20.109375" style="64" customWidth="1"/>
    <col min="2" max="2" width="17.109375" style="64" customWidth="1"/>
    <col min="3" max="3" width="23.44140625" style="64" customWidth="1"/>
    <col min="4" max="12" width="9" style="64"/>
    <col min="13" max="13" width="13.109375" style="64" customWidth="1"/>
    <col min="14" max="14" width="16.6640625" style="64" customWidth="1"/>
    <col min="15" max="16384" width="9" style="64"/>
  </cols>
  <sheetData>
    <row r="1" spans="1:16" ht="57.6" customHeight="1">
      <c r="A1" s="137" t="s">
        <v>1148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6"/>
    </row>
    <row r="2" spans="1:16" ht="74.099999999999994" customHeight="1">
      <c r="A2" s="88" t="s">
        <v>1</v>
      </c>
      <c r="B2" s="88" t="s">
        <v>2</v>
      </c>
      <c r="C2" s="88" t="s">
        <v>3</v>
      </c>
      <c r="D2" s="89" t="s">
        <v>530</v>
      </c>
      <c r="E2" s="89" t="s">
        <v>531</v>
      </c>
      <c r="F2" s="89" t="s">
        <v>532</v>
      </c>
      <c r="G2" s="89" t="s">
        <v>533</v>
      </c>
      <c r="H2" s="89" t="s">
        <v>534</v>
      </c>
      <c r="I2" s="89" t="s">
        <v>535</v>
      </c>
      <c r="J2" s="89" t="s">
        <v>536</v>
      </c>
      <c r="K2" s="89" t="s">
        <v>537</v>
      </c>
      <c r="L2" s="89" t="s">
        <v>1141</v>
      </c>
      <c r="M2" s="89" t="s">
        <v>1140</v>
      </c>
      <c r="N2" s="89" t="s">
        <v>1153</v>
      </c>
      <c r="O2" s="89" t="s">
        <v>538</v>
      </c>
      <c r="P2" s="90"/>
    </row>
    <row r="3" spans="1:16" ht="17.399999999999999" customHeight="1">
      <c r="A3" s="91" t="s">
        <v>706</v>
      </c>
      <c r="B3" s="91" t="s">
        <v>707</v>
      </c>
      <c r="C3" s="91">
        <v>2017510467</v>
      </c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>
        <f>D3+E3+F3+G3+H3+I3+J3+K3</f>
        <v>0</v>
      </c>
      <c r="P3" s="90"/>
    </row>
    <row r="4" spans="1:16" ht="25.8">
      <c r="A4" s="91" t="s">
        <v>706</v>
      </c>
      <c r="B4" s="91" t="s">
        <v>708</v>
      </c>
      <c r="C4" s="91">
        <v>2017510473</v>
      </c>
      <c r="D4" s="91"/>
      <c r="E4" s="91"/>
      <c r="F4" s="91">
        <v>0.2</v>
      </c>
      <c r="G4" s="91">
        <v>0.2</v>
      </c>
      <c r="H4" s="91"/>
      <c r="I4" s="91"/>
      <c r="J4" s="91"/>
      <c r="K4" s="91">
        <v>0.1</v>
      </c>
      <c r="L4" s="91"/>
      <c r="M4" s="91"/>
      <c r="N4" s="91"/>
      <c r="O4" s="91">
        <f>D4+E4+F4+G4+H4+I4+J4+K4</f>
        <v>0.5</v>
      </c>
      <c r="P4" s="90"/>
    </row>
    <row r="5" spans="1:16" ht="25.8">
      <c r="A5" s="91" t="s">
        <v>706</v>
      </c>
      <c r="B5" s="91" t="s">
        <v>709</v>
      </c>
      <c r="C5" s="91">
        <v>2017510476</v>
      </c>
      <c r="D5" s="91">
        <v>0.2</v>
      </c>
      <c r="E5" s="91">
        <v>0.2</v>
      </c>
      <c r="F5" s="91">
        <v>0.2</v>
      </c>
      <c r="G5" s="91">
        <v>0.2</v>
      </c>
      <c r="H5" s="91"/>
      <c r="I5" s="91"/>
      <c r="J5" s="91"/>
      <c r="K5" s="91"/>
      <c r="L5" s="91"/>
      <c r="M5" s="91">
        <v>0.2</v>
      </c>
      <c r="N5" s="91"/>
      <c r="O5" s="91">
        <f>D5+E5+F5+G5+H5+I5+J5+K5+M5</f>
        <v>1</v>
      </c>
      <c r="P5" s="90"/>
    </row>
    <row r="6" spans="1:16" ht="25.8">
      <c r="A6" s="91" t="s">
        <v>706</v>
      </c>
      <c r="B6" s="91" t="s">
        <v>710</v>
      </c>
      <c r="C6" s="91">
        <v>2017510509</v>
      </c>
      <c r="D6" s="91">
        <v>0.2</v>
      </c>
      <c r="E6" s="91">
        <v>0.2</v>
      </c>
      <c r="F6" s="91">
        <v>0.2</v>
      </c>
      <c r="G6" s="91">
        <v>0.2</v>
      </c>
      <c r="H6" s="91"/>
      <c r="I6" s="91"/>
      <c r="J6" s="91">
        <v>0.1</v>
      </c>
      <c r="K6" s="91">
        <v>0.1</v>
      </c>
      <c r="L6" s="91"/>
      <c r="M6" s="91">
        <v>0.2</v>
      </c>
      <c r="N6" s="91"/>
      <c r="O6" s="91">
        <f t="shared" ref="O6:O52" si="0">D6+E6+F6+G6+H6+I6+J6+K6+M6</f>
        <v>1.2</v>
      </c>
      <c r="P6" s="90"/>
    </row>
    <row r="7" spans="1:16" ht="25.8">
      <c r="A7" s="91" t="s">
        <v>706</v>
      </c>
      <c r="B7" s="91" t="s">
        <v>711</v>
      </c>
      <c r="C7" s="91">
        <v>2017510492</v>
      </c>
      <c r="D7" s="91"/>
      <c r="E7" s="91"/>
      <c r="F7" s="91">
        <v>0.2</v>
      </c>
      <c r="G7" s="91"/>
      <c r="H7" s="91"/>
      <c r="I7" s="91"/>
      <c r="J7" s="91"/>
      <c r="K7" s="91">
        <v>0.2</v>
      </c>
      <c r="L7" s="91"/>
      <c r="M7" s="91"/>
      <c r="N7" s="91"/>
      <c r="O7" s="91">
        <f t="shared" si="0"/>
        <v>0.4</v>
      </c>
      <c r="P7" s="90"/>
    </row>
    <row r="8" spans="1:16" ht="25.8">
      <c r="A8" s="91" t="s">
        <v>706</v>
      </c>
      <c r="B8" s="91" t="s">
        <v>712</v>
      </c>
      <c r="C8" s="91">
        <v>2017510508</v>
      </c>
      <c r="D8" s="91">
        <v>0.2</v>
      </c>
      <c r="E8" s="91"/>
      <c r="F8" s="91"/>
      <c r="G8" s="91"/>
      <c r="H8" s="91"/>
      <c r="I8" s="91"/>
      <c r="J8" s="91"/>
      <c r="K8" s="91">
        <v>0.2</v>
      </c>
      <c r="L8" s="91"/>
      <c r="M8" s="91"/>
      <c r="N8" s="91"/>
      <c r="O8" s="91">
        <f t="shared" si="0"/>
        <v>0.4</v>
      </c>
      <c r="P8" s="90"/>
    </row>
    <row r="9" spans="1:16" ht="25.8">
      <c r="A9" s="91" t="s">
        <v>706</v>
      </c>
      <c r="B9" s="91" t="s">
        <v>713</v>
      </c>
      <c r="C9" s="91">
        <v>2017510462</v>
      </c>
      <c r="D9" s="91"/>
      <c r="E9" s="91"/>
      <c r="F9" s="91"/>
      <c r="G9" s="91"/>
      <c r="H9" s="91"/>
      <c r="I9" s="91"/>
      <c r="J9" s="91"/>
      <c r="K9" s="91">
        <v>0.1</v>
      </c>
      <c r="L9" s="91"/>
      <c r="M9" s="91"/>
      <c r="N9" s="91"/>
      <c r="O9" s="91">
        <f t="shared" si="0"/>
        <v>0.1</v>
      </c>
      <c r="P9" s="90"/>
    </row>
    <row r="10" spans="1:16" ht="25.8">
      <c r="A10" s="91" t="s">
        <v>706</v>
      </c>
      <c r="B10" s="91" t="s">
        <v>714</v>
      </c>
      <c r="C10" s="91">
        <v>2017512946</v>
      </c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>
        <f t="shared" si="0"/>
        <v>0</v>
      </c>
      <c r="P10" s="90"/>
    </row>
    <row r="11" spans="1:16" ht="25.8">
      <c r="A11" s="91" t="s">
        <v>706</v>
      </c>
      <c r="B11" s="91" t="s">
        <v>715</v>
      </c>
      <c r="C11" s="91">
        <v>2017510487</v>
      </c>
      <c r="D11" s="91"/>
      <c r="E11" s="91"/>
      <c r="F11" s="91"/>
      <c r="G11" s="91"/>
      <c r="H11" s="91"/>
      <c r="I11" s="91"/>
      <c r="J11" s="91">
        <v>0.1</v>
      </c>
      <c r="K11" s="91">
        <v>0.2</v>
      </c>
      <c r="L11" s="91"/>
      <c r="M11" s="91"/>
      <c r="N11" s="91"/>
      <c r="O11" s="91">
        <f t="shared" si="0"/>
        <v>0.30000000000000004</v>
      </c>
      <c r="P11" s="90"/>
    </row>
    <row r="12" spans="1:16" ht="25.8">
      <c r="A12" s="91" t="s">
        <v>706</v>
      </c>
      <c r="B12" s="91" t="s">
        <v>716</v>
      </c>
      <c r="C12" s="91">
        <v>2017510486</v>
      </c>
      <c r="D12" s="91"/>
      <c r="E12" s="91"/>
      <c r="F12" s="91"/>
      <c r="G12" s="91"/>
      <c r="H12" s="91"/>
      <c r="I12" s="91"/>
      <c r="J12" s="91">
        <v>0.1</v>
      </c>
      <c r="K12" s="91">
        <v>0.2</v>
      </c>
      <c r="L12" s="91"/>
      <c r="M12" s="91"/>
      <c r="N12" s="91"/>
      <c r="O12" s="91">
        <f t="shared" si="0"/>
        <v>0.30000000000000004</v>
      </c>
      <c r="P12" s="90"/>
    </row>
    <row r="13" spans="1:16" ht="25.8">
      <c r="A13" s="91" t="s">
        <v>706</v>
      </c>
      <c r="B13" s="91" t="s">
        <v>717</v>
      </c>
      <c r="C13" s="91">
        <v>2017510510</v>
      </c>
      <c r="D13" s="91"/>
      <c r="E13" s="91"/>
      <c r="F13" s="91"/>
      <c r="G13" s="91"/>
      <c r="H13" s="91"/>
      <c r="I13" s="91"/>
      <c r="J13" s="91"/>
      <c r="K13" s="91">
        <v>0.1</v>
      </c>
      <c r="L13" s="91"/>
      <c r="M13" s="91"/>
      <c r="N13" s="91"/>
      <c r="O13" s="91">
        <f t="shared" si="0"/>
        <v>0.1</v>
      </c>
      <c r="P13" s="90"/>
    </row>
    <row r="14" spans="1:16" ht="25.8">
      <c r="A14" s="91" t="s">
        <v>706</v>
      </c>
      <c r="B14" s="91" t="s">
        <v>718</v>
      </c>
      <c r="C14" s="91">
        <v>2017510456</v>
      </c>
      <c r="D14" s="91">
        <v>0.2</v>
      </c>
      <c r="E14" s="91">
        <v>0.2</v>
      </c>
      <c r="F14" s="91">
        <v>0.2</v>
      </c>
      <c r="G14" s="91">
        <v>0.2</v>
      </c>
      <c r="H14" s="91"/>
      <c r="I14" s="91">
        <v>0.5</v>
      </c>
      <c r="J14" s="91">
        <v>0.1</v>
      </c>
      <c r="K14" s="91">
        <v>0.1</v>
      </c>
      <c r="L14" s="91"/>
      <c r="M14" s="91">
        <v>0.2</v>
      </c>
      <c r="N14" s="91"/>
      <c r="O14" s="91">
        <f t="shared" si="0"/>
        <v>1.7000000000000002</v>
      </c>
      <c r="P14" s="90"/>
    </row>
    <row r="15" spans="1:16" ht="25.8">
      <c r="A15" s="91" t="s">
        <v>706</v>
      </c>
      <c r="B15" s="91" t="s">
        <v>719</v>
      </c>
      <c r="C15" s="91">
        <v>2017512903</v>
      </c>
      <c r="D15" s="91">
        <v>0.2</v>
      </c>
      <c r="E15" s="91">
        <v>0.2</v>
      </c>
      <c r="F15" s="91">
        <v>0.2</v>
      </c>
      <c r="G15" s="91">
        <v>0.2</v>
      </c>
      <c r="H15" s="91"/>
      <c r="I15" s="91"/>
      <c r="J15" s="91"/>
      <c r="K15" s="91"/>
      <c r="L15" s="91"/>
      <c r="M15" s="91">
        <v>0.2</v>
      </c>
      <c r="N15" s="91"/>
      <c r="O15" s="91">
        <f t="shared" si="0"/>
        <v>1</v>
      </c>
      <c r="P15" s="90"/>
    </row>
    <row r="16" spans="1:16" ht="25.8">
      <c r="A16" s="91" t="s">
        <v>706</v>
      </c>
      <c r="B16" s="91" t="s">
        <v>720</v>
      </c>
      <c r="C16" s="91">
        <v>2017510449</v>
      </c>
      <c r="D16" s="91">
        <v>0.2</v>
      </c>
      <c r="E16" s="91">
        <v>0.2</v>
      </c>
      <c r="F16" s="91">
        <v>0.2</v>
      </c>
      <c r="G16" s="91">
        <v>0.2</v>
      </c>
      <c r="H16" s="91"/>
      <c r="I16" s="91"/>
      <c r="J16" s="91">
        <v>0.1</v>
      </c>
      <c r="K16" s="91">
        <v>0.1</v>
      </c>
      <c r="L16" s="91"/>
      <c r="M16" s="91">
        <v>0.2</v>
      </c>
      <c r="N16" s="91"/>
      <c r="O16" s="91">
        <f t="shared" si="0"/>
        <v>1.2</v>
      </c>
      <c r="P16" s="90"/>
    </row>
    <row r="17" spans="1:16" ht="25.8">
      <c r="A17" s="91" t="s">
        <v>706</v>
      </c>
      <c r="B17" s="91" t="s">
        <v>721</v>
      </c>
      <c r="C17" s="91">
        <v>2017512904</v>
      </c>
      <c r="D17" s="91">
        <v>0.2</v>
      </c>
      <c r="E17" s="91">
        <v>0.2</v>
      </c>
      <c r="F17" s="91">
        <v>0.2</v>
      </c>
      <c r="G17" s="91">
        <v>0.2</v>
      </c>
      <c r="H17" s="91"/>
      <c r="I17" s="91"/>
      <c r="J17" s="91"/>
      <c r="K17" s="91">
        <v>0.2</v>
      </c>
      <c r="L17" s="91"/>
      <c r="M17" s="91">
        <v>0.2</v>
      </c>
      <c r="N17" s="91"/>
      <c r="O17" s="91">
        <f t="shared" si="0"/>
        <v>1.2</v>
      </c>
      <c r="P17" s="90"/>
    </row>
    <row r="18" spans="1:16" ht="25.8">
      <c r="A18" s="91" t="s">
        <v>706</v>
      </c>
      <c r="B18" s="91" t="s">
        <v>722</v>
      </c>
      <c r="C18" s="91">
        <v>2017510454</v>
      </c>
      <c r="D18" s="91"/>
      <c r="E18" s="91"/>
      <c r="F18" s="91"/>
      <c r="G18" s="91"/>
      <c r="H18" s="91"/>
      <c r="I18" s="91"/>
      <c r="J18" s="91">
        <v>0.1</v>
      </c>
      <c r="K18" s="91">
        <v>0.1</v>
      </c>
      <c r="L18" s="91"/>
      <c r="M18" s="91"/>
      <c r="N18" s="91"/>
      <c r="O18" s="91">
        <f t="shared" si="0"/>
        <v>0.2</v>
      </c>
      <c r="P18" s="90"/>
    </row>
    <row r="19" spans="1:16" ht="25.8">
      <c r="A19" s="91" t="s">
        <v>706</v>
      </c>
      <c r="B19" s="91" t="s">
        <v>723</v>
      </c>
      <c r="C19" s="91">
        <v>2017510446</v>
      </c>
      <c r="D19" s="91"/>
      <c r="E19" s="91"/>
      <c r="F19" s="91"/>
      <c r="G19" s="91"/>
      <c r="H19" s="91"/>
      <c r="I19" s="91"/>
      <c r="J19" s="91">
        <v>0.1</v>
      </c>
      <c r="K19" s="91">
        <v>0.1</v>
      </c>
      <c r="L19" s="91"/>
      <c r="M19" s="91"/>
      <c r="N19" s="91"/>
      <c r="O19" s="91">
        <f t="shared" si="0"/>
        <v>0.2</v>
      </c>
      <c r="P19" s="90"/>
    </row>
    <row r="20" spans="1:16" ht="25.8">
      <c r="A20" s="91" t="s">
        <v>706</v>
      </c>
      <c r="B20" s="91" t="s">
        <v>724</v>
      </c>
      <c r="C20" s="91">
        <v>2017510532</v>
      </c>
      <c r="D20" s="91"/>
      <c r="E20" s="91"/>
      <c r="F20" s="91"/>
      <c r="G20" s="91"/>
      <c r="H20" s="91"/>
      <c r="I20" s="91"/>
      <c r="J20" s="91">
        <v>0.1</v>
      </c>
      <c r="K20" s="91"/>
      <c r="L20" s="91"/>
      <c r="M20" s="91"/>
      <c r="N20" s="91"/>
      <c r="O20" s="91">
        <f t="shared" si="0"/>
        <v>0.1</v>
      </c>
      <c r="P20" s="90"/>
    </row>
    <row r="21" spans="1:16" ht="25.8">
      <c r="A21" s="91" t="s">
        <v>706</v>
      </c>
      <c r="B21" s="91" t="s">
        <v>725</v>
      </c>
      <c r="C21" s="91">
        <v>2017510559</v>
      </c>
      <c r="D21" s="91"/>
      <c r="E21" s="91"/>
      <c r="F21" s="91"/>
      <c r="G21" s="91"/>
      <c r="H21" s="91"/>
      <c r="I21" s="91"/>
      <c r="J21" s="91"/>
      <c r="K21" s="91">
        <v>0.1</v>
      </c>
      <c r="L21" s="91"/>
      <c r="M21" s="91"/>
      <c r="N21" s="91"/>
      <c r="O21" s="91">
        <f t="shared" si="0"/>
        <v>0.1</v>
      </c>
      <c r="P21" s="90"/>
    </row>
    <row r="22" spans="1:16" ht="25.8">
      <c r="A22" s="91" t="s">
        <v>706</v>
      </c>
      <c r="B22" s="91" t="s">
        <v>726</v>
      </c>
      <c r="C22" s="91">
        <v>2017510576</v>
      </c>
      <c r="D22" s="91"/>
      <c r="E22" s="91"/>
      <c r="F22" s="91"/>
      <c r="G22" s="91"/>
      <c r="H22" s="91"/>
      <c r="I22" s="91"/>
      <c r="J22" s="91"/>
      <c r="K22" s="91">
        <v>0.1</v>
      </c>
      <c r="L22" s="91"/>
      <c r="M22" s="91"/>
      <c r="N22" s="91"/>
      <c r="O22" s="91">
        <f t="shared" si="0"/>
        <v>0.1</v>
      </c>
      <c r="P22" s="90"/>
    </row>
    <row r="23" spans="1:16" ht="25.8">
      <c r="A23" s="91" t="s">
        <v>706</v>
      </c>
      <c r="B23" s="91" t="s">
        <v>727</v>
      </c>
      <c r="C23" s="91">
        <v>2017510545</v>
      </c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>
        <f t="shared" si="0"/>
        <v>0</v>
      </c>
      <c r="P23" s="90"/>
    </row>
    <row r="24" spans="1:16" ht="25.8">
      <c r="A24" s="91" t="s">
        <v>706</v>
      </c>
      <c r="B24" s="91" t="s">
        <v>728</v>
      </c>
      <c r="C24" s="91">
        <v>2017510546</v>
      </c>
      <c r="D24" s="91"/>
      <c r="E24" s="91"/>
      <c r="F24" s="91"/>
      <c r="G24" s="91"/>
      <c r="H24" s="91"/>
      <c r="I24" s="91"/>
      <c r="J24" s="91">
        <v>0.1</v>
      </c>
      <c r="K24" s="91"/>
      <c r="L24" s="91"/>
      <c r="M24" s="91"/>
      <c r="N24" s="91"/>
      <c r="O24" s="91">
        <f t="shared" si="0"/>
        <v>0.1</v>
      </c>
      <c r="P24" s="90"/>
    </row>
    <row r="25" spans="1:16" ht="25.8">
      <c r="A25" s="91" t="s">
        <v>706</v>
      </c>
      <c r="B25" s="91" t="s">
        <v>729</v>
      </c>
      <c r="C25" s="91">
        <v>2017510533</v>
      </c>
      <c r="D25" s="91">
        <v>0.2</v>
      </c>
      <c r="E25" s="91"/>
      <c r="F25" s="91"/>
      <c r="G25" s="91"/>
      <c r="H25" s="91"/>
      <c r="I25" s="91"/>
      <c r="J25" s="91">
        <v>0.1</v>
      </c>
      <c r="K25" s="91">
        <v>0.1</v>
      </c>
      <c r="L25" s="91"/>
      <c r="M25" s="91"/>
      <c r="N25" s="91"/>
      <c r="O25" s="91">
        <f t="shared" si="0"/>
        <v>0.4</v>
      </c>
      <c r="P25" s="90"/>
    </row>
    <row r="26" spans="1:16" ht="25.8">
      <c r="A26" s="91" t="s">
        <v>706</v>
      </c>
      <c r="B26" s="91" t="s">
        <v>730</v>
      </c>
      <c r="C26" s="91">
        <v>2017510581</v>
      </c>
      <c r="D26" s="91">
        <v>0.2</v>
      </c>
      <c r="E26" s="91"/>
      <c r="F26" s="91"/>
      <c r="G26" s="91"/>
      <c r="H26" s="91"/>
      <c r="I26" s="91"/>
      <c r="J26" s="91">
        <v>0.1</v>
      </c>
      <c r="K26" s="91">
        <v>0.1</v>
      </c>
      <c r="L26" s="91"/>
      <c r="M26" s="91"/>
      <c r="N26" s="91"/>
      <c r="O26" s="91">
        <f t="shared" si="0"/>
        <v>0.4</v>
      </c>
      <c r="P26" s="90"/>
    </row>
    <row r="27" spans="1:16" ht="25.8">
      <c r="A27" s="91" t="s">
        <v>706</v>
      </c>
      <c r="B27" s="91" t="s">
        <v>731</v>
      </c>
      <c r="C27" s="91">
        <v>2017510539</v>
      </c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>
        <f t="shared" si="0"/>
        <v>0</v>
      </c>
      <c r="P27" s="90"/>
    </row>
    <row r="28" spans="1:16" ht="25.8">
      <c r="A28" s="91" t="s">
        <v>706</v>
      </c>
      <c r="B28" s="91" t="s">
        <v>732</v>
      </c>
      <c r="C28" s="91">
        <v>2017510548</v>
      </c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>
        <f t="shared" si="0"/>
        <v>0</v>
      </c>
      <c r="P28" s="90"/>
    </row>
    <row r="29" spans="1:16" ht="25.8">
      <c r="A29" s="91" t="s">
        <v>706</v>
      </c>
      <c r="B29" s="91" t="s">
        <v>733</v>
      </c>
      <c r="C29" s="91">
        <v>2017510552</v>
      </c>
      <c r="D29" s="91"/>
      <c r="E29" s="91"/>
      <c r="F29" s="91"/>
      <c r="G29" s="91"/>
      <c r="H29" s="91"/>
      <c r="I29" s="91"/>
      <c r="J29" s="91"/>
      <c r="K29" s="91">
        <v>0.2</v>
      </c>
      <c r="L29" s="91"/>
      <c r="M29" s="91"/>
      <c r="N29" s="91"/>
      <c r="O29" s="91">
        <f t="shared" si="0"/>
        <v>0.2</v>
      </c>
      <c r="P29" s="90"/>
    </row>
    <row r="30" spans="1:16" ht="25.8">
      <c r="A30" s="91" t="s">
        <v>706</v>
      </c>
      <c r="B30" s="91" t="s">
        <v>734</v>
      </c>
      <c r="C30" s="91">
        <v>2017510558</v>
      </c>
      <c r="D30" s="91">
        <v>0.2</v>
      </c>
      <c r="E30" s="91"/>
      <c r="F30" s="91"/>
      <c r="G30" s="91"/>
      <c r="H30" s="91"/>
      <c r="I30" s="91"/>
      <c r="J30" s="91">
        <v>0.1</v>
      </c>
      <c r="K30" s="91"/>
      <c r="L30" s="91"/>
      <c r="M30" s="91"/>
      <c r="N30" s="91"/>
      <c r="O30" s="91">
        <f t="shared" si="0"/>
        <v>0.30000000000000004</v>
      </c>
      <c r="P30" s="90"/>
    </row>
    <row r="31" spans="1:16" ht="25.8">
      <c r="A31" s="91" t="s">
        <v>706</v>
      </c>
      <c r="B31" s="91" t="s">
        <v>735</v>
      </c>
      <c r="C31" s="91">
        <v>2017510540</v>
      </c>
      <c r="D31" s="91"/>
      <c r="E31" s="91"/>
      <c r="F31" s="91"/>
      <c r="G31" s="91"/>
      <c r="H31" s="91"/>
      <c r="I31" s="91"/>
      <c r="J31" s="91">
        <v>0.1</v>
      </c>
      <c r="K31" s="91"/>
      <c r="L31" s="91"/>
      <c r="M31" s="91"/>
      <c r="N31" s="91"/>
      <c r="O31" s="91">
        <f t="shared" si="0"/>
        <v>0.1</v>
      </c>
      <c r="P31" s="90"/>
    </row>
    <row r="32" spans="1:16" ht="25.8">
      <c r="A32" s="91" t="s">
        <v>706</v>
      </c>
      <c r="B32" s="91" t="s">
        <v>736</v>
      </c>
      <c r="C32" s="91">
        <v>2017510480</v>
      </c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>
        <f t="shared" si="0"/>
        <v>0</v>
      </c>
      <c r="P32" s="90"/>
    </row>
    <row r="33" spans="1:16" ht="25.8">
      <c r="A33" s="91" t="s">
        <v>706</v>
      </c>
      <c r="B33" s="91" t="s">
        <v>737</v>
      </c>
      <c r="C33" s="91">
        <v>2017510568</v>
      </c>
      <c r="D33" s="91"/>
      <c r="E33" s="91"/>
      <c r="F33" s="91"/>
      <c r="G33" s="91"/>
      <c r="H33" s="91"/>
      <c r="I33" s="91"/>
      <c r="J33" s="91">
        <v>0.1</v>
      </c>
      <c r="K33" s="91"/>
      <c r="L33" s="91"/>
      <c r="M33" s="91"/>
      <c r="N33" s="91"/>
      <c r="O33" s="91">
        <f t="shared" si="0"/>
        <v>0.1</v>
      </c>
      <c r="P33" s="90"/>
    </row>
    <row r="34" spans="1:16" ht="25.8">
      <c r="A34" s="91" t="s">
        <v>706</v>
      </c>
      <c r="B34" s="91" t="s">
        <v>738</v>
      </c>
      <c r="C34" s="91">
        <v>2017510534</v>
      </c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>
        <f t="shared" si="0"/>
        <v>0</v>
      </c>
      <c r="P34" s="90"/>
    </row>
    <row r="35" spans="1:16" ht="25.8">
      <c r="A35" s="91" t="s">
        <v>706</v>
      </c>
      <c r="B35" s="91" t="s">
        <v>739</v>
      </c>
      <c r="C35" s="91">
        <v>2017510541</v>
      </c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>
        <f t="shared" si="0"/>
        <v>0</v>
      </c>
      <c r="P35" s="90"/>
    </row>
    <row r="36" spans="1:16" ht="25.8">
      <c r="A36" s="91" t="s">
        <v>706</v>
      </c>
      <c r="B36" s="91" t="s">
        <v>740</v>
      </c>
      <c r="C36" s="91">
        <v>2017510522</v>
      </c>
      <c r="D36" s="91"/>
      <c r="E36" s="91"/>
      <c r="F36" s="91"/>
      <c r="G36" s="91"/>
      <c r="H36" s="91"/>
      <c r="I36" s="91"/>
      <c r="J36" s="91">
        <v>0.1</v>
      </c>
      <c r="K36" s="91"/>
      <c r="L36" s="91"/>
      <c r="M36" s="91"/>
      <c r="N36" s="91"/>
      <c r="O36" s="91">
        <f t="shared" si="0"/>
        <v>0.1</v>
      </c>
      <c r="P36" s="90"/>
    </row>
    <row r="37" spans="1:16" ht="25.8">
      <c r="A37" s="91" t="s">
        <v>706</v>
      </c>
      <c r="B37" s="91" t="s">
        <v>741</v>
      </c>
      <c r="C37" s="91">
        <v>2017510524</v>
      </c>
      <c r="D37" s="91"/>
      <c r="E37" s="91"/>
      <c r="F37" s="91"/>
      <c r="G37" s="91"/>
      <c r="H37" s="91"/>
      <c r="I37" s="91"/>
      <c r="J37" s="91">
        <v>0.1</v>
      </c>
      <c r="K37" s="91"/>
      <c r="L37" s="91"/>
      <c r="M37" s="91"/>
      <c r="N37" s="91"/>
      <c r="O37" s="91">
        <f t="shared" si="0"/>
        <v>0.1</v>
      </c>
      <c r="P37" s="90"/>
    </row>
    <row r="38" spans="1:16" ht="25.8">
      <c r="A38" s="91" t="s">
        <v>706</v>
      </c>
      <c r="B38" s="91" t="s">
        <v>742</v>
      </c>
      <c r="C38" s="91">
        <v>2017510525</v>
      </c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>
        <f t="shared" si="0"/>
        <v>0</v>
      </c>
      <c r="P38" s="90"/>
    </row>
    <row r="39" spans="1:16" ht="25.8">
      <c r="A39" s="91" t="s">
        <v>706</v>
      </c>
      <c r="B39" s="91" t="s">
        <v>743</v>
      </c>
      <c r="C39" s="91">
        <v>2017510716</v>
      </c>
      <c r="D39" s="91">
        <v>0.2</v>
      </c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>
        <f t="shared" si="0"/>
        <v>0.2</v>
      </c>
      <c r="P39" s="90"/>
    </row>
    <row r="40" spans="1:16" ht="25.8">
      <c r="A40" s="91" t="s">
        <v>706</v>
      </c>
      <c r="B40" s="91" t="s">
        <v>744</v>
      </c>
      <c r="C40" s="91">
        <v>2017510690</v>
      </c>
      <c r="D40" s="91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>
        <f t="shared" si="0"/>
        <v>0</v>
      </c>
      <c r="P40" s="90"/>
    </row>
    <row r="41" spans="1:16" ht="25.8">
      <c r="A41" s="91" t="s">
        <v>706</v>
      </c>
      <c r="B41" s="91" t="s">
        <v>745</v>
      </c>
      <c r="C41" s="91">
        <v>2017510703</v>
      </c>
      <c r="D41" s="91"/>
      <c r="E41" s="91"/>
      <c r="F41" s="91"/>
      <c r="G41" s="91"/>
      <c r="H41" s="91"/>
      <c r="I41" s="91"/>
      <c r="J41" s="91">
        <v>0.1</v>
      </c>
      <c r="K41" s="91">
        <v>0.1</v>
      </c>
      <c r="L41" s="91"/>
      <c r="M41" s="91"/>
      <c r="N41" s="91"/>
      <c r="O41" s="91">
        <f t="shared" si="0"/>
        <v>0.2</v>
      </c>
      <c r="P41" s="90"/>
    </row>
    <row r="42" spans="1:16" ht="25.8">
      <c r="A42" s="91" t="s">
        <v>706</v>
      </c>
      <c r="B42" s="91" t="s">
        <v>746</v>
      </c>
      <c r="C42" s="91">
        <v>2017510717</v>
      </c>
      <c r="D42" s="91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>
        <f t="shared" si="0"/>
        <v>0</v>
      </c>
      <c r="P42" s="90"/>
    </row>
    <row r="43" spans="1:16" ht="25.8">
      <c r="A43" s="91" t="s">
        <v>706</v>
      </c>
      <c r="B43" s="91" t="s">
        <v>747</v>
      </c>
      <c r="C43" s="91">
        <v>2017510688</v>
      </c>
      <c r="D43" s="91">
        <v>0.2</v>
      </c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>
        <f t="shared" si="0"/>
        <v>0.2</v>
      </c>
      <c r="P43" s="90"/>
    </row>
    <row r="44" spans="1:16" ht="25.8">
      <c r="A44" s="91" t="s">
        <v>706</v>
      </c>
      <c r="B44" s="91" t="s">
        <v>748</v>
      </c>
      <c r="C44" s="91">
        <v>2017510685</v>
      </c>
      <c r="D44" s="91">
        <v>0.2</v>
      </c>
      <c r="E44" s="91"/>
      <c r="F44" s="91"/>
      <c r="G44" s="91"/>
      <c r="H44" s="91"/>
      <c r="I44" s="91"/>
      <c r="J44" s="91"/>
      <c r="K44" s="91">
        <v>0.1</v>
      </c>
      <c r="L44" s="91"/>
      <c r="M44" s="91"/>
      <c r="N44" s="91"/>
      <c r="O44" s="91">
        <f t="shared" si="0"/>
        <v>0.30000000000000004</v>
      </c>
      <c r="P44" s="90"/>
    </row>
    <row r="45" spans="1:16" ht="25.8">
      <c r="A45" s="91" t="s">
        <v>706</v>
      </c>
      <c r="B45" s="91" t="s">
        <v>749</v>
      </c>
      <c r="C45" s="91">
        <v>2017510676</v>
      </c>
      <c r="D45" s="91">
        <v>0.2</v>
      </c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>
        <f t="shared" si="0"/>
        <v>0.2</v>
      </c>
      <c r="P45" s="90"/>
    </row>
    <row r="46" spans="1:16" ht="25.8">
      <c r="A46" s="91" t="s">
        <v>706</v>
      </c>
      <c r="B46" s="91" t="s">
        <v>750</v>
      </c>
      <c r="C46" s="91">
        <v>2017510699</v>
      </c>
      <c r="D46" s="91">
        <v>0.2</v>
      </c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>
        <f t="shared" si="0"/>
        <v>0.2</v>
      </c>
      <c r="P46" s="90"/>
    </row>
    <row r="47" spans="1:16" ht="25.8">
      <c r="A47" s="91" t="s">
        <v>706</v>
      </c>
      <c r="B47" s="91" t="s">
        <v>751</v>
      </c>
      <c r="C47" s="91">
        <v>2017510707</v>
      </c>
      <c r="D47" s="91">
        <v>0.2</v>
      </c>
      <c r="E47" s="91"/>
      <c r="F47" s="91"/>
      <c r="G47" s="91"/>
      <c r="H47" s="91"/>
      <c r="I47" s="91"/>
      <c r="J47" s="91">
        <v>0.1</v>
      </c>
      <c r="K47" s="91"/>
      <c r="L47" s="91"/>
      <c r="M47" s="91"/>
      <c r="N47" s="91"/>
      <c r="O47" s="91">
        <f t="shared" si="0"/>
        <v>0.30000000000000004</v>
      </c>
      <c r="P47" s="90"/>
    </row>
    <row r="48" spans="1:16" ht="25.8">
      <c r="A48" s="91" t="s">
        <v>706</v>
      </c>
      <c r="B48" s="91" t="s">
        <v>752</v>
      </c>
      <c r="C48" s="91">
        <v>2017510670</v>
      </c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>
        <f t="shared" si="0"/>
        <v>0</v>
      </c>
      <c r="P48" s="90"/>
    </row>
    <row r="49" spans="1:16" ht="25.8">
      <c r="A49" s="91" t="s">
        <v>706</v>
      </c>
      <c r="B49" s="91" t="s">
        <v>753</v>
      </c>
      <c r="C49" s="91">
        <v>2017510671</v>
      </c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>
        <f t="shared" si="0"/>
        <v>0</v>
      </c>
      <c r="P49" s="90"/>
    </row>
    <row r="50" spans="1:16" ht="25.8">
      <c r="A50" s="91" t="s">
        <v>706</v>
      </c>
      <c r="B50" s="91" t="s">
        <v>754</v>
      </c>
      <c r="C50" s="91">
        <v>2017510678</v>
      </c>
      <c r="D50" s="91">
        <v>0.2</v>
      </c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>
        <f t="shared" si="0"/>
        <v>0.2</v>
      </c>
      <c r="P50" s="90"/>
    </row>
    <row r="51" spans="1:16" ht="25.8">
      <c r="A51" s="91" t="s">
        <v>706</v>
      </c>
      <c r="B51" s="91" t="s">
        <v>755</v>
      </c>
      <c r="C51" s="91">
        <v>2017510663</v>
      </c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>
        <f t="shared" si="0"/>
        <v>0</v>
      </c>
      <c r="P51" s="90"/>
    </row>
    <row r="52" spans="1:16" ht="25.8">
      <c r="A52" s="91" t="s">
        <v>706</v>
      </c>
      <c r="B52" s="91" t="s">
        <v>756</v>
      </c>
      <c r="C52" s="91">
        <v>2017510666</v>
      </c>
      <c r="D52" s="91"/>
      <c r="E52" s="91"/>
      <c r="F52" s="91"/>
      <c r="G52" s="91">
        <v>0.2</v>
      </c>
      <c r="H52" s="91"/>
      <c r="I52" s="91"/>
      <c r="J52" s="91"/>
      <c r="K52" s="91"/>
      <c r="L52" s="91"/>
      <c r="M52" s="91"/>
      <c r="N52" s="91"/>
      <c r="O52" s="91">
        <f t="shared" si="0"/>
        <v>0.2</v>
      </c>
      <c r="P52" s="90"/>
    </row>
    <row r="53" spans="1:16" ht="25.8">
      <c r="A53" s="91" t="s">
        <v>706</v>
      </c>
      <c r="B53" s="91" t="s">
        <v>757</v>
      </c>
      <c r="C53" s="91">
        <v>2017510659</v>
      </c>
      <c r="D53" s="91"/>
      <c r="E53" s="91"/>
      <c r="F53" s="91"/>
      <c r="G53" s="91"/>
      <c r="H53" s="91"/>
      <c r="I53" s="91"/>
      <c r="J53" s="91">
        <v>0.1</v>
      </c>
      <c r="K53" s="91">
        <v>0.1</v>
      </c>
      <c r="L53" s="91"/>
      <c r="M53" s="91"/>
      <c r="N53" s="91">
        <v>0.6</v>
      </c>
      <c r="O53" s="91">
        <f>D53+E53+F53+G53+H53+I53+J53+K53+M53+N53</f>
        <v>0.8</v>
      </c>
      <c r="P53" s="90"/>
    </row>
    <row r="54" spans="1:16" ht="25.8">
      <c r="A54" s="91" t="s">
        <v>706</v>
      </c>
      <c r="B54" s="91" t="s">
        <v>758</v>
      </c>
      <c r="C54" s="91">
        <v>2017510660</v>
      </c>
      <c r="D54" s="91"/>
      <c r="E54" s="91"/>
      <c r="F54" s="91"/>
      <c r="G54" s="91"/>
      <c r="H54" s="91"/>
      <c r="I54" s="91"/>
      <c r="J54" s="91">
        <v>0.1</v>
      </c>
      <c r="K54" s="91"/>
      <c r="L54" s="91"/>
      <c r="M54" s="91"/>
      <c r="N54" s="91"/>
      <c r="O54" s="91">
        <f t="shared" ref="O54:O78" si="1">D54+E54+F54+G54+H54+I54+J54+K54+M54+N54</f>
        <v>0.1</v>
      </c>
      <c r="P54" s="90"/>
    </row>
    <row r="55" spans="1:16" ht="25.8">
      <c r="A55" s="91" t="s">
        <v>706</v>
      </c>
      <c r="B55" s="91" t="s">
        <v>759</v>
      </c>
      <c r="C55" s="91">
        <v>2017510616</v>
      </c>
      <c r="D55" s="91">
        <v>0.2</v>
      </c>
      <c r="E55" s="91"/>
      <c r="F55" s="91">
        <v>0.2</v>
      </c>
      <c r="G55" s="91"/>
      <c r="H55" s="91"/>
      <c r="I55" s="91"/>
      <c r="J55" s="91">
        <v>0.1</v>
      </c>
      <c r="K55" s="91"/>
      <c r="L55" s="91"/>
      <c r="M55" s="91"/>
      <c r="N55" s="91"/>
      <c r="O55" s="91">
        <f t="shared" si="1"/>
        <v>0.5</v>
      </c>
      <c r="P55" s="90"/>
    </row>
    <row r="56" spans="1:16" ht="25.8">
      <c r="A56" s="91" t="s">
        <v>706</v>
      </c>
      <c r="B56" s="91" t="s">
        <v>760</v>
      </c>
      <c r="C56" s="91">
        <v>2017510621</v>
      </c>
      <c r="D56" s="91">
        <v>0.2</v>
      </c>
      <c r="E56" s="91"/>
      <c r="F56" s="91"/>
      <c r="G56" s="91"/>
      <c r="H56" s="91"/>
      <c r="I56" s="91"/>
      <c r="J56" s="91">
        <v>0.1</v>
      </c>
      <c r="K56" s="91">
        <v>0.1</v>
      </c>
      <c r="L56" s="91"/>
      <c r="M56" s="91"/>
      <c r="N56" s="91"/>
      <c r="O56" s="91">
        <f t="shared" si="1"/>
        <v>0.4</v>
      </c>
      <c r="P56" s="90"/>
    </row>
    <row r="57" spans="1:16" ht="25.8">
      <c r="A57" s="91" t="s">
        <v>706</v>
      </c>
      <c r="B57" s="91" t="s">
        <v>761</v>
      </c>
      <c r="C57" s="91">
        <v>2017510601</v>
      </c>
      <c r="D57" s="91">
        <v>0.2</v>
      </c>
      <c r="E57" s="91"/>
      <c r="F57" s="91">
        <v>0.2</v>
      </c>
      <c r="G57" s="91">
        <v>0.2</v>
      </c>
      <c r="H57" s="91"/>
      <c r="I57" s="91"/>
      <c r="J57" s="91"/>
      <c r="K57" s="91">
        <v>0.1</v>
      </c>
      <c r="L57" s="91"/>
      <c r="M57" s="91"/>
      <c r="N57" s="91"/>
      <c r="O57" s="91">
        <f t="shared" si="1"/>
        <v>0.70000000000000007</v>
      </c>
      <c r="P57" s="90"/>
    </row>
    <row r="58" spans="1:16" ht="25.8">
      <c r="A58" s="91" t="s">
        <v>706</v>
      </c>
      <c r="B58" s="91" t="s">
        <v>762</v>
      </c>
      <c r="C58" s="91">
        <v>2017510648</v>
      </c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>
        <f t="shared" si="1"/>
        <v>0</v>
      </c>
      <c r="P58" s="90"/>
    </row>
    <row r="59" spans="1:16" ht="25.8">
      <c r="A59" s="91" t="s">
        <v>706</v>
      </c>
      <c r="B59" s="91" t="s">
        <v>763</v>
      </c>
      <c r="C59" s="91">
        <v>2017510627</v>
      </c>
      <c r="D59" s="91"/>
      <c r="E59" s="91"/>
      <c r="F59" s="91"/>
      <c r="G59" s="91"/>
      <c r="H59" s="91"/>
      <c r="I59" s="91"/>
      <c r="J59" s="91">
        <v>0.1</v>
      </c>
      <c r="K59" s="91">
        <v>0.1</v>
      </c>
      <c r="L59" s="91"/>
      <c r="M59" s="91"/>
      <c r="N59" s="91"/>
      <c r="O59" s="91">
        <f t="shared" si="1"/>
        <v>0.2</v>
      </c>
      <c r="P59" s="90"/>
    </row>
    <row r="60" spans="1:16" ht="25.8">
      <c r="A60" s="91" t="s">
        <v>706</v>
      </c>
      <c r="B60" s="91" t="s">
        <v>764</v>
      </c>
      <c r="C60" s="91">
        <v>2017510638</v>
      </c>
      <c r="D60" s="91">
        <v>0.2</v>
      </c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>
        <f t="shared" si="1"/>
        <v>0.2</v>
      </c>
      <c r="P60" s="90"/>
    </row>
    <row r="61" spans="1:16" ht="25.8">
      <c r="A61" s="91" t="s">
        <v>706</v>
      </c>
      <c r="B61" s="91" t="s">
        <v>765</v>
      </c>
      <c r="C61" s="91">
        <v>2017510651</v>
      </c>
      <c r="D61" s="91"/>
      <c r="E61" s="91"/>
      <c r="F61" s="91">
        <v>0.2</v>
      </c>
      <c r="G61" s="91"/>
      <c r="H61" s="91"/>
      <c r="I61" s="91"/>
      <c r="J61" s="91"/>
      <c r="K61" s="91">
        <v>0.1</v>
      </c>
      <c r="L61" s="91"/>
      <c r="M61" s="91"/>
      <c r="N61" s="91"/>
      <c r="O61" s="91">
        <f t="shared" si="1"/>
        <v>0.30000000000000004</v>
      </c>
      <c r="P61" s="90"/>
    </row>
    <row r="62" spans="1:16" ht="25.8">
      <c r="A62" s="91" t="s">
        <v>706</v>
      </c>
      <c r="B62" s="91" t="s">
        <v>766</v>
      </c>
      <c r="C62" s="91">
        <v>2017510602</v>
      </c>
      <c r="D62" s="91">
        <v>0.2</v>
      </c>
      <c r="E62" s="91"/>
      <c r="F62" s="91"/>
      <c r="G62" s="91"/>
      <c r="H62" s="91"/>
      <c r="I62" s="91"/>
      <c r="J62" s="91"/>
      <c r="K62" s="91">
        <v>0.1</v>
      </c>
      <c r="L62" s="91"/>
      <c r="M62" s="91"/>
      <c r="N62" s="91"/>
      <c r="O62" s="91">
        <f t="shared" si="1"/>
        <v>0.30000000000000004</v>
      </c>
      <c r="P62" s="90"/>
    </row>
    <row r="63" spans="1:16" ht="25.8">
      <c r="A63" s="91" t="s">
        <v>706</v>
      </c>
      <c r="B63" s="91" t="s">
        <v>767</v>
      </c>
      <c r="C63" s="91">
        <v>2017510628</v>
      </c>
      <c r="D63" s="91">
        <v>0.2</v>
      </c>
      <c r="E63" s="91"/>
      <c r="F63" s="91"/>
      <c r="G63" s="91"/>
      <c r="H63" s="91"/>
      <c r="I63" s="91"/>
      <c r="J63" s="91"/>
      <c r="K63" s="91">
        <v>0.1</v>
      </c>
      <c r="L63" s="91"/>
      <c r="M63" s="91"/>
      <c r="N63" s="91"/>
      <c r="O63" s="91">
        <f t="shared" si="1"/>
        <v>0.30000000000000004</v>
      </c>
      <c r="P63" s="90"/>
    </row>
    <row r="64" spans="1:16" ht="25.8">
      <c r="A64" s="91" t="s">
        <v>706</v>
      </c>
      <c r="B64" s="91" t="s">
        <v>768</v>
      </c>
      <c r="C64" s="91">
        <v>2017510617</v>
      </c>
      <c r="D64" s="91">
        <v>0.2</v>
      </c>
      <c r="E64" s="91"/>
      <c r="F64" s="91"/>
      <c r="G64" s="91"/>
      <c r="H64" s="91"/>
      <c r="I64" s="91"/>
      <c r="J64" s="91">
        <v>0.1</v>
      </c>
      <c r="K64" s="91">
        <v>0.2</v>
      </c>
      <c r="L64" s="91"/>
      <c r="M64" s="91"/>
      <c r="N64" s="91"/>
      <c r="O64" s="91">
        <f t="shared" si="1"/>
        <v>0.5</v>
      </c>
      <c r="P64" s="90"/>
    </row>
    <row r="65" spans="1:16" ht="25.8">
      <c r="A65" s="91" t="s">
        <v>706</v>
      </c>
      <c r="B65" s="91" t="s">
        <v>769</v>
      </c>
      <c r="C65" s="91">
        <v>2017510625</v>
      </c>
      <c r="D65" s="91"/>
      <c r="E65" s="91"/>
      <c r="F65" s="91"/>
      <c r="G65" s="91">
        <v>0.2</v>
      </c>
      <c r="H65" s="91"/>
      <c r="I65" s="91"/>
      <c r="J65" s="91"/>
      <c r="K65" s="91"/>
      <c r="L65" s="91"/>
      <c r="M65" s="91"/>
      <c r="N65" s="91"/>
      <c r="O65" s="91">
        <f t="shared" si="1"/>
        <v>0.2</v>
      </c>
      <c r="P65" s="90"/>
    </row>
    <row r="66" spans="1:16" ht="25.8">
      <c r="A66" s="91" t="s">
        <v>706</v>
      </c>
      <c r="B66" s="91" t="s">
        <v>770</v>
      </c>
      <c r="C66" s="91">
        <v>2017510607</v>
      </c>
      <c r="D66" s="91">
        <v>0.2</v>
      </c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>
        <f t="shared" si="1"/>
        <v>0.2</v>
      </c>
      <c r="P66" s="90"/>
    </row>
    <row r="67" spans="1:16" ht="25.8">
      <c r="A67" s="91" t="s">
        <v>706</v>
      </c>
      <c r="B67" s="91" t="s">
        <v>771</v>
      </c>
      <c r="C67" s="91">
        <v>2017510629</v>
      </c>
      <c r="D67" s="91">
        <v>0.2</v>
      </c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>
        <f t="shared" si="1"/>
        <v>0.2</v>
      </c>
      <c r="P67" s="90"/>
    </row>
    <row r="68" spans="1:16" ht="25.8">
      <c r="A68" s="91" t="s">
        <v>706</v>
      </c>
      <c r="B68" s="91" t="s">
        <v>772</v>
      </c>
      <c r="C68" s="91">
        <v>2017510613</v>
      </c>
      <c r="D68" s="91">
        <v>0.2</v>
      </c>
      <c r="E68" s="91"/>
      <c r="F68" s="91"/>
      <c r="G68" s="91"/>
      <c r="H68" s="91"/>
      <c r="I68" s="91"/>
      <c r="J68" s="91">
        <v>0.1</v>
      </c>
      <c r="K68" s="91"/>
      <c r="L68" s="91"/>
      <c r="M68" s="91"/>
      <c r="N68" s="91"/>
      <c r="O68" s="91">
        <f t="shared" si="1"/>
        <v>0.30000000000000004</v>
      </c>
      <c r="P68" s="90"/>
    </row>
    <row r="69" spans="1:16" ht="25.8">
      <c r="A69" s="91" t="s">
        <v>706</v>
      </c>
      <c r="B69" s="91" t="s">
        <v>773</v>
      </c>
      <c r="C69" s="91">
        <v>2017510624</v>
      </c>
      <c r="D69" s="91">
        <v>0.2</v>
      </c>
      <c r="E69" s="91"/>
      <c r="F69" s="91"/>
      <c r="G69" s="91"/>
      <c r="H69" s="91"/>
      <c r="I69" s="91"/>
      <c r="J69" s="91"/>
      <c r="K69" s="91">
        <v>0.1</v>
      </c>
      <c r="L69" s="91"/>
      <c r="M69" s="91"/>
      <c r="N69" s="91"/>
      <c r="O69" s="91">
        <f t="shared" si="1"/>
        <v>0.30000000000000004</v>
      </c>
      <c r="P69" s="90"/>
    </row>
    <row r="70" spans="1:16" ht="25.8">
      <c r="A70" s="91" t="s">
        <v>706</v>
      </c>
      <c r="B70" s="91" t="s">
        <v>774</v>
      </c>
      <c r="C70" s="91">
        <v>2017510618</v>
      </c>
      <c r="D70" s="91">
        <v>0.2</v>
      </c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>
        <f t="shared" si="1"/>
        <v>0.2</v>
      </c>
      <c r="P70" s="90"/>
    </row>
    <row r="71" spans="1:16" ht="25.8">
      <c r="A71" s="91" t="s">
        <v>706</v>
      </c>
      <c r="B71" s="91" t="s">
        <v>775</v>
      </c>
      <c r="C71" s="91">
        <v>2017510603</v>
      </c>
      <c r="D71" s="91"/>
      <c r="E71" s="91"/>
      <c r="F71" s="91">
        <v>0.2</v>
      </c>
      <c r="G71" s="91"/>
      <c r="H71" s="91"/>
      <c r="I71" s="91"/>
      <c r="J71" s="91"/>
      <c r="K71" s="91">
        <v>0.1</v>
      </c>
      <c r="L71" s="91"/>
      <c r="M71" s="91"/>
      <c r="N71" s="91"/>
      <c r="O71" s="91">
        <f t="shared" si="1"/>
        <v>0.30000000000000004</v>
      </c>
      <c r="P71" s="90"/>
    </row>
    <row r="72" spans="1:16" ht="25.8">
      <c r="A72" s="91" t="s">
        <v>706</v>
      </c>
      <c r="B72" s="91" t="s">
        <v>776</v>
      </c>
      <c r="C72" s="91">
        <v>2017510653</v>
      </c>
      <c r="D72" s="91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>
        <f t="shared" si="1"/>
        <v>0</v>
      </c>
      <c r="P72" s="90"/>
    </row>
    <row r="73" spans="1:16" ht="25.8">
      <c r="A73" s="91" t="s">
        <v>706</v>
      </c>
      <c r="B73" s="91" t="s">
        <v>777</v>
      </c>
      <c r="C73" s="91">
        <v>2017510620</v>
      </c>
      <c r="D73" s="91">
        <v>0.2</v>
      </c>
      <c r="E73" s="91"/>
      <c r="F73" s="91"/>
      <c r="G73" s="91"/>
      <c r="H73" s="91"/>
      <c r="I73" s="91"/>
      <c r="J73" s="91">
        <v>0.1</v>
      </c>
      <c r="K73" s="91"/>
      <c r="L73" s="91"/>
      <c r="M73" s="91"/>
      <c r="N73" s="91"/>
      <c r="O73" s="91">
        <f t="shared" si="1"/>
        <v>0.30000000000000004</v>
      </c>
      <c r="P73" s="90"/>
    </row>
    <row r="74" spans="1:16" ht="25.8">
      <c r="A74" s="91" t="s">
        <v>706</v>
      </c>
      <c r="B74" s="91" t="s">
        <v>778</v>
      </c>
      <c r="C74" s="91">
        <v>2017510610</v>
      </c>
      <c r="D74" s="91"/>
      <c r="E74" s="91"/>
      <c r="F74" s="91"/>
      <c r="G74" s="91">
        <v>0.2</v>
      </c>
      <c r="H74" s="91"/>
      <c r="I74" s="91"/>
      <c r="J74" s="91">
        <v>0.1</v>
      </c>
      <c r="K74" s="91">
        <v>0.1</v>
      </c>
      <c r="L74" s="91"/>
      <c r="M74" s="91"/>
      <c r="N74" s="91"/>
      <c r="O74" s="91">
        <f t="shared" si="1"/>
        <v>0.4</v>
      </c>
      <c r="P74" s="90"/>
    </row>
    <row r="75" spans="1:16" ht="25.8">
      <c r="A75" s="91" t="s">
        <v>706</v>
      </c>
      <c r="B75" s="91" t="s">
        <v>779</v>
      </c>
      <c r="C75" s="91">
        <v>2017510595</v>
      </c>
      <c r="D75" s="91"/>
      <c r="E75" s="91"/>
      <c r="F75" s="91"/>
      <c r="G75" s="91"/>
      <c r="H75" s="91"/>
      <c r="I75" s="91"/>
      <c r="J75" s="91"/>
      <c r="K75" s="91">
        <v>0.2</v>
      </c>
      <c r="L75" s="91"/>
      <c r="M75" s="91"/>
      <c r="N75" s="91"/>
      <c r="O75" s="91">
        <f t="shared" si="1"/>
        <v>0.2</v>
      </c>
      <c r="P75" s="90"/>
    </row>
    <row r="76" spans="1:16" ht="25.8">
      <c r="A76" s="91" t="s">
        <v>706</v>
      </c>
      <c r="B76" s="91" t="s">
        <v>780</v>
      </c>
      <c r="C76" s="91">
        <v>2017510584</v>
      </c>
      <c r="D76" s="91"/>
      <c r="E76" s="91"/>
      <c r="F76" s="91"/>
      <c r="G76" s="91"/>
      <c r="H76" s="91"/>
      <c r="I76" s="91"/>
      <c r="J76" s="91">
        <v>0.1</v>
      </c>
      <c r="K76" s="91">
        <v>0.1</v>
      </c>
      <c r="L76" s="91"/>
      <c r="M76" s="91"/>
      <c r="N76" s="91"/>
      <c r="O76" s="91">
        <f t="shared" si="1"/>
        <v>0.2</v>
      </c>
      <c r="P76" s="90"/>
    </row>
    <row r="77" spans="1:16" ht="25.8">
      <c r="A77" s="91" t="s">
        <v>706</v>
      </c>
      <c r="B77" s="91" t="s">
        <v>781</v>
      </c>
      <c r="C77" s="91">
        <v>2017510586</v>
      </c>
      <c r="D77" s="91">
        <v>0.2</v>
      </c>
      <c r="E77" s="91"/>
      <c r="F77" s="91"/>
      <c r="G77" s="91"/>
      <c r="H77" s="91"/>
      <c r="I77" s="91"/>
      <c r="J77" s="91"/>
      <c r="K77" s="91">
        <v>0.1</v>
      </c>
      <c r="L77" s="91"/>
      <c r="M77" s="91"/>
      <c r="N77" s="91"/>
      <c r="O77" s="91">
        <f t="shared" si="1"/>
        <v>0.30000000000000004</v>
      </c>
      <c r="P77" s="90"/>
    </row>
    <row r="78" spans="1:16" ht="25.8">
      <c r="A78" s="91" t="s">
        <v>706</v>
      </c>
      <c r="B78" s="91" t="s">
        <v>782</v>
      </c>
      <c r="C78" s="91">
        <v>2017510593</v>
      </c>
      <c r="D78" s="91"/>
      <c r="E78" s="91"/>
      <c r="F78" s="91"/>
      <c r="G78" s="91"/>
      <c r="H78" s="91"/>
      <c r="I78" s="91"/>
      <c r="J78" s="91"/>
      <c r="K78" s="91">
        <v>0.1</v>
      </c>
      <c r="L78" s="91"/>
      <c r="M78" s="91"/>
      <c r="N78" s="91"/>
      <c r="O78" s="91">
        <f t="shared" si="1"/>
        <v>0.1</v>
      </c>
      <c r="P78" s="90"/>
    </row>
    <row r="79" spans="1:16" ht="25.8">
      <c r="A79" s="92" t="s">
        <v>706</v>
      </c>
      <c r="B79" s="92" t="s">
        <v>783</v>
      </c>
      <c r="C79" s="92">
        <v>2017512945</v>
      </c>
      <c r="D79" s="92"/>
      <c r="E79" s="92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0"/>
    </row>
    <row r="80" spans="1:16" ht="27" customHeight="1">
      <c r="A80" s="92" t="s">
        <v>706</v>
      </c>
      <c r="B80" s="93" t="s">
        <v>784</v>
      </c>
      <c r="C80" s="94" t="s">
        <v>785</v>
      </c>
      <c r="D80" s="95"/>
      <c r="E80" s="95"/>
      <c r="F80" s="95"/>
      <c r="G80" s="95"/>
      <c r="H80" s="95"/>
      <c r="I80" s="95"/>
      <c r="J80" s="95">
        <v>0.1</v>
      </c>
      <c r="K80" s="95">
        <v>0.1</v>
      </c>
      <c r="L80" s="95"/>
      <c r="M80" s="95"/>
      <c r="N80" s="95"/>
      <c r="O80" s="91">
        <f t="shared" ref="O80" si="2">D80+E80+F80+G80+H80+I80+J80+K80</f>
        <v>0.2</v>
      </c>
      <c r="P80" s="90"/>
    </row>
    <row r="81" spans="1:16" ht="25.8">
      <c r="A81" s="90"/>
      <c r="B81" s="90"/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</row>
    <row r="82" spans="1:16" ht="25.8">
      <c r="A82" s="90"/>
      <c r="B82" s="90"/>
      <c r="C82" s="90"/>
      <c r="D82" s="90"/>
      <c r="E82" s="90"/>
      <c r="F82" s="90"/>
      <c r="G82" s="90"/>
      <c r="H82" s="90"/>
      <c r="I82" s="90"/>
      <c r="J82" s="90"/>
      <c r="K82" s="90"/>
      <c r="L82" s="90"/>
      <c r="M82" s="90"/>
      <c r="N82" s="90"/>
      <c r="O82" s="90"/>
      <c r="P82" s="90"/>
    </row>
    <row r="83" spans="1:16" ht="25.8">
      <c r="A83" s="90"/>
      <c r="B83" s="90"/>
      <c r="C83" s="90"/>
      <c r="D83" s="90"/>
      <c r="E83" s="90"/>
      <c r="F83" s="90"/>
      <c r="G83" s="90"/>
      <c r="H83" s="90"/>
      <c r="I83" s="90"/>
      <c r="J83" s="90"/>
      <c r="K83" s="90"/>
      <c r="L83" s="90"/>
      <c r="M83" s="90"/>
      <c r="N83" s="90"/>
      <c r="O83" s="90"/>
      <c r="P83" s="90"/>
    </row>
    <row r="84" spans="1:16" ht="25.8">
      <c r="A84" s="90"/>
      <c r="B84" s="90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</row>
    <row r="85" spans="1:16" ht="25.8">
      <c r="A85" s="90"/>
      <c r="B85" s="90"/>
      <c r="C85" s="90"/>
      <c r="D85" s="90"/>
      <c r="E85" s="90"/>
      <c r="F85" s="90"/>
      <c r="G85" s="90"/>
      <c r="H85" s="90"/>
      <c r="I85" s="90"/>
      <c r="J85" s="90"/>
      <c r="K85" s="90"/>
      <c r="L85" s="90"/>
      <c r="M85" s="90"/>
      <c r="N85" s="90"/>
      <c r="O85" s="90"/>
      <c r="P85" s="90"/>
    </row>
    <row r="86" spans="1:16" ht="25.8">
      <c r="A86" s="90"/>
      <c r="B86" s="90"/>
      <c r="C86" s="90"/>
      <c r="D86" s="90"/>
      <c r="E86" s="90"/>
      <c r="F86" s="90"/>
      <c r="G86" s="90"/>
      <c r="H86" s="90"/>
      <c r="I86" s="90"/>
      <c r="J86" s="90"/>
      <c r="K86" s="90"/>
      <c r="L86" s="90"/>
      <c r="M86" s="90"/>
      <c r="N86" s="90"/>
      <c r="O86" s="90"/>
      <c r="P86" s="90"/>
    </row>
    <row r="87" spans="1:16" ht="25.8">
      <c r="A87" s="90"/>
      <c r="B87" s="90"/>
      <c r="C87" s="90"/>
      <c r="D87" s="90"/>
      <c r="E87" s="90"/>
      <c r="F87" s="90"/>
      <c r="G87" s="90"/>
      <c r="H87" s="90"/>
      <c r="I87" s="90"/>
      <c r="J87" s="90"/>
      <c r="K87" s="90"/>
      <c r="L87" s="90"/>
      <c r="M87" s="90"/>
      <c r="N87" s="90"/>
      <c r="O87" s="90"/>
      <c r="P87" s="90"/>
    </row>
    <row r="88" spans="1:16" ht="25.8">
      <c r="A88" s="90"/>
      <c r="B88" s="90"/>
      <c r="C88" s="90"/>
      <c r="D88" s="90"/>
      <c r="E88" s="90"/>
      <c r="F88" s="90"/>
      <c r="G88" s="90"/>
      <c r="H88" s="90"/>
      <c r="I88" s="90"/>
      <c r="J88" s="90"/>
      <c r="K88" s="90"/>
      <c r="L88" s="90"/>
      <c r="M88" s="90"/>
      <c r="N88" s="90"/>
      <c r="O88" s="90"/>
      <c r="P88" s="90"/>
    </row>
    <row r="89" spans="1:16" ht="25.8">
      <c r="A89" s="90"/>
      <c r="B89" s="90"/>
      <c r="C89" s="90"/>
      <c r="D89" s="90"/>
      <c r="E89" s="90"/>
      <c r="F89" s="90"/>
      <c r="G89" s="90"/>
      <c r="H89" s="90"/>
      <c r="I89" s="90"/>
      <c r="J89" s="90"/>
      <c r="K89" s="90"/>
      <c r="L89" s="90"/>
      <c r="M89" s="90"/>
      <c r="N89" s="90"/>
      <c r="O89" s="90"/>
      <c r="P89" s="90"/>
    </row>
    <row r="90" spans="1:16" ht="25.8">
      <c r="A90" s="90"/>
      <c r="B90" s="90"/>
      <c r="C90" s="90"/>
      <c r="D90" s="90"/>
      <c r="E90" s="90"/>
      <c r="F90" s="90"/>
      <c r="G90" s="90"/>
      <c r="H90" s="90"/>
      <c r="I90" s="90"/>
      <c r="J90" s="90"/>
      <c r="K90" s="90"/>
      <c r="L90" s="90"/>
      <c r="M90" s="90"/>
      <c r="N90" s="90"/>
      <c r="O90" s="90"/>
      <c r="P90" s="90"/>
    </row>
    <row r="91" spans="1:16" ht="25.8">
      <c r="A91" s="90"/>
      <c r="B91" s="90"/>
      <c r="C91" s="90"/>
      <c r="D91" s="90"/>
      <c r="E91" s="90"/>
      <c r="F91" s="90"/>
      <c r="G91" s="90"/>
      <c r="H91" s="90"/>
      <c r="I91" s="90"/>
      <c r="J91" s="90"/>
      <c r="K91" s="90"/>
      <c r="L91" s="90"/>
      <c r="M91" s="90"/>
      <c r="N91" s="90"/>
      <c r="O91" s="90"/>
      <c r="P91" s="90"/>
    </row>
    <row r="92" spans="1:16" ht="25.8">
      <c r="A92" s="90"/>
      <c r="B92" s="90"/>
      <c r="C92" s="90"/>
      <c r="D92" s="90"/>
      <c r="E92" s="90"/>
      <c r="F92" s="90"/>
      <c r="G92" s="90"/>
      <c r="H92" s="90"/>
      <c r="I92" s="90"/>
      <c r="J92" s="90"/>
      <c r="K92" s="90"/>
      <c r="L92" s="90"/>
      <c r="M92" s="90"/>
      <c r="N92" s="90"/>
      <c r="O92" s="90"/>
      <c r="P92" s="90"/>
    </row>
    <row r="93" spans="1:16" ht="25.8">
      <c r="A93" s="90"/>
      <c r="B93" s="90"/>
      <c r="C93" s="90"/>
      <c r="D93" s="90"/>
      <c r="E93" s="90"/>
      <c r="F93" s="90"/>
      <c r="G93" s="90"/>
      <c r="H93" s="90"/>
      <c r="I93" s="90"/>
      <c r="J93" s="90"/>
      <c r="K93" s="90"/>
      <c r="L93" s="90"/>
      <c r="M93" s="90"/>
      <c r="N93" s="90"/>
      <c r="O93" s="90"/>
      <c r="P93" s="90"/>
    </row>
    <row r="94" spans="1:16" ht="25.8">
      <c r="A94" s="90"/>
      <c r="B94" s="90"/>
      <c r="C94" s="90"/>
      <c r="D94" s="90"/>
      <c r="E94" s="90"/>
      <c r="F94" s="90"/>
      <c r="G94" s="90"/>
      <c r="H94" s="90"/>
      <c r="I94" s="90"/>
      <c r="J94" s="90"/>
      <c r="K94" s="90"/>
      <c r="L94" s="90"/>
      <c r="M94" s="90"/>
      <c r="N94" s="90"/>
      <c r="O94" s="90"/>
      <c r="P94" s="90"/>
    </row>
    <row r="95" spans="1:16" ht="25.8">
      <c r="A95" s="90"/>
      <c r="B95" s="90"/>
      <c r="C95" s="90"/>
      <c r="D95" s="90"/>
      <c r="E95" s="90"/>
      <c r="F95" s="90"/>
      <c r="G95" s="90"/>
      <c r="H95" s="90"/>
      <c r="I95" s="90"/>
      <c r="J95" s="90"/>
      <c r="K95" s="90"/>
      <c r="L95" s="90"/>
      <c r="M95" s="90"/>
      <c r="N95" s="90"/>
      <c r="O95" s="90"/>
      <c r="P95" s="90"/>
    </row>
    <row r="96" spans="1:16" ht="25.8">
      <c r="A96" s="90"/>
      <c r="B96" s="90"/>
      <c r="C96" s="90"/>
      <c r="D96" s="90"/>
      <c r="E96" s="90"/>
      <c r="F96" s="90"/>
      <c r="G96" s="90"/>
      <c r="H96" s="90"/>
      <c r="I96" s="90"/>
      <c r="J96" s="90"/>
      <c r="K96" s="90"/>
      <c r="L96" s="90"/>
      <c r="M96" s="90"/>
      <c r="N96" s="90"/>
      <c r="O96" s="90"/>
      <c r="P96" s="90"/>
    </row>
    <row r="97" spans="1:16" ht="25.8">
      <c r="A97" s="90"/>
      <c r="B97" s="90"/>
      <c r="C97" s="90"/>
      <c r="D97" s="90"/>
      <c r="E97" s="90"/>
      <c r="F97" s="90"/>
      <c r="G97" s="90"/>
      <c r="H97" s="90"/>
      <c r="I97" s="90"/>
      <c r="J97" s="90"/>
      <c r="K97" s="90"/>
      <c r="L97" s="90"/>
      <c r="M97" s="90"/>
      <c r="N97" s="90"/>
      <c r="O97" s="90"/>
      <c r="P97" s="90"/>
    </row>
    <row r="98" spans="1:16" ht="25.8">
      <c r="A98" s="90"/>
      <c r="B98" s="90"/>
      <c r="C98" s="90"/>
      <c r="D98" s="90"/>
      <c r="E98" s="90"/>
      <c r="F98" s="90"/>
      <c r="G98" s="90"/>
      <c r="H98" s="90"/>
      <c r="I98" s="90"/>
      <c r="J98" s="90"/>
      <c r="K98" s="90"/>
      <c r="L98" s="90"/>
      <c r="M98" s="90"/>
      <c r="N98" s="90"/>
      <c r="O98" s="90"/>
      <c r="P98" s="90"/>
    </row>
    <row r="99" spans="1:16" ht="25.8">
      <c r="A99" s="90"/>
      <c r="B99" s="90"/>
      <c r="C99" s="90"/>
      <c r="D99" s="90"/>
      <c r="E99" s="90"/>
      <c r="F99" s="90"/>
      <c r="G99" s="90"/>
      <c r="H99" s="90"/>
      <c r="I99" s="90"/>
      <c r="J99" s="90"/>
      <c r="K99" s="90"/>
      <c r="L99" s="90"/>
      <c r="M99" s="90"/>
      <c r="N99" s="90"/>
      <c r="O99" s="90"/>
      <c r="P99" s="90"/>
    </row>
    <row r="100" spans="1:16" ht="25.8">
      <c r="A100" s="90"/>
      <c r="B100" s="90"/>
      <c r="C100" s="90"/>
      <c r="D100" s="90"/>
      <c r="E100" s="90"/>
      <c r="F100" s="90"/>
      <c r="G100" s="90"/>
      <c r="H100" s="90"/>
      <c r="I100" s="90"/>
      <c r="J100" s="90"/>
      <c r="K100" s="90"/>
      <c r="L100" s="90"/>
      <c r="M100" s="90"/>
      <c r="N100" s="90"/>
      <c r="O100" s="90"/>
      <c r="P100" s="90"/>
    </row>
    <row r="101" spans="1:16" ht="25.8">
      <c r="A101" s="90"/>
      <c r="B101" s="90"/>
      <c r="C101" s="90"/>
      <c r="D101" s="90"/>
      <c r="E101" s="90"/>
      <c r="F101" s="90"/>
      <c r="G101" s="90"/>
      <c r="H101" s="90"/>
      <c r="I101" s="90"/>
      <c r="J101" s="90"/>
      <c r="K101" s="90"/>
      <c r="L101" s="90"/>
      <c r="M101" s="90"/>
      <c r="N101" s="90"/>
      <c r="O101" s="90"/>
      <c r="P101" s="90"/>
    </row>
    <row r="102" spans="1:16" ht="25.8">
      <c r="A102" s="90"/>
      <c r="B102" s="90"/>
      <c r="C102" s="90"/>
      <c r="D102" s="90"/>
      <c r="E102" s="90"/>
      <c r="F102" s="90"/>
      <c r="G102" s="90"/>
      <c r="H102" s="90"/>
      <c r="I102" s="90"/>
      <c r="J102" s="90"/>
      <c r="K102" s="90"/>
      <c r="L102" s="90"/>
      <c r="M102" s="90"/>
      <c r="N102" s="90"/>
      <c r="O102" s="90"/>
      <c r="P102" s="90"/>
    </row>
    <row r="103" spans="1:16" ht="25.8">
      <c r="A103" s="90"/>
      <c r="B103" s="90"/>
      <c r="C103" s="90"/>
      <c r="D103" s="90"/>
      <c r="E103" s="90"/>
      <c r="F103" s="90"/>
      <c r="G103" s="90"/>
      <c r="H103" s="90"/>
      <c r="I103" s="90"/>
      <c r="J103" s="90"/>
      <c r="K103" s="90"/>
      <c r="L103" s="90"/>
      <c r="M103" s="90"/>
      <c r="N103" s="90"/>
      <c r="O103" s="90"/>
      <c r="P103" s="90"/>
    </row>
    <row r="104" spans="1:16" ht="25.8">
      <c r="A104" s="90"/>
      <c r="B104" s="90"/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</row>
    <row r="105" spans="1:16" ht="25.8">
      <c r="A105" s="90"/>
      <c r="B105" s="90"/>
      <c r="C105" s="90"/>
      <c r="D105" s="90"/>
      <c r="E105" s="90"/>
      <c r="F105" s="90"/>
      <c r="G105" s="90"/>
      <c r="H105" s="90"/>
      <c r="I105" s="90"/>
      <c r="J105" s="90"/>
      <c r="K105" s="90"/>
      <c r="L105" s="90"/>
      <c r="M105" s="90"/>
      <c r="N105" s="90"/>
      <c r="O105" s="90"/>
      <c r="P105" s="90"/>
    </row>
    <row r="106" spans="1:16" ht="25.8">
      <c r="A106" s="90"/>
      <c r="B106" s="90"/>
      <c r="C106" s="90"/>
      <c r="D106" s="90"/>
      <c r="E106" s="90"/>
      <c r="F106" s="90"/>
      <c r="G106" s="90"/>
      <c r="H106" s="90"/>
      <c r="I106" s="90"/>
      <c r="J106" s="90"/>
      <c r="K106" s="90"/>
      <c r="L106" s="90"/>
      <c r="M106" s="90"/>
      <c r="N106" s="90"/>
      <c r="O106" s="90"/>
      <c r="P106" s="90"/>
    </row>
  </sheetData>
  <mergeCells count="1">
    <mergeCell ref="A1:O1"/>
  </mergeCells>
  <phoneticPr fontId="18" type="noConversion"/>
  <conditionalFormatting sqref="C81:C65533 C1:C78">
    <cfRule type="duplicateValues" dxfId="9" priority="2"/>
  </conditionalFormatting>
  <conditionalFormatting sqref="C80">
    <cfRule type="duplicateValues" dxfId="8" priority="1"/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16计一</vt:lpstr>
      <vt:lpstr>16计二</vt:lpstr>
      <vt:lpstr>16网络</vt:lpstr>
      <vt:lpstr>16物联网</vt:lpstr>
      <vt:lpstr>16通信</vt:lpstr>
      <vt:lpstr>16电气</vt:lpstr>
      <vt:lpstr>16汽服</vt:lpstr>
      <vt:lpstr>17计一</vt:lpstr>
      <vt:lpstr>17计二</vt:lpstr>
      <vt:lpstr>17网络</vt:lpstr>
      <vt:lpstr>17物联网</vt:lpstr>
      <vt:lpstr>17汽服</vt:lpstr>
      <vt:lpstr>17通信</vt:lpstr>
      <vt:lpstr>17电气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coder</cp:lastModifiedBy>
  <dcterms:created xsi:type="dcterms:W3CDTF">2018-03-31T02:41:03Z</dcterms:created>
  <dcterms:modified xsi:type="dcterms:W3CDTF">2019-01-20T08:01:17Z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2052-10.1.0.7233</vt:lpwstr>
  </property>
</Properties>
</file>