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USER\Desktop\LN DOCS\LN\AUREC\MCIA\SUPPORT\POWERPOINT\CORRIGE\REDUCTION\IMPRIMERIE\CORRECTION CAS\"/>
    </mc:Choice>
  </mc:AlternateContent>
  <xr:revisionPtr revIDLastSave="0" documentId="10_ncr:8100000_{BAD6238B-4920-4F03-AD0A-D21D317B9D88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Bilan" sheetId="1" r:id="rId1"/>
    <sheet name="CR déformé" sheetId="3" r:id="rId2"/>
    <sheet name="TFT" sheetId="2" r:id="rId3"/>
    <sheet name="Synthèse indicateurs" sheetId="4" r:id="rId4"/>
    <sheet name="Feuil2" sheetId="6" r:id="rId5"/>
    <sheet name="Feuil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6" l="1"/>
  <c r="F52" i="6"/>
  <c r="E52" i="6"/>
  <c r="E51" i="6"/>
  <c r="F49" i="6"/>
  <c r="E49" i="6"/>
  <c r="H48" i="6"/>
  <c r="F48" i="6"/>
  <c r="E47" i="6"/>
  <c r="G46" i="6"/>
  <c r="E46" i="6"/>
  <c r="E45" i="6"/>
  <c r="F44" i="6"/>
  <c r="D42" i="6"/>
  <c r="C42" i="6"/>
  <c r="D25" i="6"/>
  <c r="C25" i="6"/>
  <c r="D35" i="5" l="1"/>
  <c r="E35" i="5" s="1"/>
  <c r="D34" i="5"/>
  <c r="E34" i="5" s="1"/>
  <c r="D33" i="5"/>
  <c r="E33" i="5" s="1"/>
  <c r="D31" i="5"/>
  <c r="E31" i="5" s="1"/>
  <c r="D30" i="5"/>
  <c r="E30" i="5" s="1"/>
  <c r="D29" i="5"/>
  <c r="E29" i="5" s="1"/>
  <c r="D28" i="5"/>
  <c r="E28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1" i="4"/>
  <c r="D12" i="4"/>
  <c r="D13" i="4"/>
  <c r="D14" i="4"/>
  <c r="D15" i="4"/>
  <c r="D16" i="4"/>
  <c r="D17" i="4"/>
  <c r="D18" i="4"/>
  <c r="D20" i="4"/>
  <c r="D21" i="4"/>
  <c r="D22" i="4"/>
  <c r="D23" i="4"/>
  <c r="D24" i="4"/>
  <c r="D25" i="4"/>
  <c r="D27" i="4"/>
  <c r="D10" i="4"/>
  <c r="E10" i="4" s="1"/>
  <c r="N47" i="3" l="1"/>
  <c r="F71" i="2" l="1"/>
  <c r="F61" i="2"/>
  <c r="F73" i="2"/>
  <c r="F54" i="2"/>
  <c r="N44" i="3"/>
  <c r="N43" i="3"/>
  <c r="C26" i="4"/>
  <c r="C28" i="4" s="1"/>
  <c r="B26" i="4"/>
  <c r="B28" i="4" s="1"/>
  <c r="D28" i="4" l="1"/>
  <c r="E28" i="4" s="1"/>
  <c r="D26" i="4"/>
  <c r="E26" i="4" s="1"/>
  <c r="E27" i="4"/>
  <c r="E25" i="4"/>
  <c r="E24" i="4"/>
  <c r="E23" i="4"/>
  <c r="E22" i="4"/>
  <c r="E21" i="4"/>
  <c r="E20" i="4"/>
  <c r="E18" i="4"/>
  <c r="E17" i="4"/>
  <c r="E16" i="4"/>
  <c r="E15" i="4"/>
  <c r="E14" i="4"/>
  <c r="E13" i="4"/>
  <c r="E12" i="4"/>
  <c r="E11" i="4"/>
</calcChain>
</file>

<file path=xl/sharedStrings.xml><?xml version="1.0" encoding="utf-8"?>
<sst xmlns="http://schemas.openxmlformats.org/spreadsheetml/2006/main" count="677" uniqueCount="305">
  <si>
    <t>BILAN</t>
  </si>
  <si>
    <t>Désignation entité : TRANSFASO SA</t>
  </si>
  <si>
    <t xml:space="preserve">Exercice clos le 31-12-N </t>
  </si>
  <si>
    <t>Numéro d’identification : GB 567 TE</t>
  </si>
  <si>
    <t>Durée (en mois) 12</t>
  </si>
  <si>
    <t>REF</t>
  </si>
  <si>
    <t>ACTIF</t>
  </si>
  <si>
    <t>Note</t>
  </si>
  <si>
    <t>EXERCICE au 31/12/ N</t>
  </si>
  <si>
    <t>EXERCICE AU 31/12/N-1</t>
  </si>
  <si>
    <t>PASSIF</t>
  </si>
  <si>
    <t>EXERCICE AU 31/12/N</t>
  </si>
  <si>
    <t>BRUT</t>
  </si>
  <si>
    <t>AMORT et DEPREC</t>
  </si>
  <si>
    <t>NET</t>
  </si>
  <si>
    <t>AD</t>
  </si>
  <si>
    <t>IMMOBILISATIONS INCORPORELLES</t>
  </si>
  <si>
    <t>CA</t>
  </si>
  <si>
    <t>Capital</t>
  </si>
  <si>
    <t>AF</t>
  </si>
  <si>
    <t>Brevets, licences, logiciels et droits similaires</t>
  </si>
  <si>
    <t>CB</t>
  </si>
  <si>
    <t>Apporteurs capital non appelé     (-)</t>
  </si>
  <si>
    <t>AG</t>
  </si>
  <si>
    <t>Fonds commercial et droit au bail</t>
  </si>
  <si>
    <t>CD</t>
  </si>
  <si>
    <t>Ecarts de réévaluation</t>
  </si>
  <si>
    <t>3e</t>
  </si>
  <si>
    <t>AI</t>
  </si>
  <si>
    <t>IMMOBILISATIONS CORPORELLES</t>
  </si>
  <si>
    <t>CE</t>
  </si>
  <si>
    <t>Réserves indisponibles</t>
  </si>
  <si>
    <t>AJ</t>
  </si>
  <si>
    <r>
      <rPr>
        <sz val="9"/>
        <color theme="1"/>
        <rFont val="Times New Roman"/>
        <family val="1"/>
      </rPr>
      <t>Terrains</t>
    </r>
    <r>
      <rPr>
        <i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(1)</t>
    </r>
    <r>
      <rPr>
        <i/>
        <sz val="9"/>
        <color theme="1"/>
        <rFont val="Times New Roman"/>
        <family val="1"/>
      </rPr>
      <t xml:space="preserve"> dont Placement …………….</t>
    </r>
  </si>
  <si>
    <t>CF</t>
  </si>
  <si>
    <t>Report à nouveau      (+ ou -)</t>
  </si>
  <si>
    <t>AK</t>
  </si>
  <si>
    <r>
      <t xml:space="preserve">Bâtiments (1) </t>
    </r>
    <r>
      <rPr>
        <i/>
        <sz val="9"/>
        <color theme="1"/>
        <rFont val="Times New Roman"/>
        <family val="1"/>
      </rPr>
      <t>dont Placement …………….</t>
    </r>
  </si>
  <si>
    <t>CG</t>
  </si>
  <si>
    <t>Résultat net de l'exercice (bénéfice + ou perte -)</t>
  </si>
  <si>
    <t>AL</t>
  </si>
  <si>
    <t>Aménagements, agencements et installations</t>
  </si>
  <si>
    <t>CH</t>
  </si>
  <si>
    <t>Subventions d'investissement</t>
  </si>
  <si>
    <t>AM</t>
  </si>
  <si>
    <t>Matériel, mobilier et actifs biologiques</t>
  </si>
  <si>
    <t>CJ</t>
  </si>
  <si>
    <t>Provisions réglementées</t>
  </si>
  <si>
    <t>AN</t>
  </si>
  <si>
    <t>Matériel de transport</t>
  </si>
  <si>
    <t>CP</t>
  </si>
  <si>
    <t>TOTAL CAPITAUX PROPRES ET RESSOURCES ASSIMILEES</t>
  </si>
  <si>
    <t>AP</t>
  </si>
  <si>
    <t>AVANCES ET ACOMPTES VERSES SUR IMMOBILISATIONS</t>
  </si>
  <si>
    <t>DA</t>
  </si>
  <si>
    <t>Emprunts et dettes financières diverses</t>
  </si>
  <si>
    <t>AQ</t>
  </si>
  <si>
    <t>IMMOBILISATIONS FINANCIERES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</si>
  <si>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</si>
  <si>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</si>
  <si>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</si>
  <si>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</si>
  <si>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</si>
  <si>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</si>
  <si>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</si>
  <si>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</si>
  <si>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</si>
  <si>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</si>
  <si>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</si>
  <si>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HAO</t>
  </si>
  <si>
    <t>DH</t>
  </si>
  <si>
    <t>Dettes circulantes HAO</t>
  </si>
  <si>
    <t>BB</t>
  </si>
  <si>
    <t>STOCKS ET ENCOURS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</si>
  <si>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</si>
  <si>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</si>
  <si>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</si>
  <si>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</si>
  <si>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</si>
  <si>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</si>
  <si>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</si>
  <si>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</si>
  <si>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</si>
  <si>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</si>
  <si>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</si>
  <si>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</si>
  <si>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</si>
  <si>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</si>
  <si>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</si>
  <si>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</si>
  <si>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</si>
  <si>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a court terme</t>
  </si>
  <si>
    <t>BK</t>
  </si>
  <si>
    <t>TOTAL ACTIF CIRCULANT</t>
  </si>
  <si>
    <t>DP</t>
  </si>
  <si>
    <t>TOTAL PASSIF CIRCULANT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</si>
  <si>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</si>
  <si>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</si>
  <si>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</si>
  <si>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</si>
  <si>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</si>
  <si>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ACTIF</t>
  </si>
  <si>
    <t>DT</t>
  </si>
  <si>
    <t>TOTAL TRESORERIE PASSIF</t>
  </si>
  <si>
    <t>BU</t>
  </si>
  <si>
    <r>
      <t xml:space="preserve">Ecart de </t>
    </r>
    <r>
      <rPr>
        <sz val="9"/>
        <color rgb="FF0C0C0C"/>
        <rFont val="Times New Roman"/>
        <family val="1"/>
      </rPr>
      <t>conversion-Actif</t>
    </r>
  </si>
  <si>
    <t>DV</t>
  </si>
  <si>
    <r>
      <t>Ecart de conversion</t>
    </r>
    <r>
      <rPr>
        <sz val="9"/>
        <color rgb="FF0C0C0C"/>
        <rFont val="Times New Roman"/>
        <family val="1"/>
      </rPr>
      <t>-Passif</t>
    </r>
  </si>
  <si>
    <t>BZ</t>
  </si>
  <si>
    <t>TOTAL GENERAL</t>
  </si>
  <si>
    <t>DZ</t>
  </si>
  <si>
    <r>
      <rPr>
        <sz val="8"/>
        <color theme="1"/>
        <rFont val="Times New Roman"/>
        <family val="1"/>
      </rPr>
      <t>Terrains</t>
    </r>
    <r>
      <rPr>
        <i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(1)</t>
    </r>
    <r>
      <rPr>
        <i/>
        <sz val="8"/>
        <color theme="1"/>
        <rFont val="Times New Roman"/>
        <family val="1"/>
      </rPr>
      <t xml:space="preserve">                                                                       dont Placement …………….</t>
    </r>
  </si>
  <si>
    <r>
      <t xml:space="preserve">Bâtiments (1)                                                                    </t>
    </r>
    <r>
      <rPr>
        <i/>
        <sz val="8"/>
        <color theme="1"/>
        <rFont val="Times New Roman"/>
        <family val="1"/>
      </rPr>
      <t>dont Placement …………….</t>
    </r>
  </si>
  <si>
    <r>
      <t xml:space="preserve">Ecart de </t>
    </r>
    <r>
      <rPr>
        <sz val="8"/>
        <color rgb="FF0C0C0C"/>
        <rFont val="Times New Roman"/>
        <family val="1"/>
      </rPr>
      <t>conversion-Actif</t>
    </r>
  </si>
  <si>
    <r>
      <t>Ecart de conversion</t>
    </r>
    <r>
      <rPr>
        <sz val="8"/>
        <color rgb="FF0C0C0C"/>
        <rFont val="Times New Roman"/>
        <family val="1"/>
      </rPr>
      <t>-Passif</t>
    </r>
  </si>
  <si>
    <t>TABLEAU DES FLUX DE TRESORERIE</t>
  </si>
  <si>
    <r>
      <t xml:space="preserve">Désignation entité : SYSTEME COMPTABLE OHADA                                                                                 </t>
    </r>
    <r>
      <rPr>
        <sz val="10.5"/>
        <color theme="1"/>
        <rFont val="Calibri"/>
        <family val="2"/>
      </rPr>
      <t xml:space="preserve"> </t>
    </r>
  </si>
  <si>
    <t>Exercice clos le 31-12-N</t>
  </si>
  <si>
    <t xml:space="preserve">Numéro d’identification : GB 567 TE  </t>
  </si>
  <si>
    <t xml:space="preserve"> Durée (en mois) 12   </t>
  </si>
  <si>
    <t>LIBELLES</t>
  </si>
  <si>
    <t>EXERCICE N</t>
  </si>
  <si>
    <t>EXERCICE N-1</t>
  </si>
  <si>
    <t>ZA</t>
  </si>
  <si>
    <r>
      <t xml:space="preserve">Trésorerie nette au 1er   janvier </t>
    </r>
    <r>
      <rPr>
        <sz val="8.5"/>
        <color theme="1"/>
        <rFont val="Times New Roman"/>
        <family val="1"/>
      </rPr>
      <t>(Trésorerie actif N-1 - Trésorerie passif N-1)</t>
    </r>
  </si>
  <si>
    <t>A</t>
  </si>
  <si>
    <t>Flux de trésorerie provenant des activités opérationnelles</t>
  </si>
  <si>
    <t>FA</t>
  </si>
  <si>
    <t>Capacité d'Autofinancement  Globale (CAFG)</t>
  </si>
  <si>
    <t>FB</t>
  </si>
  <si>
    <t>-  Variations de l'actif circulant HAO</t>
  </si>
  <si>
    <t>FC</t>
  </si>
  <si>
    <r>
      <t xml:space="preserve">- </t>
    </r>
    <r>
      <rPr>
        <sz val="9.5"/>
        <color theme="1"/>
        <rFont val="Times New Roman"/>
        <family val="1"/>
      </rPr>
      <t>Variation des stocks</t>
    </r>
  </si>
  <si>
    <t>FD</t>
  </si>
  <si>
    <r>
      <t xml:space="preserve">- </t>
    </r>
    <r>
      <rPr>
        <sz val="9.5"/>
        <color theme="1"/>
        <rFont val="Times New Roman"/>
        <family val="1"/>
      </rPr>
      <t>Variation des créances et emplois assimilés</t>
    </r>
  </si>
  <si>
    <t>FE</t>
  </si>
  <si>
    <t>- Variation du passif circulant</t>
  </si>
  <si>
    <t>Variation du BFG lié aux opérations opérationnelles (FB+FC+FD+FE) : 71 538 921 / 52 028 326</t>
  </si>
  <si>
    <t>ZB</t>
  </si>
  <si>
    <t>Flux de trésorerie provenant des activités opérationnelles                        (somme FA à FE)</t>
  </si>
  <si>
    <t>B</t>
  </si>
  <si>
    <t>Flux de trésorerie provenant des activités d’investissements</t>
  </si>
  <si>
    <t>FF</t>
  </si>
  <si>
    <r>
      <t xml:space="preserve">- </t>
    </r>
    <r>
      <rPr>
        <sz val="9.5"/>
        <color theme="1"/>
        <rFont val="Times New Roman"/>
        <family val="1"/>
      </rPr>
      <t>Décaissements liés aux acquisitions d'immobilisations incorporelles</t>
    </r>
  </si>
  <si>
    <t>FG</t>
  </si>
  <si>
    <r>
      <t xml:space="preserve">- </t>
    </r>
    <r>
      <rPr>
        <sz val="9.5"/>
        <color theme="1"/>
        <rFont val="Times New Roman"/>
        <family val="1"/>
      </rPr>
      <t>Décaissements liés aux acquisitions d'immobilisations corporelles</t>
    </r>
  </si>
  <si>
    <t>FH</t>
  </si>
  <si>
    <r>
      <t xml:space="preserve">- </t>
    </r>
    <r>
      <rPr>
        <sz val="9.5"/>
        <color theme="1"/>
        <rFont val="Times New Roman"/>
        <family val="1"/>
      </rPr>
      <t>Décaissements liés aux acquisitions d'immobilisations financières</t>
    </r>
  </si>
  <si>
    <t>FI</t>
  </si>
  <si>
    <t>+ Encaissements  liés aux cessions d’immobilisations incorporelles  et corporelles</t>
  </si>
  <si>
    <t>FJ</t>
  </si>
  <si>
    <r>
      <t xml:space="preserve">+ </t>
    </r>
    <r>
      <rPr>
        <sz val="9.5"/>
        <color theme="1"/>
        <rFont val="Times New Roman"/>
        <family val="1"/>
      </rPr>
      <t>Encaissements liés aux cessions d’immobilisations financières</t>
    </r>
  </si>
  <si>
    <t>ZC</t>
  </si>
  <si>
    <t>Flux de trésorerie provenant des opérations d’investissement                  (somme FE à FJ)</t>
  </si>
  <si>
    <t>C</t>
  </si>
  <si>
    <t>Flux de trésorerie provenant du financement par les capitaux propres</t>
  </si>
  <si>
    <t>FK</t>
  </si>
  <si>
    <t>+  Augmentations de capital par apports nouveaux</t>
  </si>
  <si>
    <t>FL</t>
  </si>
  <si>
    <r>
      <t xml:space="preserve">+ </t>
    </r>
    <r>
      <rPr>
        <sz val="9.5"/>
        <color theme="1"/>
        <rFont val="Times New Roman"/>
        <family val="1"/>
      </rPr>
      <t>Subventions d'investissement</t>
    </r>
  </si>
  <si>
    <t>FN</t>
  </si>
  <si>
    <r>
      <t xml:space="preserve">- </t>
    </r>
    <r>
      <rPr>
        <sz val="9.5"/>
        <color theme="1"/>
        <rFont val="Times New Roman"/>
        <family val="1"/>
      </rPr>
      <t>Distribution de dividendes</t>
    </r>
  </si>
  <si>
    <t>ZD</t>
  </si>
  <si>
    <t>Flux de trésorerie provenant des capitaux propres (somme FK à FN)</t>
  </si>
  <si>
    <t>D</t>
  </si>
  <si>
    <t>Trésorerie provenant du financement par les capitaux étrangers</t>
  </si>
  <si>
    <t>FO</t>
  </si>
  <si>
    <t>+ Emprunts</t>
  </si>
  <si>
    <t>FQ</t>
  </si>
  <si>
    <r>
      <t xml:space="preserve">- </t>
    </r>
    <r>
      <rPr>
        <sz val="9.5"/>
        <color theme="1"/>
        <rFont val="Times New Roman"/>
        <family val="1"/>
      </rPr>
      <t>Remboursements des emprunts et autres dettes financières</t>
    </r>
  </si>
  <si>
    <t>ZE</t>
  </si>
  <si>
    <t>Flux de Trésorerie provenant des capitaux étrangers (somme FO à FQ)</t>
  </si>
  <si>
    <t>E</t>
  </si>
  <si>
    <t>ZF</t>
  </si>
  <si>
    <t>Flux de trésorerie provenant des activités de financement (D+E)</t>
  </si>
  <si>
    <t>F</t>
  </si>
  <si>
    <t>VARIATION DE LA TRÉSORERIE NETTE DE LA PÉRIODE (B+C+F)</t>
  </si>
  <si>
    <t>G</t>
  </si>
  <si>
    <t>ZH</t>
  </si>
  <si>
    <r>
      <t xml:space="preserve">Trésorerie nette au 31 Décembre (G+A)                                                              </t>
    </r>
    <r>
      <rPr>
        <sz val="8.5"/>
        <color theme="1"/>
        <rFont val="Times New Roman"/>
        <family val="1"/>
      </rPr>
      <t>Contrôle : Trésorerie actif N - Trésorerie passif N</t>
    </r>
  </si>
  <si>
    <t>H</t>
  </si>
  <si>
    <t>COMPTE DE RESULTAT</t>
  </si>
  <si>
    <t>Désignation entité : SYSTEME COMPTABLE OHADA</t>
  </si>
  <si>
    <t>Numéro d’identification :       GB 567 TE</t>
  </si>
  <si>
    <t>TA</t>
  </si>
  <si>
    <r>
      <t xml:space="preserve">Ventes de marchandises                                                                       </t>
    </r>
    <r>
      <rPr>
        <b/>
        <sz val="9.5"/>
        <color rgb="FF0C0C0C"/>
        <rFont val="Times New Roman"/>
        <family val="1"/>
      </rPr>
      <t>A</t>
    </r>
  </si>
  <si>
    <t>RA</t>
  </si>
  <si>
    <t>Achats de marchandises</t>
  </si>
  <si>
    <t>RB</t>
  </si>
  <si>
    <t>Variation de stocks de marchandises</t>
  </si>
  <si>
    <t>XA</t>
  </si>
  <si>
    <t>MARGE  COMMERCIALE   (Somme TA à RB)</t>
  </si>
  <si>
    <t>TB</t>
  </si>
  <si>
    <r>
      <t xml:space="preserve">Ventes de produits fabriqués                                                               </t>
    </r>
    <r>
      <rPr>
        <b/>
        <sz val="9.5"/>
        <color rgb="FF0C0C0C"/>
        <rFont val="Times New Roman"/>
        <family val="1"/>
      </rPr>
      <t>B</t>
    </r>
  </si>
  <si>
    <t>TC</t>
  </si>
  <si>
    <r>
      <t xml:space="preserve">Travaux, services vendus                                                                     </t>
    </r>
    <r>
      <rPr>
        <b/>
        <sz val="9.5"/>
        <color rgb="FF0C0C0C"/>
        <rFont val="Times New Roman"/>
        <family val="1"/>
      </rPr>
      <t>C</t>
    </r>
  </si>
  <si>
    <t>TD</t>
  </si>
  <si>
    <r>
      <t xml:space="preserve">Produits accessoires                                                                              </t>
    </r>
    <r>
      <rPr>
        <b/>
        <sz val="9.5"/>
        <color rgb="FF0C0C0C"/>
        <rFont val="Times New Roman"/>
        <family val="1"/>
      </rPr>
      <t>D</t>
    </r>
  </si>
  <si>
    <t>XB</t>
  </si>
  <si>
    <t>CHIFFRE D'AFFAIRES (A + B + C + D)</t>
  </si>
  <si>
    <t>TF</t>
  </si>
  <si>
    <t>Production immobilisée</t>
  </si>
  <si>
    <t>TH</t>
  </si>
  <si>
    <t>Autres produits</t>
  </si>
  <si>
    <t>TI</t>
  </si>
  <si>
    <t>Transferts de charges d'exploitation</t>
  </si>
  <si>
    <t>RC</t>
  </si>
  <si>
    <t>Achats de matières premières et fournitures liées</t>
  </si>
  <si>
    <t>RD</t>
  </si>
  <si>
    <r>
      <t xml:space="preserve">Variation de stocks </t>
    </r>
    <r>
      <rPr>
        <sz val="9.5"/>
        <color rgb="FF000000"/>
        <rFont val="Times New Roman"/>
        <family val="1"/>
      </rPr>
      <t>de matières premières et fournitures liées</t>
    </r>
  </si>
  <si>
    <t>RE</t>
  </si>
  <si>
    <t>Autres achats</t>
  </si>
  <si>
    <t>RF</t>
  </si>
  <si>
    <r>
      <t xml:space="preserve">Variation de </t>
    </r>
    <r>
      <rPr>
        <sz val="9.5"/>
        <color rgb="FF000000"/>
        <rFont val="Times New Roman"/>
        <family val="1"/>
      </rPr>
      <t>stocks d’autres approvisionnements</t>
    </r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</si>
  <si>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</si>
  <si>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</si>
  <si>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</si>
  <si>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</si>
  <si>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</si>
  <si>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</si>
  <si>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</si>
  <si>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</si>
  <si>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</si>
  <si>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    (XB +RA+RB) + (somme TE à RJ)</t>
  </si>
  <si>
    <t>RK</t>
  </si>
  <si>
    <t>Charges de personnel</t>
  </si>
  <si>
    <t>XD</t>
  </si>
  <si>
    <t>EXCEDENT BRUT D'EXPLOITATION (XC+RK)</t>
  </si>
  <si>
    <t>RL</t>
  </si>
  <si>
    <t>Dotations aux amortissements aux provisions et dépréciations</t>
  </si>
  <si>
    <t>XE</t>
  </si>
  <si>
    <t>RESULTAT D'EXPLOITATION (XD+TJ+ RL)</t>
  </si>
  <si>
    <t>TK</t>
  </si>
  <si>
    <t>Revenus financiers et assimilés</t>
  </si>
  <si>
    <t>RM</t>
  </si>
  <si>
    <t>Frais financiers et charges assimilés</t>
  </si>
  <si>
    <t>XF</t>
  </si>
  <si>
    <t>RESULTAT  FINANCIER  (somme TK à RN)</t>
  </si>
  <si>
    <t>XG</t>
  </si>
  <si>
    <t>RESULTAT   DES ACTIVITES ORDINAIRES  (XE+XF)</t>
  </si>
  <si>
    <t>TN</t>
  </si>
  <si>
    <t>Produits des cessions d'immobilisations</t>
  </si>
  <si>
    <t>TO</t>
  </si>
  <si>
    <t>Autres Produits HAO</t>
  </si>
  <si>
    <t>RO</t>
  </si>
  <si>
    <t>Valeurs comptables des cessions d'immobilisations</t>
  </si>
  <si>
    <t>XH</t>
  </si>
  <si>
    <t>RESULTAT HORS ACTIVITES ORDINAIRES (somme TN à RP)</t>
  </si>
  <si>
    <t>RS</t>
  </si>
  <si>
    <t>Impôts sur le résultat</t>
  </si>
  <si>
    <t>XI</t>
  </si>
  <si>
    <t>RESULTAT NET (XG+XH+RQ+RS)</t>
  </si>
  <si>
    <t>SYNTHESE DES PRINCIPAUX INDICATEURS FINANCIERS</t>
  </si>
  <si>
    <t>(EN MILLIERS DE FRANCS)</t>
  </si>
  <si>
    <t>Variation (3) = (1) - (2)</t>
  </si>
  <si>
    <t>Variation en %</t>
  </si>
  <si>
    <t>ANALYSE DE L'ACTIVITE</t>
  </si>
  <si>
    <t>SOLDES INTERMEDIAIRES DE GESTION</t>
  </si>
  <si>
    <t>Chiffre d'affaires</t>
  </si>
  <si>
    <t>Marge commerciale</t>
  </si>
  <si>
    <t>Valeur ajoutée</t>
  </si>
  <si>
    <t>Excédent brut d'exploitation (EBE)</t>
  </si>
  <si>
    <t>Résultat d'exploitation</t>
  </si>
  <si>
    <t>Résultat financier</t>
  </si>
  <si>
    <t>Résultat des activités ordinaires</t>
  </si>
  <si>
    <t>Résultat hors activités ordinaires</t>
  </si>
  <si>
    <t>Résultat net</t>
  </si>
  <si>
    <t>DETERMINATION DE LA CAPACITE D'AUTOFINANCEMENT</t>
  </si>
  <si>
    <t>Excédent brut d'exploitation</t>
  </si>
  <si>
    <t>= CAPACITE D'AUTOFINANCEMENT D'EXPLOITATION</t>
  </si>
  <si>
    <t>+ Revenus financiers</t>
  </si>
  <si>
    <t>+ Produits HAO</t>
  </si>
  <si>
    <t>- Frais financiers</t>
  </si>
  <si>
    <t>- Impôts sur les résultats</t>
  </si>
  <si>
    <t>= CAPACITE D'AUTOFINANCEMENT GLOBALE (C.A.F.G.)</t>
  </si>
  <si>
    <t>- Distributions de dividendes opérées durant l'exercice</t>
  </si>
  <si>
    <t>AUTOFINANCEMENT</t>
  </si>
  <si>
    <t>ANALYSE DE LA STRUCTURE FINANCIERE</t>
  </si>
  <si>
    <t>+ Capitaux propres et ressources assimilées</t>
  </si>
  <si>
    <t>+ Dettes financières* et autres ressources assimilées (b)</t>
  </si>
  <si>
    <t>=Ressources stables</t>
  </si>
  <si>
    <t>- Actif immobilisé (b)</t>
  </si>
  <si>
    <t>= FONDS DE ROULEMENT  (1)</t>
  </si>
  <si>
    <t>+ Actif circulant d'exploitation (b)</t>
  </si>
  <si>
    <t>- Passif circulant d'exploitation (b)</t>
  </si>
  <si>
    <t>= BESOIN DE FINANCEMENT D'EXPLOITATION (2)</t>
  </si>
  <si>
    <t>+ 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</si>
  <si>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</si>
  <si>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</si>
  <si>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</si>
  <si>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</si>
  <si>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 xml:space="preserve">CONTRÔLE : TRESORERIE NETTE = (TRESORERIE - ACTIF) - (TRESORERIE - PASSIF)      </t>
  </si>
  <si>
    <t>ANALYSE DE LA VARIATION DE LA TRESORERIE</t>
  </si>
  <si>
    <t>Flux de trésorerie des activités opérationnelles</t>
  </si>
  <si>
    <t>-Flux de trésorerie des activités d'investissement</t>
  </si>
  <si>
    <t>+Flux de trésorerie des activités de financement</t>
  </si>
  <si>
    <t>= VARIATION DE LA TRESOREIE NETTE DE LA PERIODE</t>
  </si>
  <si>
    <t>ANALYSE DE LA VARIATION DE L’ENDETTEMENT FINANCIER NET</t>
  </si>
  <si>
    <t>Endettement financier brut (Dettes financières + Trésorerie – passif)</t>
  </si>
  <si>
    <t>-Trésorerie - actif</t>
  </si>
  <si>
    <t>= ENDETTEMENT NET DE LA PERIODE</t>
  </si>
  <si>
    <t>EXERCICE AU  31/12/N-1</t>
  </si>
  <si>
    <t>TOTAL</t>
  </si>
  <si>
    <t>Année N (1)</t>
  </si>
  <si>
    <t>Année N-1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</si>
</sst>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\ _C_F_A_-;\-* #,##0\ _C_F_A_-;_-* &quot;-&quot;\ _C_F_A_-;_-@_-"/>
    <numFmt numFmtId="164" formatCode="_-* #,##0.00\ _€_-;\-* #,##0.00\ _€_-;_-* &quot;-&quot;??\ _€_-;_-@_-"/>
    <numFmt numFmtId="165" formatCode="_-* #,##0\ _€_-;\-* #,##0\ _€_-;_-* &quot;-&quot;??\ _€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C0C0C"/>
      <name val="Times New Roman"/>
      <family val="1"/>
    </font>
    <font>
      <i/>
      <sz val="9"/>
      <color theme="1"/>
      <name val="Times New Roman"/>
      <family val="1"/>
    </font>
    <font>
      <b/>
      <sz val="9"/>
      <color rgb="FF0C0C0C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C0C0C"/>
      <name val="Times New Roman"/>
      <family val="1"/>
    </font>
    <font>
      <i/>
      <sz val="8"/>
      <color theme="1"/>
      <name val="Times New Roman"/>
      <family val="1"/>
    </font>
    <font>
      <b/>
      <sz val="8"/>
      <color rgb="FF0C0C0C"/>
      <name val="Times New Roman"/>
      <family val="1"/>
    </font>
    <font>
      <sz val="10.5"/>
      <color theme="1"/>
      <name val="Calibri"/>
      <family val="2"/>
    </font>
    <font>
      <b/>
      <sz val="7"/>
      <color theme="1"/>
      <name val="Times New Roman"/>
      <family val="1"/>
    </font>
    <font>
      <b/>
      <sz val="8.5"/>
      <color theme="1"/>
      <name val="Times New Roman"/>
      <family val="1"/>
    </font>
    <font>
      <sz val="8.5"/>
      <color theme="1"/>
      <name val="Times New Roman"/>
      <family val="1"/>
    </font>
    <font>
      <b/>
      <sz val="9.5"/>
      <color theme="1"/>
      <name val="Times New Roman"/>
      <family val="1"/>
    </font>
    <font>
      <sz val="10"/>
      <color theme="1"/>
      <name val="Times New Roman"/>
      <family val="1"/>
    </font>
    <font>
      <sz val="9.5"/>
      <color theme="1"/>
      <name val="Times New Roman"/>
      <family val="1"/>
    </font>
    <font>
      <sz val="8.5"/>
      <color rgb="FF0C0C0C"/>
      <name val="Times New Roman"/>
      <family val="1"/>
    </font>
    <font>
      <sz val="9.5"/>
      <color rgb="FF0C0C0C"/>
      <name val="Times New Roman"/>
      <family val="1"/>
    </font>
    <font>
      <b/>
      <sz val="9.5"/>
      <color rgb="FF0C0C0C"/>
      <name val="Times New Roman"/>
      <family val="1"/>
    </font>
    <font>
      <b/>
      <sz val="8.5"/>
      <color rgb="FF0C0C0C"/>
      <name val="Times New Roman"/>
      <family val="1"/>
    </font>
    <font>
      <sz val="9.5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D9D8D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left" vertical="center"/>
    </xf>
    <xf numFmtId="165" fontId="4" fillId="3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horizontal="left" vertical="center"/>
    </xf>
    <xf numFmtId="165" fontId="6" fillId="0" borderId="1" xfId="1" applyNumberFormat="1" applyFont="1" applyBorder="1" applyAlignment="1">
      <alignment horizontal="left" vertical="center"/>
    </xf>
    <xf numFmtId="165" fontId="5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65" fontId="4" fillId="3" borderId="1" xfId="1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5" fontId="6" fillId="0" borderId="1" xfId="1" applyNumberFormat="1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5" fontId="4" fillId="0" borderId="1" xfId="1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165" fontId="8" fillId="0" borderId="1" xfId="1" applyNumberFormat="1" applyFont="1" applyBorder="1" applyAlignment="1">
      <alignment horizontal="left" vertical="center"/>
    </xf>
    <xf numFmtId="165" fontId="8" fillId="0" borderId="1" xfId="1" applyNumberFormat="1" applyFont="1" applyBorder="1" applyAlignment="1">
      <alignment vertical="center"/>
    </xf>
    <xf numFmtId="165" fontId="5" fillId="3" borderId="1" xfId="1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>
      <alignment horizontal="left" vertical="center"/>
    </xf>
    <xf numFmtId="165" fontId="9" fillId="3" borderId="1" xfId="1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5" fontId="10" fillId="0" borderId="1" xfId="1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165" fontId="11" fillId="0" borderId="1" xfId="1" applyNumberFormat="1" applyFont="1" applyBorder="1" applyAlignment="1">
      <alignment horizontal="left" vertical="center"/>
    </xf>
    <xf numFmtId="165" fontId="10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5" fontId="9" fillId="3" borderId="1" xfId="1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5" fontId="11" fillId="0" borderId="1" xfId="1" applyNumberFormat="1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5" fontId="9" fillId="0" borderId="1" xfId="1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165" fontId="13" fillId="0" borderId="1" xfId="1" applyNumberFormat="1" applyFont="1" applyBorder="1" applyAlignment="1">
      <alignment horizontal="left" vertical="center"/>
    </xf>
    <xf numFmtId="165" fontId="13" fillId="0" borderId="1" xfId="1" applyNumberFormat="1" applyFont="1" applyBorder="1" applyAlignment="1">
      <alignment vertical="center"/>
    </xf>
    <xf numFmtId="165" fontId="10" fillId="3" borderId="1" xfId="1" applyNumberFormat="1" applyFont="1" applyFill="1" applyBorder="1" applyAlignment="1">
      <alignment horizontal="right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8" fillId="3" borderId="1" xfId="1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2" borderId="1" xfId="1" applyNumberFormat="1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65" fontId="19" fillId="0" borderId="1" xfId="1" applyNumberFormat="1" applyFont="1" applyBorder="1" applyAlignment="1">
      <alignment vertical="center"/>
    </xf>
    <xf numFmtId="165" fontId="20" fillId="0" borderId="1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165" fontId="18" fillId="3" borderId="1" xfId="1" applyNumberFormat="1" applyFont="1" applyFill="1" applyBorder="1" applyAlignment="1">
      <alignment vertical="center"/>
    </xf>
    <xf numFmtId="165" fontId="20" fillId="0" borderId="1" xfId="1" applyNumberFormat="1" applyFont="1" applyBorder="1" applyAlignment="1">
      <alignment horizontal="right" vertical="center"/>
    </xf>
    <xf numFmtId="165" fontId="17" fillId="0" borderId="1" xfId="1" applyNumberFormat="1" applyFont="1" applyBorder="1" applyAlignment="1">
      <alignment vertical="center"/>
    </xf>
    <xf numFmtId="165" fontId="17" fillId="0" borderId="1" xfId="1" applyNumberFormat="1" applyFont="1" applyBorder="1" applyAlignment="1">
      <alignment horizontal="left" vertical="center"/>
    </xf>
    <xf numFmtId="165" fontId="16" fillId="3" borderId="1" xfId="1" applyNumberFormat="1" applyFont="1" applyFill="1" applyBorder="1" applyAlignment="1">
      <alignment vertical="center"/>
    </xf>
    <xf numFmtId="165" fontId="16" fillId="3" borderId="1" xfId="1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165" fontId="18" fillId="2" borderId="1" xfId="1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4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4" fillId="3" borderId="1" xfId="0" applyFont="1" applyFill="1" applyBorder="1" applyAlignment="1">
      <alignment horizontal="left" vertical="center"/>
    </xf>
    <xf numFmtId="165" fontId="24" fillId="3" borderId="1" xfId="1" applyNumberFormat="1" applyFont="1" applyFill="1" applyBorder="1" applyAlignment="1">
      <alignment horizontal="right" vertical="center"/>
    </xf>
    <xf numFmtId="165" fontId="24" fillId="3" borderId="1" xfId="1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165" fontId="13" fillId="3" borderId="1" xfId="1" applyNumberFormat="1" applyFont="1" applyFill="1" applyBorder="1" applyAlignment="1">
      <alignment horizontal="left" vertical="center"/>
    </xf>
    <xf numFmtId="165" fontId="13" fillId="3" borderId="1" xfId="1" applyNumberFormat="1" applyFont="1" applyFill="1" applyBorder="1" applyAlignment="1">
      <alignment vertical="center"/>
    </xf>
    <xf numFmtId="165" fontId="24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65" fontId="22" fillId="0" borderId="1" xfId="1" applyNumberFormat="1" applyFont="1" applyBorder="1" applyAlignment="1">
      <alignment horizontal="right" vertical="center"/>
    </xf>
    <xf numFmtId="165" fontId="22" fillId="0" borderId="1" xfId="1" applyNumberFormat="1" applyFont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165" fontId="23" fillId="3" borderId="1" xfId="1" applyNumberFormat="1" applyFont="1" applyFill="1" applyBorder="1" applyAlignment="1">
      <alignment horizontal="right" vertical="center"/>
    </xf>
    <xf numFmtId="165" fontId="23" fillId="3" borderId="1" xfId="1" applyNumberFormat="1" applyFont="1" applyFill="1" applyBorder="1" applyAlignment="1">
      <alignment horizontal="left" vertical="center"/>
    </xf>
    <xf numFmtId="165" fontId="23" fillId="0" borderId="1" xfId="1" applyNumberFormat="1" applyFont="1" applyBorder="1" applyAlignment="1">
      <alignment horizontal="right" vertical="center"/>
    </xf>
    <xf numFmtId="0" fontId="23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9" fontId="17" fillId="0" borderId="1" xfId="0" applyNumberFormat="1" applyFont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9" fontId="19" fillId="0" borderId="1" xfId="2" applyFont="1" applyBorder="1" applyAlignment="1">
      <alignment horizontal="center" vertical="center"/>
    </xf>
    <xf numFmtId="165" fontId="0" fillId="0" borderId="0" xfId="0" applyNumberFormat="1"/>
    <xf numFmtId="165" fontId="2" fillId="4" borderId="1" xfId="0" applyNumberFormat="1" applyFont="1" applyFill="1" applyBorder="1"/>
    <xf numFmtId="165" fontId="24" fillId="0" borderId="1" xfId="1" applyNumberFormat="1" applyFont="1" applyFill="1" applyBorder="1" applyAlignment="1">
      <alignment horizontal="left" vertical="center"/>
    </xf>
    <xf numFmtId="165" fontId="17" fillId="0" borderId="1" xfId="1" applyNumberFormat="1" applyFont="1" applyFill="1" applyBorder="1" applyAlignment="1">
      <alignment horizontal="center" vertical="center"/>
    </xf>
    <xf numFmtId="165" fontId="23" fillId="0" borderId="1" xfId="1" applyNumberFormat="1" applyFont="1" applyFill="1" applyBorder="1" applyAlignment="1">
      <alignment horizontal="left" vertical="center"/>
    </xf>
    <xf numFmtId="9" fontId="0" fillId="0" borderId="0" xfId="2" applyFont="1"/>
    <xf numFmtId="10" fontId="0" fillId="0" borderId="0" xfId="2" applyNumberFormat="1" applyFont="1"/>
    <xf numFmtId="10" fontId="0" fillId="0" borderId="0" xfId="2" applyNumberFormat="1" applyFont="1" applyAlignment="1"/>
    <xf numFmtId="41" fontId="26" fillId="0" borderId="0" xfId="3" applyFont="1"/>
    <xf numFmtId="41" fontId="0" fillId="0" borderId="0" xfId="3" applyFont="1"/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5" fontId="16" fillId="0" borderId="1" xfId="1" applyNumberFormat="1" applyFont="1" applyFill="1" applyBorder="1" applyAlignment="1">
      <alignment horizontal="left" vertical="center"/>
    </xf>
    <xf numFmtId="165" fontId="16" fillId="0" borderId="1" xfId="1" applyNumberFormat="1" applyFont="1" applyBorder="1" applyAlignment="1">
      <alignment horizontal="left" vertical="center"/>
    </xf>
    <xf numFmtId="165" fontId="16" fillId="0" borderId="1" xfId="1" applyNumberFormat="1" applyFont="1" applyBorder="1" applyAlignment="1">
      <alignment vertical="center"/>
    </xf>
    <xf numFmtId="165" fontId="16" fillId="0" borderId="1" xfId="1" applyNumberFormat="1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9" fontId="19" fillId="0" borderId="1" xfId="2" applyFont="1" applyFill="1" applyBorder="1" applyAlignment="1">
      <alignment horizontal="center" vertical="center"/>
    </xf>
    <xf numFmtId="9" fontId="27" fillId="0" borderId="1" xfId="2" applyFont="1" applyFill="1" applyBorder="1" applyAlignment="1">
      <alignment horizontal="center" vertical="center"/>
    </xf>
  </cellXfs>
  <cellStyles count="4">
    <cellStyle name="Milliers" xfId="1" builtinId="3"/>
    <cellStyle name="Milliers [0]" xfId="3" builtinId="6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4"/>
  <sheetViews>
    <sheetView workbookViewId="0">
      <selection activeCell="D48" sqref="D48:D49"/>
    </sheetView>
  </sheetViews>
  <sheetFormatPr baseColWidth="10" defaultRowHeight="15" x14ac:dyDescent="0.25"/>
  <cols>
    <col min="1" max="1" width="5" customWidth="1"/>
    <col min="2" max="2" width="31.85546875" customWidth="1"/>
    <col min="3" max="3" width="5.7109375" customWidth="1"/>
    <col min="4" max="4" width="14.85546875" customWidth="1"/>
    <col min="5" max="5" width="13.85546875" customWidth="1"/>
    <col min="6" max="6" width="16.28515625" customWidth="1"/>
    <col min="7" max="7" width="14.42578125" customWidth="1"/>
    <col min="8" max="8" width="5.5703125" customWidth="1"/>
    <col min="9" max="9" width="26" customWidth="1"/>
    <col min="10" max="10" width="5.85546875" customWidth="1"/>
    <col min="11" max="11" width="14.7109375" customWidth="1"/>
    <col min="12" max="12" width="15.42578125" customWidth="1"/>
  </cols>
  <sheetData>
    <row r="2" spans="1:12" x14ac:dyDescent="0.25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x14ac:dyDescent="0.25">
      <c r="A3" s="125" t="s">
        <v>1</v>
      </c>
      <c r="B3" s="125"/>
      <c r="K3" s="125" t="s">
        <v>2</v>
      </c>
      <c r="L3" s="125"/>
    </row>
    <row r="4" spans="1:12" x14ac:dyDescent="0.25">
      <c r="A4" s="125" t="s">
        <v>3</v>
      </c>
      <c r="B4" s="125"/>
      <c r="K4" s="125" t="s">
        <v>4</v>
      </c>
      <c r="L4" s="125"/>
    </row>
    <row r="6" spans="1:12" ht="24" x14ac:dyDescent="0.25">
      <c r="A6" s="129" t="s">
        <v>5</v>
      </c>
      <c r="B6" s="129" t="s">
        <v>6</v>
      </c>
      <c r="C6" s="129" t="s">
        <v>7</v>
      </c>
      <c r="D6" s="130" t="s">
        <v>8</v>
      </c>
      <c r="E6" s="130"/>
      <c r="F6" s="130"/>
      <c r="G6" s="1" t="s">
        <v>9</v>
      </c>
      <c r="H6" s="130" t="s">
        <v>5</v>
      </c>
      <c r="I6" s="130" t="s">
        <v>10</v>
      </c>
      <c r="J6" s="130" t="s">
        <v>7</v>
      </c>
      <c r="K6" s="1" t="s">
        <v>11</v>
      </c>
      <c r="L6" s="1" t="s">
        <v>9</v>
      </c>
    </row>
    <row r="7" spans="1:12" ht="24" x14ac:dyDescent="0.25">
      <c r="A7" s="129"/>
      <c r="B7" s="129"/>
      <c r="C7" s="129"/>
      <c r="D7" s="2" t="s">
        <v>12</v>
      </c>
      <c r="E7" s="1" t="s">
        <v>13</v>
      </c>
      <c r="F7" s="2" t="s">
        <v>14</v>
      </c>
      <c r="G7" s="2" t="s">
        <v>14</v>
      </c>
      <c r="H7" s="130"/>
      <c r="I7" s="130"/>
      <c r="J7" s="130"/>
      <c r="K7" s="2" t="s">
        <v>14</v>
      </c>
      <c r="L7" s="2" t="s">
        <v>14</v>
      </c>
    </row>
    <row r="8" spans="1:12" ht="18" customHeight="1" x14ac:dyDescent="0.25">
      <c r="A8" s="3" t="s">
        <v>15</v>
      </c>
      <c r="B8" s="4" t="s">
        <v>16</v>
      </c>
      <c r="C8" s="5">
        <v>3</v>
      </c>
      <c r="D8" s="6"/>
      <c r="E8" s="7"/>
      <c r="F8" s="6"/>
      <c r="G8" s="6">
        <v>2650000</v>
      </c>
      <c r="H8" s="8" t="s">
        <v>17</v>
      </c>
      <c r="I8" s="9" t="s">
        <v>18</v>
      </c>
      <c r="J8" s="8">
        <v>13</v>
      </c>
      <c r="K8" s="10"/>
      <c r="L8" s="10">
        <v>100000000</v>
      </c>
    </row>
    <row r="9" spans="1:12" x14ac:dyDescent="0.25">
      <c r="A9" s="8" t="s">
        <v>19</v>
      </c>
      <c r="B9" s="9" t="s">
        <v>20</v>
      </c>
      <c r="C9" s="9"/>
      <c r="D9" s="11"/>
      <c r="E9" s="12"/>
      <c r="F9" s="11"/>
      <c r="G9" s="11">
        <v>1050000</v>
      </c>
      <c r="H9" s="8" t="s">
        <v>21</v>
      </c>
      <c r="I9" s="9" t="s">
        <v>22</v>
      </c>
      <c r="J9" s="8">
        <v>13</v>
      </c>
      <c r="K9" s="10"/>
      <c r="L9" s="12"/>
    </row>
    <row r="10" spans="1:12" ht="18" customHeight="1" x14ac:dyDescent="0.25">
      <c r="A10" s="13" t="s">
        <v>23</v>
      </c>
      <c r="B10" s="9" t="s">
        <v>24</v>
      </c>
      <c r="C10" s="9"/>
      <c r="D10" s="11"/>
      <c r="E10" s="12"/>
      <c r="F10" s="11"/>
      <c r="G10" s="11">
        <v>1600000</v>
      </c>
      <c r="H10" s="13" t="s">
        <v>25</v>
      </c>
      <c r="I10" s="14" t="s">
        <v>26</v>
      </c>
      <c r="J10" s="8" t="s">
        <v>27</v>
      </c>
      <c r="K10" s="11"/>
      <c r="L10" s="12"/>
    </row>
    <row r="11" spans="1:12" ht="23.25" customHeight="1" x14ac:dyDescent="0.25">
      <c r="A11" s="3" t="s">
        <v>28</v>
      </c>
      <c r="B11" s="15" t="s">
        <v>29</v>
      </c>
      <c r="C11" s="5">
        <v>3</v>
      </c>
      <c r="D11" s="16"/>
      <c r="E11" s="6"/>
      <c r="F11" s="6"/>
      <c r="G11" s="6">
        <v>203544627</v>
      </c>
      <c r="H11" s="13" t="s">
        <v>30</v>
      </c>
      <c r="I11" s="14" t="s">
        <v>31</v>
      </c>
      <c r="J11" s="8">
        <v>14</v>
      </c>
      <c r="K11" s="11"/>
      <c r="L11" s="11">
        <v>20000000</v>
      </c>
    </row>
    <row r="12" spans="1:12" ht="18" customHeight="1" x14ac:dyDescent="0.25">
      <c r="A12" s="8" t="s">
        <v>32</v>
      </c>
      <c r="B12" s="17" t="s">
        <v>33</v>
      </c>
      <c r="C12" s="9"/>
      <c r="D12" s="10"/>
      <c r="E12" s="12"/>
      <c r="F12" s="11"/>
      <c r="G12" s="10">
        <v>35173950</v>
      </c>
      <c r="H12" s="13" t="s">
        <v>34</v>
      </c>
      <c r="I12" s="18" t="s">
        <v>35</v>
      </c>
      <c r="J12" s="8">
        <v>14</v>
      </c>
      <c r="K12" s="10"/>
      <c r="L12" s="10">
        <v>47450317</v>
      </c>
    </row>
    <row r="13" spans="1:12" ht="24" customHeight="1" x14ac:dyDescent="0.25">
      <c r="A13" s="8" t="s">
        <v>36</v>
      </c>
      <c r="B13" s="9" t="s">
        <v>37</v>
      </c>
      <c r="C13" s="9"/>
      <c r="D13" s="12"/>
      <c r="E13" s="12"/>
      <c r="F13" s="19"/>
      <c r="G13" s="12">
        <v>136097141</v>
      </c>
      <c r="H13" s="8" t="s">
        <v>38</v>
      </c>
      <c r="I13" s="18" t="s">
        <v>39</v>
      </c>
      <c r="J13" s="8"/>
      <c r="K13" s="10"/>
      <c r="L13" s="10">
        <v>118619674</v>
      </c>
    </row>
    <row r="14" spans="1:12" ht="21.75" customHeight="1" x14ac:dyDescent="0.25">
      <c r="A14" s="8" t="s">
        <v>40</v>
      </c>
      <c r="B14" s="18" t="s">
        <v>41</v>
      </c>
      <c r="C14" s="9"/>
      <c r="D14" s="12"/>
      <c r="E14" s="12"/>
      <c r="F14" s="19"/>
      <c r="G14" s="12">
        <v>0</v>
      </c>
      <c r="H14" s="8" t="s">
        <v>42</v>
      </c>
      <c r="I14" s="18" t="s">
        <v>43</v>
      </c>
      <c r="J14" s="8">
        <v>15</v>
      </c>
      <c r="K14" s="10"/>
      <c r="L14" s="12"/>
    </row>
    <row r="15" spans="1:12" ht="23.25" customHeight="1" x14ac:dyDescent="0.25">
      <c r="A15" s="8" t="s">
        <v>44</v>
      </c>
      <c r="B15" s="9" t="s">
        <v>45</v>
      </c>
      <c r="C15" s="9"/>
      <c r="D15" s="10"/>
      <c r="E15" s="10"/>
      <c r="F15" s="11"/>
      <c r="G15" s="10">
        <v>32086036</v>
      </c>
      <c r="H15" s="8" t="s">
        <v>46</v>
      </c>
      <c r="I15" s="18" t="s">
        <v>47</v>
      </c>
      <c r="J15" s="8">
        <v>15</v>
      </c>
      <c r="K15" s="10"/>
      <c r="L15" s="12"/>
    </row>
    <row r="16" spans="1:12" ht="25.5" customHeight="1" x14ac:dyDescent="0.25">
      <c r="A16" s="8" t="s">
        <v>48</v>
      </c>
      <c r="B16" s="9" t="s">
        <v>49</v>
      </c>
      <c r="C16" s="9"/>
      <c r="D16" s="10"/>
      <c r="E16" s="10"/>
      <c r="F16" s="11"/>
      <c r="G16" s="10">
        <v>187500</v>
      </c>
      <c r="H16" s="3" t="s">
        <v>50</v>
      </c>
      <c r="I16" s="15" t="s">
        <v>51</v>
      </c>
      <c r="J16" s="20"/>
      <c r="K16" s="6"/>
      <c r="L16" s="6">
        <v>286069991</v>
      </c>
    </row>
    <row r="17" spans="1:12" ht="24" x14ac:dyDescent="0.25">
      <c r="A17" s="3" t="s">
        <v>52</v>
      </c>
      <c r="B17" s="21" t="s">
        <v>53</v>
      </c>
      <c r="C17" s="8">
        <v>3</v>
      </c>
      <c r="D17" s="22"/>
      <c r="E17" s="12"/>
      <c r="F17" s="22"/>
      <c r="G17" s="12"/>
      <c r="H17" s="8" t="s">
        <v>54</v>
      </c>
      <c r="I17" s="18" t="s">
        <v>55</v>
      </c>
      <c r="J17" s="8">
        <v>16</v>
      </c>
      <c r="K17" s="10"/>
      <c r="L17" s="10">
        <v>2200000</v>
      </c>
    </row>
    <row r="18" spans="1:12" ht="34.5" customHeight="1" x14ac:dyDescent="0.25">
      <c r="A18" s="3" t="s">
        <v>56</v>
      </c>
      <c r="B18" s="15" t="s">
        <v>57</v>
      </c>
      <c r="C18" s="20">
        <v>4</v>
      </c>
      <c r="D18" s="6"/>
      <c r="E18" s="7"/>
      <c r="F18" s="6"/>
      <c r="G18" s="6">
        <v>4548658</v>
      </c>
      <c r="H18" s="8" t="s">
        <v>58</v>
      </c>
      <c r="I18" s="18" t="s">
        <v>59</v>
      </c>
      <c r="J18" s="8">
        <v>16</v>
      </c>
      <c r="K18" s="10"/>
      <c r="L18" s="12">
        <v>54864697</v>
      </c>
    </row>
    <row r="19" spans="1:12" ht="22.5" customHeight="1" x14ac:dyDescent="0.25">
      <c r="A19" s="8" t="s">
        <v>60</v>
      </c>
      <c r="B19" s="18" t="s">
        <v>61</v>
      </c>
      <c r="C19" s="9"/>
      <c r="D19" s="10"/>
      <c r="E19" s="12"/>
      <c r="F19" s="11"/>
      <c r="G19" s="10">
        <v>4548658</v>
      </c>
      <c r="H19" s="3" t="s">
        <v>62</v>
      </c>
      <c r="I19" s="15" t="s">
        <v>63</v>
      </c>
      <c r="J19" s="20"/>
      <c r="K19" s="6"/>
      <c r="L19" s="6">
        <v>57064697</v>
      </c>
    </row>
    <row r="20" spans="1:12" ht="24" x14ac:dyDescent="0.25">
      <c r="A20" s="3" t="s">
        <v>64</v>
      </c>
      <c r="B20" s="15" t="s">
        <v>65</v>
      </c>
      <c r="C20" s="23"/>
      <c r="D20" s="16"/>
      <c r="E20" s="6"/>
      <c r="F20" s="6"/>
      <c r="G20" s="6">
        <v>210743285</v>
      </c>
      <c r="H20" s="3" t="s">
        <v>66</v>
      </c>
      <c r="I20" s="15" t="s">
        <v>67</v>
      </c>
      <c r="J20" s="20"/>
      <c r="K20" s="6"/>
      <c r="L20" s="6">
        <v>343134688</v>
      </c>
    </row>
    <row r="21" spans="1:12" x14ac:dyDescent="0.25">
      <c r="A21" s="8" t="s">
        <v>68</v>
      </c>
      <c r="B21" s="21" t="s">
        <v>69</v>
      </c>
      <c r="C21" s="8">
        <v>5</v>
      </c>
      <c r="D21" s="22"/>
      <c r="E21" s="12"/>
      <c r="F21" s="24"/>
      <c r="G21" s="22">
        <v>380000</v>
      </c>
      <c r="H21" s="8" t="s">
        <v>70</v>
      </c>
      <c r="I21" s="18" t="s">
        <v>71</v>
      </c>
      <c r="J21" s="8">
        <v>5</v>
      </c>
      <c r="K21" s="12"/>
      <c r="L21" s="10">
        <v>399942</v>
      </c>
    </row>
    <row r="22" spans="1:12" x14ac:dyDescent="0.25">
      <c r="A22" s="8" t="s">
        <v>72</v>
      </c>
      <c r="B22" s="21" t="s">
        <v>73</v>
      </c>
      <c r="C22" s="8">
        <v>6</v>
      </c>
      <c r="D22" s="22"/>
      <c r="E22" s="12"/>
      <c r="F22" s="24"/>
      <c r="G22" s="22">
        <v>15868433</v>
      </c>
      <c r="H22" s="8" t="s">
        <v>74</v>
      </c>
      <c r="I22" s="18" t="s">
        <v>75</v>
      </c>
      <c r="J22" s="8">
        <v>7</v>
      </c>
      <c r="K22" s="12"/>
      <c r="L22" s="12"/>
    </row>
    <row r="23" spans="1:12" ht="23.25" customHeight="1" x14ac:dyDescent="0.25">
      <c r="A23" s="8" t="s">
        <v>76</v>
      </c>
      <c r="B23" s="21" t="s">
        <v>77</v>
      </c>
      <c r="C23" s="9"/>
      <c r="D23" s="25"/>
      <c r="E23" s="24"/>
      <c r="F23" s="25"/>
      <c r="G23" s="25">
        <v>144512218</v>
      </c>
      <c r="H23" s="8" t="s">
        <v>78</v>
      </c>
      <c r="I23" s="18" t="s">
        <v>79</v>
      </c>
      <c r="J23" s="8">
        <v>17</v>
      </c>
      <c r="K23" s="10"/>
      <c r="L23" s="12">
        <v>55894206</v>
      </c>
    </row>
    <row r="24" spans="1:12" x14ac:dyDescent="0.25">
      <c r="A24" s="8" t="s">
        <v>80</v>
      </c>
      <c r="B24" s="18" t="s">
        <v>81</v>
      </c>
      <c r="C24" s="8">
        <v>17</v>
      </c>
      <c r="D24" s="10"/>
      <c r="E24" s="12"/>
      <c r="F24" s="11"/>
      <c r="G24" s="10">
        <v>700000</v>
      </c>
      <c r="H24" s="8" t="s">
        <v>82</v>
      </c>
      <c r="I24" s="18" t="s">
        <v>83</v>
      </c>
      <c r="J24" s="8">
        <v>18</v>
      </c>
      <c r="K24" s="10"/>
      <c r="L24" s="12">
        <v>36010298</v>
      </c>
    </row>
    <row r="25" spans="1:12" x14ac:dyDescent="0.25">
      <c r="A25" s="8" t="s">
        <v>84</v>
      </c>
      <c r="B25" s="18" t="s">
        <v>85</v>
      </c>
      <c r="C25" s="8">
        <v>7</v>
      </c>
      <c r="D25" s="12"/>
      <c r="E25" s="10"/>
      <c r="F25" s="19"/>
      <c r="G25" s="12">
        <v>140683833</v>
      </c>
      <c r="H25" s="8" t="s">
        <v>86</v>
      </c>
      <c r="I25" s="18" t="s">
        <v>87</v>
      </c>
      <c r="J25" s="8">
        <v>19</v>
      </c>
      <c r="K25" s="10"/>
      <c r="L25" s="12">
        <v>10648959</v>
      </c>
    </row>
    <row r="26" spans="1:12" ht="24" x14ac:dyDescent="0.25">
      <c r="A26" s="8" t="s">
        <v>88</v>
      </c>
      <c r="B26" s="18" t="s">
        <v>89</v>
      </c>
      <c r="C26" s="8">
        <v>8</v>
      </c>
      <c r="D26" s="10"/>
      <c r="E26" s="12"/>
      <c r="F26" s="11"/>
      <c r="G26" s="10">
        <v>3128385</v>
      </c>
      <c r="H26" s="8" t="s">
        <v>90</v>
      </c>
      <c r="I26" s="18" t="s">
        <v>91</v>
      </c>
      <c r="J26" s="8">
        <v>19</v>
      </c>
      <c r="K26" s="12"/>
      <c r="L26" s="12"/>
    </row>
    <row r="27" spans="1:12" x14ac:dyDescent="0.25">
      <c r="A27" s="3" t="s">
        <v>92</v>
      </c>
      <c r="B27" s="15" t="s">
        <v>93</v>
      </c>
      <c r="C27" s="23"/>
      <c r="D27" s="6"/>
      <c r="E27" s="6"/>
      <c r="F27" s="6"/>
      <c r="G27" s="6">
        <v>160760651</v>
      </c>
      <c r="H27" s="3" t="s">
        <v>94</v>
      </c>
      <c r="I27" s="15" t="s">
        <v>95</v>
      </c>
      <c r="J27" s="20"/>
      <c r="K27" s="6"/>
      <c r="L27" s="6">
        <v>102953405</v>
      </c>
    </row>
    <row r="28" spans="1:12" ht="24" x14ac:dyDescent="0.25">
      <c r="A28" s="8" t="s">
        <v>96</v>
      </c>
      <c r="B28" s="18" t="s">
        <v>97</v>
      </c>
      <c r="C28" s="8">
        <v>11</v>
      </c>
      <c r="D28" s="12"/>
      <c r="E28" s="12"/>
      <c r="F28" s="19"/>
      <c r="G28" s="10">
        <v>74584157</v>
      </c>
      <c r="H28" s="8" t="s">
        <v>98</v>
      </c>
      <c r="I28" s="18" t="s">
        <v>99</v>
      </c>
      <c r="J28" s="8"/>
      <c r="K28" s="12"/>
      <c r="L28" s="12"/>
    </row>
    <row r="29" spans="1:12" x14ac:dyDescent="0.25">
      <c r="A29" s="3" t="s">
        <v>100</v>
      </c>
      <c r="B29" s="15" t="s">
        <v>101</v>
      </c>
      <c r="C29" s="23"/>
      <c r="D29" s="6"/>
      <c r="E29" s="7"/>
      <c r="F29" s="6"/>
      <c r="G29" s="6">
        <v>74584157</v>
      </c>
      <c r="H29" s="3" t="s">
        <v>102</v>
      </c>
      <c r="I29" s="15" t="s">
        <v>103</v>
      </c>
      <c r="J29" s="20"/>
      <c r="K29" s="26"/>
      <c r="L29" s="26">
        <v>0</v>
      </c>
    </row>
    <row r="30" spans="1:12" x14ac:dyDescent="0.25">
      <c r="A30" s="8" t="s">
        <v>104</v>
      </c>
      <c r="B30" s="18" t="s">
        <v>105</v>
      </c>
      <c r="C30" s="8">
        <v>12</v>
      </c>
      <c r="D30" s="10"/>
      <c r="E30" s="12"/>
      <c r="F30" s="11"/>
      <c r="G30" s="12"/>
      <c r="H30" s="8" t="s">
        <v>106</v>
      </c>
      <c r="I30" s="18" t="s">
        <v>107</v>
      </c>
      <c r="J30" s="8">
        <v>12</v>
      </c>
      <c r="K30" s="10"/>
      <c r="L30" s="12"/>
    </row>
    <row r="31" spans="1:12" x14ac:dyDescent="0.25">
      <c r="A31" s="3" t="s">
        <v>108</v>
      </c>
      <c r="B31" s="15" t="s">
        <v>109</v>
      </c>
      <c r="C31" s="23"/>
      <c r="D31" s="16"/>
      <c r="E31" s="6"/>
      <c r="F31" s="16"/>
      <c r="G31" s="6">
        <v>446088093</v>
      </c>
      <c r="H31" s="3" t="s">
        <v>110</v>
      </c>
      <c r="I31" s="15" t="s">
        <v>109</v>
      </c>
      <c r="J31" s="20"/>
      <c r="K31" s="16"/>
      <c r="L31" s="6">
        <v>446088093</v>
      </c>
    </row>
    <row r="35" spans="1:12" x14ac:dyDescent="0.25">
      <c r="A35" s="128" t="s">
        <v>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x14ac:dyDescent="0.25">
      <c r="A36" s="125" t="s">
        <v>1</v>
      </c>
      <c r="B36" s="125"/>
      <c r="K36" s="125" t="s">
        <v>2</v>
      </c>
      <c r="L36" s="125"/>
    </row>
    <row r="37" spans="1:12" x14ac:dyDescent="0.25">
      <c r="A37" s="125" t="s">
        <v>3</v>
      </c>
      <c r="B37" s="125"/>
      <c r="K37" s="125" t="s">
        <v>4</v>
      </c>
      <c r="L37" s="125"/>
    </row>
    <row r="39" spans="1:12" ht="21" x14ac:dyDescent="0.25">
      <c r="A39" s="127" t="s">
        <v>5</v>
      </c>
      <c r="B39" s="127" t="s">
        <v>6</v>
      </c>
      <c r="C39" s="127" t="s">
        <v>7</v>
      </c>
      <c r="D39" s="126" t="s">
        <v>8</v>
      </c>
      <c r="E39" s="126"/>
      <c r="F39" s="126"/>
      <c r="G39" s="27" t="s">
        <v>9</v>
      </c>
      <c r="H39" s="126" t="s">
        <v>5</v>
      </c>
      <c r="I39" s="126" t="s">
        <v>10</v>
      </c>
      <c r="J39" s="126" t="s">
        <v>7</v>
      </c>
      <c r="K39" s="27" t="s">
        <v>11</v>
      </c>
      <c r="L39" s="27" t="s">
        <v>9</v>
      </c>
    </row>
    <row r="40" spans="1:12" ht="21" x14ac:dyDescent="0.25">
      <c r="A40" s="127"/>
      <c r="B40" s="127"/>
      <c r="C40" s="127"/>
      <c r="D40" s="28" t="s">
        <v>12</v>
      </c>
      <c r="E40" s="27" t="s">
        <v>13</v>
      </c>
      <c r="F40" s="28" t="s">
        <v>14</v>
      </c>
      <c r="G40" s="28" t="s">
        <v>14</v>
      </c>
      <c r="H40" s="126"/>
      <c r="I40" s="126"/>
      <c r="J40" s="126"/>
      <c r="K40" s="28" t="s">
        <v>14</v>
      </c>
      <c r="L40" s="28" t="s">
        <v>14</v>
      </c>
    </row>
    <row r="41" spans="1:12" x14ac:dyDescent="0.25">
      <c r="A41" s="29" t="s">
        <v>15</v>
      </c>
      <c r="B41" s="30" t="s">
        <v>16</v>
      </c>
      <c r="C41" s="31">
        <v>3</v>
      </c>
      <c r="D41" s="32">
        <v>4650000</v>
      </c>
      <c r="E41" s="33">
        <v>0</v>
      </c>
      <c r="F41" s="32">
        <v>4650000</v>
      </c>
      <c r="G41" s="32">
        <v>2650000</v>
      </c>
      <c r="H41" s="34" t="s">
        <v>17</v>
      </c>
      <c r="I41" s="35" t="s">
        <v>18</v>
      </c>
      <c r="J41" s="34">
        <v>13</v>
      </c>
      <c r="K41" s="36">
        <v>400000000</v>
      </c>
      <c r="L41" s="36">
        <v>100000000</v>
      </c>
    </row>
    <row r="42" spans="1:12" x14ac:dyDescent="0.25">
      <c r="A42" s="34" t="s">
        <v>19</v>
      </c>
      <c r="B42" s="35" t="s">
        <v>20</v>
      </c>
      <c r="C42" s="37"/>
      <c r="D42" s="38">
        <v>3050000</v>
      </c>
      <c r="E42" s="39"/>
      <c r="F42" s="38">
        <v>3050000</v>
      </c>
      <c r="G42" s="38">
        <v>1050000</v>
      </c>
      <c r="H42" s="34" t="s">
        <v>21</v>
      </c>
      <c r="I42" s="35" t="s">
        <v>22</v>
      </c>
      <c r="J42" s="34">
        <v>13</v>
      </c>
      <c r="K42" s="36">
        <v>-100000000</v>
      </c>
      <c r="L42" s="39"/>
    </row>
    <row r="43" spans="1:12" x14ac:dyDescent="0.25">
      <c r="A43" s="40" t="s">
        <v>23</v>
      </c>
      <c r="B43" s="35" t="s">
        <v>24</v>
      </c>
      <c r="C43" s="37"/>
      <c r="D43" s="38">
        <v>1600000</v>
      </c>
      <c r="E43" s="39"/>
      <c r="F43" s="38">
        <v>1600000</v>
      </c>
      <c r="G43" s="38">
        <v>1600000</v>
      </c>
      <c r="H43" s="40" t="s">
        <v>25</v>
      </c>
      <c r="I43" s="41" t="s">
        <v>26</v>
      </c>
      <c r="J43" s="34" t="s">
        <v>27</v>
      </c>
      <c r="K43" s="38">
        <v>3500000</v>
      </c>
      <c r="L43" s="39"/>
    </row>
    <row r="44" spans="1:12" x14ac:dyDescent="0.25">
      <c r="A44" s="29" t="s">
        <v>28</v>
      </c>
      <c r="B44" s="30" t="s">
        <v>29</v>
      </c>
      <c r="C44" s="31">
        <v>3</v>
      </c>
      <c r="D44" s="42">
        <v>1012410344</v>
      </c>
      <c r="E44" s="32">
        <v>321157361</v>
      </c>
      <c r="F44" s="32">
        <v>691252983</v>
      </c>
      <c r="G44" s="32">
        <v>203544627</v>
      </c>
      <c r="H44" s="40" t="s">
        <v>30</v>
      </c>
      <c r="I44" s="41" t="s">
        <v>31</v>
      </c>
      <c r="J44" s="34">
        <v>14</v>
      </c>
      <c r="K44" s="38">
        <v>20000000</v>
      </c>
      <c r="L44" s="38">
        <v>20000000</v>
      </c>
    </row>
    <row r="45" spans="1:12" ht="22.5" x14ac:dyDescent="0.25">
      <c r="A45" s="34" t="s">
        <v>32</v>
      </c>
      <c r="B45" s="43" t="s">
        <v>111</v>
      </c>
      <c r="C45" s="37"/>
      <c r="D45" s="36">
        <v>38673950</v>
      </c>
      <c r="E45" s="39"/>
      <c r="F45" s="38">
        <v>38673950</v>
      </c>
      <c r="G45" s="36">
        <v>35173950</v>
      </c>
      <c r="H45" s="40" t="s">
        <v>34</v>
      </c>
      <c r="I45" s="35" t="s">
        <v>35</v>
      </c>
      <c r="J45" s="34">
        <v>14</v>
      </c>
      <c r="K45" s="36">
        <v>76069991</v>
      </c>
      <c r="L45" s="36">
        <v>47450317</v>
      </c>
    </row>
    <row r="46" spans="1:12" ht="22.5" x14ac:dyDescent="0.25">
      <c r="A46" s="34" t="s">
        <v>36</v>
      </c>
      <c r="B46" s="35" t="s">
        <v>112</v>
      </c>
      <c r="C46" s="37"/>
      <c r="D46" s="39">
        <v>741411100</v>
      </c>
      <c r="E46" s="39">
        <v>160048641</v>
      </c>
      <c r="F46" s="44">
        <v>581362459</v>
      </c>
      <c r="G46" s="39">
        <v>136097141</v>
      </c>
      <c r="H46" s="34" t="s">
        <v>38</v>
      </c>
      <c r="I46" s="35" t="s">
        <v>39</v>
      </c>
      <c r="J46" s="34"/>
      <c r="K46" s="36">
        <v>215389710</v>
      </c>
      <c r="L46" s="36">
        <v>118619674</v>
      </c>
    </row>
    <row r="47" spans="1:12" x14ac:dyDescent="0.25">
      <c r="A47" s="34" t="s">
        <v>40</v>
      </c>
      <c r="B47" s="35" t="s">
        <v>41</v>
      </c>
      <c r="C47" s="37"/>
      <c r="D47" s="39">
        <v>73328267</v>
      </c>
      <c r="E47" s="39">
        <v>71328267</v>
      </c>
      <c r="F47" s="44">
        <v>2000000</v>
      </c>
      <c r="G47" s="39">
        <v>0</v>
      </c>
      <c r="H47" s="34" t="s">
        <v>42</v>
      </c>
      <c r="I47" s="35" t="s">
        <v>43</v>
      </c>
      <c r="J47" s="34">
        <v>15</v>
      </c>
      <c r="K47" s="36">
        <v>2000000</v>
      </c>
      <c r="L47" s="39"/>
    </row>
    <row r="48" spans="1:12" x14ac:dyDescent="0.25">
      <c r="A48" s="34" t="s">
        <v>44</v>
      </c>
      <c r="B48" s="35" t="s">
        <v>45</v>
      </c>
      <c r="C48" s="37"/>
      <c r="D48" s="36">
        <v>82947027</v>
      </c>
      <c r="E48" s="36">
        <v>35540453</v>
      </c>
      <c r="F48" s="38">
        <v>47406574</v>
      </c>
      <c r="G48" s="36">
        <v>32086036</v>
      </c>
      <c r="H48" s="34" t="s">
        <v>46</v>
      </c>
      <c r="I48" s="35" t="s">
        <v>47</v>
      </c>
      <c r="J48" s="34">
        <v>15</v>
      </c>
      <c r="K48" s="36">
        <v>40000000</v>
      </c>
      <c r="L48" s="39"/>
    </row>
    <row r="49" spans="1:12" ht="21" x14ac:dyDescent="0.25">
      <c r="A49" s="34" t="s">
        <v>48</v>
      </c>
      <c r="B49" s="35" t="s">
        <v>49</v>
      </c>
      <c r="C49" s="37"/>
      <c r="D49" s="36">
        <v>76050000</v>
      </c>
      <c r="E49" s="36">
        <v>54240000</v>
      </c>
      <c r="F49" s="38">
        <v>21810000</v>
      </c>
      <c r="G49" s="36">
        <v>187500</v>
      </c>
      <c r="H49" s="29" t="s">
        <v>50</v>
      </c>
      <c r="I49" s="30" t="s">
        <v>51</v>
      </c>
      <c r="J49" s="45"/>
      <c r="K49" s="32">
        <v>656959701</v>
      </c>
      <c r="L49" s="32">
        <v>286069991</v>
      </c>
    </row>
    <row r="50" spans="1:12" ht="22.5" x14ac:dyDescent="0.25">
      <c r="A50" s="29" t="s">
        <v>52</v>
      </c>
      <c r="B50" s="46" t="s">
        <v>53</v>
      </c>
      <c r="C50" s="34">
        <v>3</v>
      </c>
      <c r="D50" s="47">
        <v>20000000</v>
      </c>
      <c r="E50" s="39"/>
      <c r="F50" s="47">
        <v>20000000</v>
      </c>
      <c r="G50" s="39"/>
      <c r="H50" s="34" t="s">
        <v>54</v>
      </c>
      <c r="I50" s="35" t="s">
        <v>55</v>
      </c>
      <c r="J50" s="34">
        <v>16</v>
      </c>
      <c r="K50" s="36">
        <v>94699075</v>
      </c>
      <c r="L50" s="36">
        <v>2200000</v>
      </c>
    </row>
    <row r="51" spans="1:12" x14ac:dyDescent="0.25">
      <c r="A51" s="29" t="s">
        <v>56</v>
      </c>
      <c r="B51" s="30" t="s">
        <v>57</v>
      </c>
      <c r="C51" s="45">
        <v>4</v>
      </c>
      <c r="D51" s="32">
        <v>4419790</v>
      </c>
      <c r="E51" s="33">
        <v>0</v>
      </c>
      <c r="F51" s="32">
        <v>4419790</v>
      </c>
      <c r="G51" s="32">
        <v>4548658</v>
      </c>
      <c r="H51" s="34" t="s">
        <v>58</v>
      </c>
      <c r="I51" s="35" t="s">
        <v>59</v>
      </c>
      <c r="J51" s="34">
        <v>16</v>
      </c>
      <c r="K51" s="36">
        <v>62116366</v>
      </c>
      <c r="L51" s="39">
        <v>54864697</v>
      </c>
    </row>
    <row r="52" spans="1:12" ht="21" x14ac:dyDescent="0.25">
      <c r="A52" s="34" t="s">
        <v>60</v>
      </c>
      <c r="B52" s="35" t="s">
        <v>61</v>
      </c>
      <c r="C52" s="37"/>
      <c r="D52" s="36">
        <v>4419790</v>
      </c>
      <c r="E52" s="39"/>
      <c r="F52" s="38">
        <v>4419790</v>
      </c>
      <c r="G52" s="36">
        <v>4548658</v>
      </c>
      <c r="H52" s="29" t="s">
        <v>62</v>
      </c>
      <c r="I52" s="30" t="s">
        <v>63</v>
      </c>
      <c r="J52" s="45"/>
      <c r="K52" s="32">
        <v>156815441</v>
      </c>
      <c r="L52" s="32">
        <v>57064697</v>
      </c>
    </row>
    <row r="53" spans="1:12" x14ac:dyDescent="0.25">
      <c r="A53" s="29" t="s">
        <v>64</v>
      </c>
      <c r="B53" s="30" t="s">
        <v>65</v>
      </c>
      <c r="C53" s="48"/>
      <c r="D53" s="42">
        <v>1041480134</v>
      </c>
      <c r="E53" s="32">
        <v>321157361</v>
      </c>
      <c r="F53" s="32">
        <v>720322773</v>
      </c>
      <c r="G53" s="32">
        <v>210743285</v>
      </c>
      <c r="H53" s="29" t="s">
        <v>66</v>
      </c>
      <c r="I53" s="30" t="s">
        <v>67</v>
      </c>
      <c r="J53" s="45"/>
      <c r="K53" s="32">
        <v>813775142</v>
      </c>
      <c r="L53" s="32">
        <v>343134688</v>
      </c>
    </row>
    <row r="54" spans="1:12" x14ac:dyDescent="0.25">
      <c r="A54" s="34" t="s">
        <v>68</v>
      </c>
      <c r="B54" s="46" t="s">
        <v>69</v>
      </c>
      <c r="C54" s="34">
        <v>5</v>
      </c>
      <c r="D54" s="47">
        <v>2140000</v>
      </c>
      <c r="E54" s="39"/>
      <c r="F54" s="49">
        <v>2140000</v>
      </c>
      <c r="G54" s="47">
        <v>380000</v>
      </c>
      <c r="H54" s="34" t="s">
        <v>70</v>
      </c>
      <c r="I54" s="35" t="s">
        <v>71</v>
      </c>
      <c r="J54" s="34">
        <v>5</v>
      </c>
      <c r="K54" s="39">
        <v>156649942</v>
      </c>
      <c r="L54" s="36">
        <v>399942</v>
      </c>
    </row>
    <row r="55" spans="1:12" x14ac:dyDescent="0.25">
      <c r="A55" s="34" t="s">
        <v>72</v>
      </c>
      <c r="B55" s="46" t="s">
        <v>73</v>
      </c>
      <c r="C55" s="34">
        <v>6</v>
      </c>
      <c r="D55" s="47">
        <v>18560138</v>
      </c>
      <c r="E55" s="39"/>
      <c r="F55" s="49">
        <v>18560138</v>
      </c>
      <c r="G55" s="47">
        <v>15868433</v>
      </c>
      <c r="H55" s="34" t="s">
        <v>74</v>
      </c>
      <c r="I55" s="35" t="s">
        <v>75</v>
      </c>
      <c r="J55" s="34">
        <v>7</v>
      </c>
      <c r="K55" s="39"/>
      <c r="L55" s="39"/>
    </row>
    <row r="56" spans="1:12" x14ac:dyDescent="0.25">
      <c r="A56" s="34" t="s">
        <v>76</v>
      </c>
      <c r="B56" s="46" t="s">
        <v>77</v>
      </c>
      <c r="C56" s="37"/>
      <c r="D56" s="50">
        <v>206981960</v>
      </c>
      <c r="E56" s="49">
        <v>31677520</v>
      </c>
      <c r="F56" s="50">
        <v>175304440</v>
      </c>
      <c r="G56" s="50">
        <v>144512218</v>
      </c>
      <c r="H56" s="34" t="s">
        <v>78</v>
      </c>
      <c r="I56" s="35" t="s">
        <v>79</v>
      </c>
      <c r="J56" s="34">
        <v>17</v>
      </c>
      <c r="K56" s="36">
        <v>38210222</v>
      </c>
      <c r="L56" s="39">
        <v>55894206</v>
      </c>
    </row>
    <row r="57" spans="1:12" x14ac:dyDescent="0.25">
      <c r="A57" s="34" t="s">
        <v>80</v>
      </c>
      <c r="B57" s="35" t="s">
        <v>81</v>
      </c>
      <c r="C57" s="34">
        <v>17</v>
      </c>
      <c r="D57" s="36">
        <v>857612</v>
      </c>
      <c r="E57" s="39"/>
      <c r="F57" s="38">
        <v>857612</v>
      </c>
      <c r="G57" s="36">
        <v>700000</v>
      </c>
      <c r="H57" s="34" t="s">
        <v>82</v>
      </c>
      <c r="I57" s="35" t="s">
        <v>83</v>
      </c>
      <c r="J57" s="34">
        <v>18</v>
      </c>
      <c r="K57" s="36">
        <v>42668247</v>
      </c>
      <c r="L57" s="39">
        <v>36010298</v>
      </c>
    </row>
    <row r="58" spans="1:12" x14ac:dyDescent="0.25">
      <c r="A58" s="34" t="s">
        <v>84</v>
      </c>
      <c r="B58" s="35" t="s">
        <v>85</v>
      </c>
      <c r="C58" s="34">
        <v>7</v>
      </c>
      <c r="D58" s="39">
        <v>167938821</v>
      </c>
      <c r="E58" s="36">
        <v>31677520</v>
      </c>
      <c r="F58" s="44">
        <v>136261301</v>
      </c>
      <c r="G58" s="39">
        <v>140683833</v>
      </c>
      <c r="H58" s="34" t="s">
        <v>86</v>
      </c>
      <c r="I58" s="35" t="s">
        <v>87</v>
      </c>
      <c r="J58" s="34">
        <v>19</v>
      </c>
      <c r="K58" s="36">
        <v>620000</v>
      </c>
      <c r="L58" s="39">
        <v>10648959</v>
      </c>
    </row>
    <row r="59" spans="1:12" x14ac:dyDescent="0.25">
      <c r="A59" s="34" t="s">
        <v>88</v>
      </c>
      <c r="B59" s="35" t="s">
        <v>89</v>
      </c>
      <c r="C59" s="34">
        <v>8</v>
      </c>
      <c r="D59" s="36">
        <v>38185527</v>
      </c>
      <c r="E59" s="39"/>
      <c r="F59" s="38">
        <v>38185527</v>
      </c>
      <c r="G59" s="36">
        <v>3128385</v>
      </c>
      <c r="H59" s="34" t="s">
        <v>90</v>
      </c>
      <c r="I59" s="35" t="s">
        <v>91</v>
      </c>
      <c r="J59" s="34">
        <v>19</v>
      </c>
      <c r="K59" s="39"/>
      <c r="L59" s="39"/>
    </row>
    <row r="60" spans="1:12" x14ac:dyDescent="0.25">
      <c r="A60" s="29" t="s">
        <v>92</v>
      </c>
      <c r="B60" s="30" t="s">
        <v>93</v>
      </c>
      <c r="C60" s="48"/>
      <c r="D60" s="32">
        <v>227682098</v>
      </c>
      <c r="E60" s="32">
        <v>31677520</v>
      </c>
      <c r="F60" s="32">
        <v>196004578</v>
      </c>
      <c r="G60" s="32">
        <v>160760651</v>
      </c>
      <c r="H60" s="29" t="s">
        <v>94</v>
      </c>
      <c r="I60" s="30" t="s">
        <v>95</v>
      </c>
      <c r="J60" s="45"/>
      <c r="K60" s="32">
        <v>238148411</v>
      </c>
      <c r="L60" s="32">
        <v>102953405</v>
      </c>
    </row>
    <row r="61" spans="1:12" ht="22.5" x14ac:dyDescent="0.25">
      <c r="A61" s="34" t="s">
        <v>96</v>
      </c>
      <c r="B61" s="35" t="s">
        <v>97</v>
      </c>
      <c r="C61" s="34">
        <v>11</v>
      </c>
      <c r="D61" s="39">
        <v>123097127</v>
      </c>
      <c r="E61" s="39"/>
      <c r="F61" s="44">
        <v>123097127</v>
      </c>
      <c r="G61" s="36">
        <v>74584157</v>
      </c>
      <c r="H61" s="34" t="s">
        <v>98</v>
      </c>
      <c r="I61" s="35" t="s">
        <v>99</v>
      </c>
      <c r="J61" s="34"/>
      <c r="K61" s="39"/>
      <c r="L61" s="39"/>
    </row>
    <row r="62" spans="1:12" x14ac:dyDescent="0.25">
      <c r="A62" s="29" t="s">
        <v>100</v>
      </c>
      <c r="B62" s="30" t="s">
        <v>101</v>
      </c>
      <c r="C62" s="48"/>
      <c r="D62" s="32">
        <v>123097127</v>
      </c>
      <c r="E62" s="33">
        <v>0</v>
      </c>
      <c r="F62" s="32">
        <v>123097127</v>
      </c>
      <c r="G62" s="32">
        <v>74584157</v>
      </c>
      <c r="H62" s="29" t="s">
        <v>102</v>
      </c>
      <c r="I62" s="30" t="s">
        <v>103</v>
      </c>
      <c r="J62" s="45"/>
      <c r="K62" s="51">
        <v>0</v>
      </c>
      <c r="L62" s="51">
        <v>0</v>
      </c>
    </row>
    <row r="63" spans="1:12" x14ac:dyDescent="0.25">
      <c r="A63" s="34" t="s">
        <v>104</v>
      </c>
      <c r="B63" s="35" t="s">
        <v>113</v>
      </c>
      <c r="C63" s="34">
        <v>12</v>
      </c>
      <c r="D63" s="36">
        <v>15000000</v>
      </c>
      <c r="E63" s="39"/>
      <c r="F63" s="38">
        <v>15000000</v>
      </c>
      <c r="G63" s="39"/>
      <c r="H63" s="34" t="s">
        <v>106</v>
      </c>
      <c r="I63" s="35" t="s">
        <v>114</v>
      </c>
      <c r="J63" s="34">
        <v>12</v>
      </c>
      <c r="K63" s="36">
        <v>2500925</v>
      </c>
      <c r="L63" s="39"/>
    </row>
    <row r="64" spans="1:12" x14ac:dyDescent="0.25">
      <c r="A64" s="29" t="s">
        <v>108</v>
      </c>
      <c r="B64" s="30" t="s">
        <v>109</v>
      </c>
      <c r="C64" s="48"/>
      <c r="D64" s="42">
        <v>1407259359</v>
      </c>
      <c r="E64" s="32">
        <v>352834881</v>
      </c>
      <c r="F64" s="42">
        <v>1054424478</v>
      </c>
      <c r="G64" s="32">
        <v>446088093</v>
      </c>
      <c r="H64" s="29" t="s">
        <v>110</v>
      </c>
      <c r="I64" s="30" t="s">
        <v>109</v>
      </c>
      <c r="J64" s="45"/>
      <c r="K64" s="42">
        <v>1054424478</v>
      </c>
      <c r="L64" s="32">
        <v>446088093</v>
      </c>
    </row>
  </sheetData>
  <mergeCells count="24">
    <mergeCell ref="I6:I7"/>
    <mergeCell ref="J6:J7"/>
    <mergeCell ref="A35:L35"/>
    <mergeCell ref="A36:B36"/>
    <mergeCell ref="A6:A7"/>
    <mergeCell ref="B6:B7"/>
    <mergeCell ref="C6:C7"/>
    <mergeCell ref="D6:F6"/>
    <mergeCell ref="H6:H7"/>
    <mergeCell ref="A2:L2"/>
    <mergeCell ref="A3:B3"/>
    <mergeCell ref="K3:L3"/>
    <mergeCell ref="A4:B4"/>
    <mergeCell ref="K4:L4"/>
    <mergeCell ref="K36:L36"/>
    <mergeCell ref="J39:J40"/>
    <mergeCell ref="A39:A40"/>
    <mergeCell ref="B39:B40"/>
    <mergeCell ref="C39:C40"/>
    <mergeCell ref="D39:F39"/>
    <mergeCell ref="H39:H40"/>
    <mergeCell ref="I39:I40"/>
    <mergeCell ref="A37:B37"/>
    <mergeCell ref="K37:L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workbookViewId="0">
      <selection activeCell="C2" sqref="C2:C3"/>
    </sheetView>
  </sheetViews>
  <sheetFormatPr baseColWidth="10" defaultRowHeight="15" x14ac:dyDescent="0.25"/>
  <cols>
    <col min="1" max="1" width="6" customWidth="1"/>
    <col min="2" max="2" width="51.85546875" customWidth="1"/>
    <col min="3" max="3" width="13.85546875" customWidth="1"/>
    <col min="4" max="4" width="13.5703125" customWidth="1"/>
  </cols>
  <sheetData>
    <row r="1" spans="1:4" x14ac:dyDescent="0.25">
      <c r="A1" s="55" t="s">
        <v>181</v>
      </c>
      <c r="B1" s="55"/>
      <c r="C1" s="55"/>
      <c r="D1" s="55"/>
    </row>
    <row r="2" spans="1:4" x14ac:dyDescent="0.25">
      <c r="A2" s="80" t="s">
        <v>182</v>
      </c>
      <c r="B2" s="81"/>
      <c r="C2" s="80" t="s">
        <v>117</v>
      </c>
    </row>
    <row r="3" spans="1:4" x14ac:dyDescent="0.25">
      <c r="A3" s="80" t="s">
        <v>183</v>
      </c>
      <c r="B3" s="81"/>
      <c r="C3" s="80" t="s">
        <v>4</v>
      </c>
    </row>
    <row r="4" spans="1:4" x14ac:dyDescent="0.25">
      <c r="A4" s="80"/>
      <c r="B4" s="81"/>
      <c r="D4" s="80"/>
    </row>
    <row r="5" spans="1:4" ht="21" x14ac:dyDescent="0.25">
      <c r="A5" s="132" t="s">
        <v>5</v>
      </c>
      <c r="B5" s="132" t="s">
        <v>120</v>
      </c>
      <c r="C5" s="82" t="s">
        <v>11</v>
      </c>
      <c r="D5" s="82" t="s">
        <v>301</v>
      </c>
    </row>
    <row r="6" spans="1:4" x14ac:dyDescent="0.25">
      <c r="A6" s="132"/>
      <c r="B6" s="132"/>
      <c r="C6" s="83" t="s">
        <v>14</v>
      </c>
      <c r="D6" s="83" t="s">
        <v>14</v>
      </c>
    </row>
    <row r="7" spans="1:4" x14ac:dyDescent="0.25">
      <c r="A7" s="84" t="s">
        <v>184</v>
      </c>
      <c r="B7" s="85" t="s">
        <v>185</v>
      </c>
      <c r="C7" s="87">
        <v>110000000</v>
      </c>
      <c r="D7" s="86">
        <v>0</v>
      </c>
    </row>
    <row r="8" spans="1:4" x14ac:dyDescent="0.25">
      <c r="A8" s="84" t="s">
        <v>186</v>
      </c>
      <c r="B8" s="85" t="s">
        <v>187</v>
      </c>
      <c r="C8" s="87">
        <v>-75000000</v>
      </c>
      <c r="D8" s="86">
        <v>0</v>
      </c>
    </row>
    <row r="9" spans="1:4" x14ac:dyDescent="0.25">
      <c r="A9" s="84" t="s">
        <v>188</v>
      </c>
      <c r="B9" s="85" t="s">
        <v>189</v>
      </c>
      <c r="C9" s="87">
        <v>5000000</v>
      </c>
      <c r="D9" s="86">
        <v>0</v>
      </c>
    </row>
    <row r="10" spans="1:4" x14ac:dyDescent="0.25">
      <c r="A10" s="88" t="s">
        <v>190</v>
      </c>
      <c r="B10" s="89" t="s">
        <v>191</v>
      </c>
      <c r="C10" s="91">
        <v>40000000</v>
      </c>
      <c r="D10" s="90">
        <v>0</v>
      </c>
    </row>
    <row r="11" spans="1:4" x14ac:dyDescent="0.25">
      <c r="A11" s="84" t="s">
        <v>192</v>
      </c>
      <c r="B11" s="85" t="s">
        <v>193</v>
      </c>
      <c r="C11" s="44">
        <v>1918144745</v>
      </c>
      <c r="D11" s="38">
        <v>1857424110</v>
      </c>
    </row>
    <row r="12" spans="1:4" x14ac:dyDescent="0.25">
      <c r="A12" s="84" t="s">
        <v>194</v>
      </c>
      <c r="B12" s="85" t="s">
        <v>195</v>
      </c>
      <c r="C12" s="87">
        <v>12672000</v>
      </c>
      <c r="D12" s="87">
        <v>12804000</v>
      </c>
    </row>
    <row r="13" spans="1:4" x14ac:dyDescent="0.25">
      <c r="A13" s="84" t="s">
        <v>196</v>
      </c>
      <c r="B13" s="85" t="s">
        <v>197</v>
      </c>
      <c r="C13" s="87">
        <v>1130000</v>
      </c>
      <c r="D13" s="87">
        <v>1598780</v>
      </c>
    </row>
    <row r="14" spans="1:4" x14ac:dyDescent="0.25">
      <c r="A14" s="92" t="s">
        <v>198</v>
      </c>
      <c r="B14" s="93" t="s">
        <v>199</v>
      </c>
      <c r="C14" s="95">
        <v>2041946745</v>
      </c>
      <c r="D14" s="94">
        <v>1871826890</v>
      </c>
    </row>
    <row r="15" spans="1:4" x14ac:dyDescent="0.25">
      <c r="A15" s="84" t="s">
        <v>200</v>
      </c>
      <c r="B15" s="85" t="s">
        <v>201</v>
      </c>
      <c r="C15" s="87">
        <v>4500000</v>
      </c>
      <c r="D15" s="96">
        <v>0</v>
      </c>
    </row>
    <row r="16" spans="1:4" x14ac:dyDescent="0.25">
      <c r="A16" s="84" t="s">
        <v>202</v>
      </c>
      <c r="B16" s="85" t="s">
        <v>203</v>
      </c>
      <c r="C16" s="87">
        <v>3436978</v>
      </c>
      <c r="D16" s="87">
        <v>11486537</v>
      </c>
    </row>
    <row r="17" spans="1:4" x14ac:dyDescent="0.25">
      <c r="A17" s="84" t="s">
        <v>204</v>
      </c>
      <c r="B17" s="85" t="s">
        <v>205</v>
      </c>
      <c r="C17" s="87">
        <v>3233550</v>
      </c>
      <c r="D17" s="87">
        <v>5817880</v>
      </c>
    </row>
    <row r="18" spans="1:4" x14ac:dyDescent="0.25">
      <c r="A18" s="97" t="s">
        <v>206</v>
      </c>
      <c r="B18" s="85" t="s">
        <v>207</v>
      </c>
      <c r="C18" s="38">
        <v>-928303692</v>
      </c>
      <c r="D18" s="38">
        <v>-954585472</v>
      </c>
    </row>
    <row r="19" spans="1:4" x14ac:dyDescent="0.25">
      <c r="A19" s="84" t="s">
        <v>208</v>
      </c>
      <c r="B19" s="85" t="s">
        <v>209</v>
      </c>
      <c r="C19" s="87">
        <v>106416</v>
      </c>
      <c r="D19" s="87">
        <v>-2830600</v>
      </c>
    </row>
    <row r="20" spans="1:4" x14ac:dyDescent="0.25">
      <c r="A20" s="97" t="s">
        <v>210</v>
      </c>
      <c r="B20" s="85" t="s">
        <v>211</v>
      </c>
      <c r="C20" s="38">
        <v>-158266959</v>
      </c>
      <c r="D20" s="38">
        <v>-161120517</v>
      </c>
    </row>
    <row r="21" spans="1:4" x14ac:dyDescent="0.25">
      <c r="A21" s="84" t="s">
        <v>212</v>
      </c>
      <c r="B21" s="85" t="s">
        <v>213</v>
      </c>
      <c r="C21" s="87">
        <v>-2414711</v>
      </c>
      <c r="D21" s="87">
        <v>1884647</v>
      </c>
    </row>
    <row r="22" spans="1:4" x14ac:dyDescent="0.25">
      <c r="A22" s="97" t="s">
        <v>214</v>
      </c>
      <c r="B22" s="85" t="s">
        <v>215</v>
      </c>
      <c r="C22" s="38">
        <v>-329146672</v>
      </c>
      <c r="D22" s="38">
        <v>-329073556</v>
      </c>
    </row>
    <row r="23" spans="1:4" x14ac:dyDescent="0.25">
      <c r="A23" s="84" t="s">
        <v>216</v>
      </c>
      <c r="B23" s="85" t="s">
        <v>217</v>
      </c>
      <c r="C23" s="87">
        <v>-72599329</v>
      </c>
      <c r="D23" s="87">
        <v>-60787379</v>
      </c>
    </row>
    <row r="24" spans="1:4" x14ac:dyDescent="0.25">
      <c r="A24" s="84" t="s">
        <v>218</v>
      </c>
      <c r="B24" s="85" t="s">
        <v>219</v>
      </c>
      <c r="C24" s="87">
        <v>-3135200</v>
      </c>
      <c r="D24" s="87">
        <v>-110000</v>
      </c>
    </row>
    <row r="25" spans="1:4" x14ac:dyDescent="0.25">
      <c r="A25" s="84" t="s">
        <v>220</v>
      </c>
      <c r="B25" s="85" t="s">
        <v>221</v>
      </c>
      <c r="C25" s="87">
        <v>-4263929</v>
      </c>
      <c r="D25" s="87">
        <v>-67670</v>
      </c>
    </row>
    <row r="26" spans="1:4" x14ac:dyDescent="0.25">
      <c r="A26" s="88" t="s">
        <v>222</v>
      </c>
      <c r="B26" s="89" t="s">
        <v>223</v>
      </c>
      <c r="C26" s="91">
        <v>485093197</v>
      </c>
      <c r="D26" s="91">
        <v>382440760</v>
      </c>
    </row>
    <row r="27" spans="1:4" x14ac:dyDescent="0.25">
      <c r="A27" s="97" t="s">
        <v>224</v>
      </c>
      <c r="B27" s="85" t="s">
        <v>225</v>
      </c>
      <c r="C27" s="38">
        <v>-218217093</v>
      </c>
      <c r="D27" s="38">
        <v>-208852251</v>
      </c>
    </row>
    <row r="28" spans="1:4" x14ac:dyDescent="0.25">
      <c r="A28" s="84" t="s">
        <v>226</v>
      </c>
      <c r="B28" s="89" t="s">
        <v>227</v>
      </c>
      <c r="C28" s="91">
        <v>266876104</v>
      </c>
      <c r="D28" s="91">
        <v>173588509</v>
      </c>
    </row>
    <row r="29" spans="1:4" x14ac:dyDescent="0.25">
      <c r="A29" s="97" t="s">
        <v>228</v>
      </c>
      <c r="B29" s="85" t="s">
        <v>229</v>
      </c>
      <c r="C29" s="38">
        <v>-26511313</v>
      </c>
      <c r="D29" s="38">
        <v>-31615755</v>
      </c>
    </row>
    <row r="30" spans="1:4" x14ac:dyDescent="0.25">
      <c r="A30" s="84" t="s">
        <v>230</v>
      </c>
      <c r="B30" s="89" t="s">
        <v>231</v>
      </c>
      <c r="C30" s="91">
        <v>240364791</v>
      </c>
      <c r="D30" s="91">
        <v>141972754</v>
      </c>
    </row>
    <row r="31" spans="1:4" x14ac:dyDescent="0.25">
      <c r="A31" s="85" t="s">
        <v>232</v>
      </c>
      <c r="B31" s="85" t="s">
        <v>233</v>
      </c>
      <c r="C31" s="99">
        <v>7500000</v>
      </c>
      <c r="D31" s="98">
        <v>0</v>
      </c>
    </row>
    <row r="32" spans="1:4" x14ac:dyDescent="0.25">
      <c r="A32" s="85" t="s">
        <v>234</v>
      </c>
      <c r="B32" s="85" t="s">
        <v>235</v>
      </c>
      <c r="C32" s="99">
        <v>-3500000</v>
      </c>
      <c r="D32" s="98">
        <v>0</v>
      </c>
    </row>
    <row r="33" spans="1:14" x14ac:dyDescent="0.25">
      <c r="A33" s="85" t="s">
        <v>236</v>
      </c>
      <c r="B33" s="100" t="s">
        <v>237</v>
      </c>
      <c r="C33" s="102">
        <v>4000000</v>
      </c>
      <c r="D33" s="101">
        <v>0</v>
      </c>
    </row>
    <row r="34" spans="1:14" x14ac:dyDescent="0.25">
      <c r="A34" s="84" t="s">
        <v>238</v>
      </c>
      <c r="B34" s="89" t="s">
        <v>239</v>
      </c>
      <c r="C34" s="91">
        <v>244364791</v>
      </c>
      <c r="D34" s="91">
        <v>141972754</v>
      </c>
    </row>
    <row r="35" spans="1:14" x14ac:dyDescent="0.25">
      <c r="A35" s="85" t="s">
        <v>240</v>
      </c>
      <c r="B35" s="85" t="s">
        <v>241</v>
      </c>
      <c r="C35" s="99">
        <v>127119</v>
      </c>
      <c r="D35" s="99">
        <v>350000</v>
      </c>
    </row>
    <row r="36" spans="1:14" x14ac:dyDescent="0.25">
      <c r="A36" s="85" t="s">
        <v>242</v>
      </c>
      <c r="B36" s="85" t="s">
        <v>243</v>
      </c>
      <c r="C36" s="99">
        <v>2000000</v>
      </c>
      <c r="D36" s="98">
        <v>0</v>
      </c>
    </row>
    <row r="37" spans="1:14" x14ac:dyDescent="0.25">
      <c r="A37" s="85" t="s">
        <v>244</v>
      </c>
      <c r="B37" s="85" t="s">
        <v>245</v>
      </c>
      <c r="C37" s="103">
        <v>0</v>
      </c>
      <c r="D37" s="99">
        <v>-291667</v>
      </c>
    </row>
    <row r="38" spans="1:14" x14ac:dyDescent="0.25">
      <c r="A38" s="85" t="s">
        <v>246</v>
      </c>
      <c r="B38" s="104" t="s">
        <v>247</v>
      </c>
      <c r="C38" s="102">
        <v>2127119</v>
      </c>
      <c r="D38" s="102">
        <v>58333</v>
      </c>
    </row>
    <row r="39" spans="1:14" x14ac:dyDescent="0.25">
      <c r="A39" s="84" t="s">
        <v>248</v>
      </c>
      <c r="B39" s="85" t="s">
        <v>249</v>
      </c>
      <c r="C39" s="87">
        <v>-31102200</v>
      </c>
      <c r="D39" s="87">
        <v>-23411413</v>
      </c>
    </row>
    <row r="40" spans="1:14" x14ac:dyDescent="0.25">
      <c r="A40" s="84" t="s">
        <v>250</v>
      </c>
      <c r="B40" s="89" t="s">
        <v>251</v>
      </c>
      <c r="C40" s="91">
        <v>215389710</v>
      </c>
      <c r="D40" s="91">
        <v>118619674</v>
      </c>
    </row>
    <row r="43" spans="1:14" x14ac:dyDescent="0.25">
      <c r="N43">
        <f>Feuil2!C46/Feuil2!H48</f>
        <v>3.0509576572145591</v>
      </c>
    </row>
    <row r="44" spans="1:14" x14ac:dyDescent="0.25">
      <c r="N44" s="120">
        <f>Feuil2!H49/Feuil2!C46</f>
        <v>0.44984570872058632</v>
      </c>
    </row>
    <row r="47" spans="1:14" x14ac:dyDescent="0.25">
      <c r="N47" s="121">
        <f>Feuil2!H51/Feuil2!H52</f>
        <v>0.68393826599056595</v>
      </c>
    </row>
  </sheetData>
  <mergeCells count="2">
    <mergeCell ref="A5:A6"/>
    <mergeCell ref="B5:B6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3"/>
  <sheetViews>
    <sheetView topLeftCell="A37" workbookViewId="0">
      <selection activeCell="E73" sqref="A40:E73"/>
    </sheetView>
  </sheetViews>
  <sheetFormatPr baseColWidth="10" defaultRowHeight="15" x14ac:dyDescent="0.25"/>
  <cols>
    <col min="1" max="1" width="5.7109375" style="54" customWidth="1"/>
    <col min="2" max="2" width="54" style="52" customWidth="1"/>
    <col min="3" max="3" width="6.5703125" style="54" customWidth="1"/>
    <col min="4" max="4" width="14.140625" style="52" customWidth="1"/>
    <col min="5" max="5" width="12.7109375" style="52" customWidth="1"/>
    <col min="6" max="16384" width="11.42578125" style="52"/>
  </cols>
  <sheetData>
    <row r="3" spans="1:5" x14ac:dyDescent="0.25">
      <c r="A3" s="128" t="s">
        <v>115</v>
      </c>
      <c r="B3" s="128"/>
      <c r="C3" s="128"/>
      <c r="D3" s="128"/>
      <c r="E3" s="128"/>
    </row>
    <row r="5" spans="1:5" x14ac:dyDescent="0.25">
      <c r="A5" s="53" t="s">
        <v>116</v>
      </c>
      <c r="D5" s="55" t="s">
        <v>117</v>
      </c>
    </row>
    <row r="6" spans="1:5" x14ac:dyDescent="0.25">
      <c r="A6" s="53" t="s">
        <v>118</v>
      </c>
      <c r="D6" s="55" t="s">
        <v>119</v>
      </c>
    </row>
    <row r="7" spans="1:5" x14ac:dyDescent="0.25">
      <c r="A7" s="56"/>
    </row>
    <row r="8" spans="1:5" x14ac:dyDescent="0.25">
      <c r="A8" s="57" t="s">
        <v>5</v>
      </c>
      <c r="B8" s="58" t="s">
        <v>120</v>
      </c>
      <c r="C8" s="28"/>
      <c r="D8" s="28" t="s">
        <v>121</v>
      </c>
      <c r="E8" s="28" t="s">
        <v>122</v>
      </c>
    </row>
    <row r="9" spans="1:5" x14ac:dyDescent="0.25">
      <c r="A9" s="29" t="s">
        <v>123</v>
      </c>
      <c r="B9" s="59" t="s">
        <v>124</v>
      </c>
      <c r="C9" s="31" t="s">
        <v>125</v>
      </c>
      <c r="D9" s="60"/>
      <c r="E9" s="60">
        <v>33595404</v>
      </c>
    </row>
    <row r="10" spans="1:5" x14ac:dyDescent="0.25">
      <c r="A10" s="61"/>
      <c r="B10" s="62" t="s">
        <v>126</v>
      </c>
      <c r="C10" s="63"/>
      <c r="D10" s="64"/>
      <c r="E10" s="64"/>
    </row>
    <row r="11" spans="1:5" x14ac:dyDescent="0.25">
      <c r="A11" s="34" t="s">
        <v>127</v>
      </c>
      <c r="B11" s="65" t="s">
        <v>128</v>
      </c>
      <c r="C11" s="61"/>
      <c r="D11" s="66"/>
      <c r="E11" s="66">
        <v>150177096</v>
      </c>
    </row>
    <row r="12" spans="1:5" x14ac:dyDescent="0.25">
      <c r="A12" s="34" t="s">
        <v>129</v>
      </c>
      <c r="B12" s="67" t="s">
        <v>130</v>
      </c>
      <c r="C12" s="61"/>
      <c r="D12" s="66"/>
      <c r="E12" s="68"/>
    </row>
    <row r="13" spans="1:5" x14ac:dyDescent="0.25">
      <c r="A13" s="34" t="s">
        <v>131</v>
      </c>
      <c r="B13" s="65" t="s">
        <v>132</v>
      </c>
      <c r="C13" s="61"/>
      <c r="D13" s="69"/>
      <c r="E13" s="69">
        <v>945953</v>
      </c>
    </row>
    <row r="14" spans="1:5" x14ac:dyDescent="0.25">
      <c r="A14" s="34" t="s">
        <v>133</v>
      </c>
      <c r="B14" s="65" t="s">
        <v>134</v>
      </c>
      <c r="C14" s="61"/>
      <c r="D14" s="66"/>
      <c r="E14" s="66">
        <v>-25371738</v>
      </c>
    </row>
    <row r="15" spans="1:5" x14ac:dyDescent="0.25">
      <c r="A15" s="34" t="s">
        <v>135</v>
      </c>
      <c r="B15" s="67" t="s">
        <v>136</v>
      </c>
      <c r="C15" s="61"/>
      <c r="D15" s="66"/>
      <c r="E15" s="66">
        <v>-27602541</v>
      </c>
    </row>
    <row r="16" spans="1:5" ht="25.5" x14ac:dyDescent="0.25">
      <c r="A16" s="61"/>
      <c r="B16" s="70" t="s">
        <v>137</v>
      </c>
      <c r="C16" s="61"/>
      <c r="D16" s="68"/>
      <c r="E16" s="68"/>
    </row>
    <row r="17" spans="1:5" ht="21" x14ac:dyDescent="0.25">
      <c r="A17" s="29" t="s">
        <v>138</v>
      </c>
      <c r="B17" s="30" t="s">
        <v>139</v>
      </c>
      <c r="C17" s="31" t="s">
        <v>140</v>
      </c>
      <c r="D17" s="71"/>
      <c r="E17" s="71">
        <v>98148770</v>
      </c>
    </row>
    <row r="18" spans="1:5" x14ac:dyDescent="0.25">
      <c r="A18" s="61"/>
      <c r="B18" s="62" t="s">
        <v>141</v>
      </c>
      <c r="C18" s="63"/>
      <c r="D18" s="64"/>
      <c r="E18" s="64"/>
    </row>
    <row r="19" spans="1:5" x14ac:dyDescent="0.25">
      <c r="A19" s="34" t="s">
        <v>142</v>
      </c>
      <c r="B19" s="65" t="s">
        <v>143</v>
      </c>
      <c r="C19" s="61"/>
      <c r="D19" s="69"/>
      <c r="E19" s="72">
        <v>0</v>
      </c>
    </row>
    <row r="20" spans="1:5" x14ac:dyDescent="0.25">
      <c r="A20" s="34" t="s">
        <v>144</v>
      </c>
      <c r="B20" s="65" t="s">
        <v>145</v>
      </c>
      <c r="C20" s="61"/>
      <c r="D20" s="73"/>
      <c r="E20" s="74">
        <v>-17971503</v>
      </c>
    </row>
    <row r="21" spans="1:5" x14ac:dyDescent="0.25">
      <c r="A21" s="34" t="s">
        <v>146</v>
      </c>
      <c r="B21" s="65" t="s">
        <v>147</v>
      </c>
      <c r="C21" s="61"/>
      <c r="D21" s="69"/>
      <c r="E21" s="69">
        <v>-958379</v>
      </c>
    </row>
    <row r="22" spans="1:5" x14ac:dyDescent="0.25">
      <c r="A22" s="34" t="s">
        <v>148</v>
      </c>
      <c r="B22" s="37" t="s">
        <v>149</v>
      </c>
      <c r="C22" s="61"/>
      <c r="D22" s="66"/>
      <c r="E22" s="66">
        <v>590000</v>
      </c>
    </row>
    <row r="23" spans="1:5" x14ac:dyDescent="0.25">
      <c r="A23" s="34" t="s">
        <v>150</v>
      </c>
      <c r="B23" s="65" t="s">
        <v>151</v>
      </c>
      <c r="C23" s="61"/>
      <c r="D23" s="66"/>
      <c r="E23" s="66">
        <v>1179865</v>
      </c>
    </row>
    <row r="24" spans="1:5" ht="21" x14ac:dyDescent="0.25">
      <c r="A24" s="29" t="s">
        <v>152</v>
      </c>
      <c r="B24" s="30" t="s">
        <v>153</v>
      </c>
      <c r="C24" s="31" t="s">
        <v>154</v>
      </c>
      <c r="D24" s="75"/>
      <c r="E24" s="76">
        <v>-17160017</v>
      </c>
    </row>
    <row r="25" spans="1:5" x14ac:dyDescent="0.25">
      <c r="A25" s="61"/>
      <c r="B25" s="62" t="s">
        <v>155</v>
      </c>
      <c r="C25" s="63"/>
      <c r="D25" s="64"/>
      <c r="E25" s="64"/>
    </row>
    <row r="26" spans="1:5" x14ac:dyDescent="0.25">
      <c r="A26" s="34" t="s">
        <v>156</v>
      </c>
      <c r="B26" s="67" t="s">
        <v>157</v>
      </c>
      <c r="C26" s="61"/>
      <c r="D26" s="66"/>
      <c r="E26" s="66">
        <v>0</v>
      </c>
    </row>
    <row r="27" spans="1:5" x14ac:dyDescent="0.25">
      <c r="A27" s="34" t="s">
        <v>158</v>
      </c>
      <c r="B27" s="65" t="s">
        <v>159</v>
      </c>
      <c r="C27" s="61"/>
      <c r="D27" s="69"/>
      <c r="E27" s="72">
        <v>0</v>
      </c>
    </row>
    <row r="28" spans="1:5" x14ac:dyDescent="0.25">
      <c r="A28" s="34" t="s">
        <v>160</v>
      </c>
      <c r="B28" s="65" t="s">
        <v>161</v>
      </c>
      <c r="C28" s="61"/>
      <c r="D28" s="66"/>
      <c r="E28" s="66">
        <v>-40000000</v>
      </c>
    </row>
    <row r="29" spans="1:5" x14ac:dyDescent="0.25">
      <c r="A29" s="29" t="s">
        <v>162</v>
      </c>
      <c r="B29" s="59" t="s">
        <v>163</v>
      </c>
      <c r="C29" s="77" t="s">
        <v>164</v>
      </c>
      <c r="D29" s="76"/>
      <c r="E29" s="76">
        <v>-40000000</v>
      </c>
    </row>
    <row r="30" spans="1:5" x14ac:dyDescent="0.25">
      <c r="A30" s="61"/>
      <c r="B30" s="62" t="s">
        <v>165</v>
      </c>
      <c r="C30" s="63"/>
      <c r="D30" s="64"/>
      <c r="E30" s="64"/>
    </row>
    <row r="31" spans="1:5" x14ac:dyDescent="0.25">
      <c r="A31" s="34" t="s">
        <v>166</v>
      </c>
      <c r="B31" s="67" t="s">
        <v>167</v>
      </c>
      <c r="C31" s="61"/>
      <c r="D31" s="66"/>
      <c r="E31" s="66">
        <v>0</v>
      </c>
    </row>
    <row r="32" spans="1:5" x14ac:dyDescent="0.25">
      <c r="A32" s="34" t="s">
        <v>168</v>
      </c>
      <c r="B32" s="65" t="s">
        <v>169</v>
      </c>
      <c r="C32" s="61"/>
      <c r="D32" s="66"/>
      <c r="E32" s="66">
        <v>0</v>
      </c>
    </row>
    <row r="33" spans="1:5" x14ac:dyDescent="0.25">
      <c r="A33" s="29" t="s">
        <v>170</v>
      </c>
      <c r="B33" s="59" t="s">
        <v>171</v>
      </c>
      <c r="C33" s="31" t="s">
        <v>172</v>
      </c>
      <c r="D33" s="71"/>
      <c r="E33" s="71">
        <v>0</v>
      </c>
    </row>
    <row r="34" spans="1:5" x14ac:dyDescent="0.25">
      <c r="A34" s="29" t="s">
        <v>173</v>
      </c>
      <c r="B34" s="59" t="s">
        <v>174</v>
      </c>
      <c r="C34" s="31" t="s">
        <v>175</v>
      </c>
      <c r="D34" s="71"/>
      <c r="E34" s="71">
        <v>-40000000</v>
      </c>
    </row>
    <row r="35" spans="1:5" x14ac:dyDescent="0.25">
      <c r="A35" s="29" t="s">
        <v>173</v>
      </c>
      <c r="B35" s="62" t="s">
        <v>176</v>
      </c>
      <c r="C35" s="28" t="s">
        <v>177</v>
      </c>
      <c r="D35" s="78"/>
      <c r="E35" s="78">
        <v>40988753</v>
      </c>
    </row>
    <row r="36" spans="1:5" ht="21.75" x14ac:dyDescent="0.25">
      <c r="A36" s="29" t="s">
        <v>178</v>
      </c>
      <c r="B36" s="79" t="s">
        <v>179</v>
      </c>
      <c r="C36" s="31" t="s">
        <v>180</v>
      </c>
      <c r="D36" s="71"/>
      <c r="E36" s="60">
        <v>74584157</v>
      </c>
    </row>
    <row r="40" spans="1:5" x14ac:dyDescent="0.25">
      <c r="A40" s="128" t="s">
        <v>115</v>
      </c>
      <c r="B40" s="128"/>
      <c r="C40" s="128"/>
      <c r="D40" s="128"/>
      <c r="E40" s="128"/>
    </row>
    <row r="42" spans="1:5" x14ac:dyDescent="0.25">
      <c r="A42" s="53" t="s">
        <v>116</v>
      </c>
      <c r="D42" s="55" t="s">
        <v>117</v>
      </c>
    </row>
    <row r="43" spans="1:5" x14ac:dyDescent="0.25">
      <c r="A43" s="53" t="s">
        <v>118</v>
      </c>
      <c r="D43" s="55" t="s">
        <v>119</v>
      </c>
    </row>
    <row r="44" spans="1:5" x14ac:dyDescent="0.25">
      <c r="A44" s="56"/>
    </row>
    <row r="45" spans="1:5" x14ac:dyDescent="0.25">
      <c r="A45" s="57" t="s">
        <v>5</v>
      </c>
      <c r="B45" s="58" t="s">
        <v>120</v>
      </c>
      <c r="C45" s="28"/>
      <c r="D45" s="28" t="s">
        <v>121</v>
      </c>
      <c r="E45" s="28" t="s">
        <v>122</v>
      </c>
    </row>
    <row r="46" spans="1:5" x14ac:dyDescent="0.25">
      <c r="A46" s="29" t="s">
        <v>123</v>
      </c>
      <c r="B46" s="59" t="s">
        <v>124</v>
      </c>
      <c r="C46" s="31" t="s">
        <v>125</v>
      </c>
      <c r="D46" s="60">
        <v>74584157</v>
      </c>
      <c r="E46" s="60">
        <v>33595404</v>
      </c>
    </row>
    <row r="47" spans="1:5" x14ac:dyDescent="0.25">
      <c r="A47" s="61"/>
      <c r="B47" s="62" t="s">
        <v>126</v>
      </c>
      <c r="C47" s="63"/>
      <c r="D47" s="64"/>
      <c r="E47" s="64"/>
    </row>
    <row r="48" spans="1:5" x14ac:dyDescent="0.25">
      <c r="A48" s="34" t="s">
        <v>127</v>
      </c>
      <c r="B48" s="65" t="s">
        <v>128</v>
      </c>
      <c r="C48" s="61"/>
      <c r="D48" s="66">
        <v>241773904</v>
      </c>
      <c r="E48" s="66">
        <v>150177096</v>
      </c>
    </row>
    <row r="49" spans="1:6" x14ac:dyDescent="0.25">
      <c r="A49" s="34" t="s">
        <v>129</v>
      </c>
      <c r="B49" s="67" t="s">
        <v>130</v>
      </c>
      <c r="C49" s="61"/>
      <c r="D49" s="66">
        <v>-2000000</v>
      </c>
      <c r="E49" s="68"/>
    </row>
    <row r="50" spans="1:6" x14ac:dyDescent="0.25">
      <c r="A50" s="34" t="s">
        <v>131</v>
      </c>
      <c r="B50" s="65" t="s">
        <v>132</v>
      </c>
      <c r="C50" s="61"/>
      <c r="D50" s="69">
        <v>-2691705</v>
      </c>
      <c r="E50" s="69">
        <v>945953</v>
      </c>
    </row>
    <row r="51" spans="1:6" x14ac:dyDescent="0.25">
      <c r="A51" s="34" t="s">
        <v>133</v>
      </c>
      <c r="B51" s="65" t="s">
        <v>134</v>
      </c>
      <c r="C51" s="61"/>
      <c r="D51" s="66">
        <v>-45792222</v>
      </c>
      <c r="E51" s="66">
        <v>-25371738</v>
      </c>
    </row>
    <row r="52" spans="1:6" x14ac:dyDescent="0.25">
      <c r="A52" s="34" t="s">
        <v>135</v>
      </c>
      <c r="B52" s="67" t="s">
        <v>136</v>
      </c>
      <c r="C52" s="61"/>
      <c r="D52" s="66">
        <v>-21054994</v>
      </c>
      <c r="E52" s="66">
        <v>-27602541</v>
      </c>
    </row>
    <row r="53" spans="1:6" ht="25.5" x14ac:dyDescent="0.25">
      <c r="A53" s="61"/>
      <c r="B53" s="70" t="s">
        <v>137</v>
      </c>
      <c r="C53" s="61"/>
      <c r="D53" s="68"/>
      <c r="E53" s="68"/>
    </row>
    <row r="54" spans="1:6" ht="21" x14ac:dyDescent="0.25">
      <c r="A54" s="29" t="s">
        <v>138</v>
      </c>
      <c r="B54" s="30" t="s">
        <v>139</v>
      </c>
      <c r="C54" s="31" t="s">
        <v>140</v>
      </c>
      <c r="D54" s="71">
        <v>170234983</v>
      </c>
      <c r="E54" s="71">
        <v>98148770</v>
      </c>
      <c r="F54" s="122">
        <f>(D54-E54)/E54</f>
        <v>0.73445864884501355</v>
      </c>
    </row>
    <row r="55" spans="1:6" x14ac:dyDescent="0.25">
      <c r="A55" s="61"/>
      <c r="B55" s="62" t="s">
        <v>141</v>
      </c>
      <c r="C55" s="63"/>
      <c r="D55" s="64"/>
      <c r="E55" s="64"/>
    </row>
    <row r="56" spans="1:6" x14ac:dyDescent="0.25">
      <c r="A56" s="34" t="s">
        <v>142</v>
      </c>
      <c r="B56" s="65" t="s">
        <v>143</v>
      </c>
      <c r="C56" s="61"/>
      <c r="D56" s="69">
        <v>-2000000</v>
      </c>
      <c r="E56" s="72">
        <v>0</v>
      </c>
    </row>
    <row r="57" spans="1:6" x14ac:dyDescent="0.25">
      <c r="A57" s="34" t="s">
        <v>144</v>
      </c>
      <c r="B57" s="65" t="s">
        <v>145</v>
      </c>
      <c r="C57" s="61"/>
      <c r="D57" s="73">
        <v>-327218000</v>
      </c>
      <c r="E57" s="74">
        <v>-17971503</v>
      </c>
    </row>
    <row r="58" spans="1:6" x14ac:dyDescent="0.25">
      <c r="A58" s="34" t="s">
        <v>146</v>
      </c>
      <c r="B58" s="65" t="s">
        <v>147</v>
      </c>
      <c r="C58" s="61"/>
      <c r="D58" s="69">
        <v>-601175</v>
      </c>
      <c r="E58" s="69">
        <v>-958379</v>
      </c>
    </row>
    <row r="59" spans="1:6" x14ac:dyDescent="0.25">
      <c r="A59" s="34" t="s">
        <v>148</v>
      </c>
      <c r="B59" s="37" t="s">
        <v>149</v>
      </c>
      <c r="C59" s="61"/>
      <c r="D59" s="66">
        <v>367119</v>
      </c>
      <c r="E59" s="66">
        <v>590000</v>
      </c>
    </row>
    <row r="60" spans="1:6" x14ac:dyDescent="0.25">
      <c r="A60" s="34" t="s">
        <v>150</v>
      </c>
      <c r="B60" s="65" t="s">
        <v>151</v>
      </c>
      <c r="C60" s="61"/>
      <c r="D60" s="66">
        <v>730043</v>
      </c>
      <c r="E60" s="66">
        <v>1179865</v>
      </c>
    </row>
    <row r="61" spans="1:6" ht="21" x14ac:dyDescent="0.25">
      <c r="A61" s="29" t="s">
        <v>152</v>
      </c>
      <c r="B61" s="30" t="s">
        <v>153</v>
      </c>
      <c r="C61" s="31" t="s">
        <v>154</v>
      </c>
      <c r="D61" s="75">
        <v>-328722013</v>
      </c>
      <c r="E61" s="76">
        <v>-17160017</v>
      </c>
      <c r="F61" s="122">
        <f>-(D61-E61)/E61</f>
        <v>-18.156275486207267</v>
      </c>
    </row>
    <row r="62" spans="1:6" x14ac:dyDescent="0.25">
      <c r="A62" s="61"/>
      <c r="B62" s="62" t="s">
        <v>155</v>
      </c>
      <c r="C62" s="63"/>
      <c r="D62" s="64"/>
      <c r="E62" s="64"/>
    </row>
    <row r="63" spans="1:6" x14ac:dyDescent="0.25">
      <c r="A63" s="34" t="s">
        <v>156</v>
      </c>
      <c r="B63" s="67" t="s">
        <v>157</v>
      </c>
      <c r="C63" s="61"/>
      <c r="D63" s="66">
        <v>200000000</v>
      </c>
      <c r="E63" s="66">
        <v>0</v>
      </c>
    </row>
    <row r="64" spans="1:6" x14ac:dyDescent="0.25">
      <c r="A64" s="34" t="s">
        <v>158</v>
      </c>
      <c r="B64" s="65" t="s">
        <v>159</v>
      </c>
      <c r="C64" s="61"/>
      <c r="D64" s="69">
        <v>2000000</v>
      </c>
      <c r="E64" s="72">
        <v>0</v>
      </c>
    </row>
    <row r="65" spans="1:6" x14ac:dyDescent="0.25">
      <c r="A65" s="34" t="s">
        <v>160</v>
      </c>
      <c r="B65" s="65" t="s">
        <v>161</v>
      </c>
      <c r="C65" s="61"/>
      <c r="D65" s="66">
        <v>-90000000</v>
      </c>
      <c r="E65" s="66">
        <v>-40000000</v>
      </c>
    </row>
    <row r="66" spans="1:6" x14ac:dyDescent="0.25">
      <c r="A66" s="29" t="s">
        <v>162</v>
      </c>
      <c r="B66" s="59" t="s">
        <v>163</v>
      </c>
      <c r="C66" s="77" t="s">
        <v>164</v>
      </c>
      <c r="D66" s="76">
        <v>112000000</v>
      </c>
      <c r="E66" s="76">
        <v>-40000000</v>
      </c>
    </row>
    <row r="67" spans="1:6" x14ac:dyDescent="0.25">
      <c r="A67" s="61"/>
      <c r="B67" s="62" t="s">
        <v>165</v>
      </c>
      <c r="C67" s="63"/>
      <c r="D67" s="64"/>
      <c r="E67" s="64"/>
    </row>
    <row r="68" spans="1:6" x14ac:dyDescent="0.25">
      <c r="A68" s="34" t="s">
        <v>166</v>
      </c>
      <c r="B68" s="67" t="s">
        <v>167</v>
      </c>
      <c r="C68" s="61"/>
      <c r="D68" s="66">
        <v>100000000</v>
      </c>
      <c r="E68" s="66">
        <v>0</v>
      </c>
    </row>
    <row r="69" spans="1:6" x14ac:dyDescent="0.25">
      <c r="A69" s="34" t="s">
        <v>168</v>
      </c>
      <c r="B69" s="65" t="s">
        <v>169</v>
      </c>
      <c r="C69" s="61"/>
      <c r="D69" s="66">
        <v>-5000000</v>
      </c>
      <c r="E69" s="66">
        <v>0</v>
      </c>
    </row>
    <row r="70" spans="1:6" x14ac:dyDescent="0.25">
      <c r="A70" s="29" t="s">
        <v>170</v>
      </c>
      <c r="B70" s="59" t="s">
        <v>171</v>
      </c>
      <c r="C70" s="31" t="s">
        <v>172</v>
      </c>
      <c r="D70" s="71">
        <v>95000000</v>
      </c>
      <c r="E70" s="71">
        <v>0</v>
      </c>
    </row>
    <row r="71" spans="1:6" x14ac:dyDescent="0.25">
      <c r="A71" s="29" t="s">
        <v>173</v>
      </c>
      <c r="B71" s="59" t="s">
        <v>174</v>
      </c>
      <c r="C71" s="31" t="s">
        <v>175</v>
      </c>
      <c r="D71" s="71">
        <v>207000000</v>
      </c>
      <c r="E71" s="71">
        <v>-40000000</v>
      </c>
      <c r="F71" s="122">
        <f>-(D71-E71)/E71</f>
        <v>6.1749999999999998</v>
      </c>
    </row>
    <row r="72" spans="1:6" x14ac:dyDescent="0.25">
      <c r="A72" s="29" t="s">
        <v>173</v>
      </c>
      <c r="B72" s="62" t="s">
        <v>176</v>
      </c>
      <c r="C72" s="28" t="s">
        <v>177</v>
      </c>
      <c r="D72" s="78">
        <v>48512970</v>
      </c>
      <c r="E72" s="78">
        <v>40988753</v>
      </c>
    </row>
    <row r="73" spans="1:6" ht="21.75" x14ac:dyDescent="0.25">
      <c r="A73" s="29" t="s">
        <v>178</v>
      </c>
      <c r="B73" s="79" t="s">
        <v>179</v>
      </c>
      <c r="C73" s="31" t="s">
        <v>180</v>
      </c>
      <c r="D73" s="71">
        <v>123097127</v>
      </c>
      <c r="E73" s="60">
        <v>74584157</v>
      </c>
      <c r="F73" s="122">
        <f>(D73-E73)/E73</f>
        <v>0.65044604580031651</v>
      </c>
    </row>
  </sheetData>
  <mergeCells count="2">
    <mergeCell ref="A3:E3"/>
    <mergeCell ref="A40:E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3"/>
  <sheetViews>
    <sheetView tabSelected="1" topLeftCell="A14" zoomScaleNormal="100" workbookViewId="0">
      <selection activeCell="E30" sqref="E30"/>
    </sheetView>
  </sheetViews>
  <sheetFormatPr baseColWidth="10" defaultRowHeight="15" x14ac:dyDescent="0.25"/>
  <cols>
    <col min="1" max="1" width="45.42578125" customWidth="1"/>
    <col min="2" max="3" width="13.28515625" bestFit="1" customWidth="1"/>
    <col min="4" max="4" width="17.28515625" customWidth="1"/>
    <col min="5" max="5" width="12.28515625" customWidth="1"/>
  </cols>
  <sheetData>
    <row r="2" spans="1:5" x14ac:dyDescent="0.25">
      <c r="A2" s="55" t="s">
        <v>252</v>
      </c>
      <c r="B2" s="55"/>
      <c r="C2" s="55"/>
      <c r="D2" s="55"/>
      <c r="E2" s="55"/>
    </row>
    <row r="4" spans="1:5" x14ac:dyDescent="0.25">
      <c r="A4" s="80" t="s">
        <v>1</v>
      </c>
      <c r="D4" s="80" t="s">
        <v>117</v>
      </c>
    </row>
    <row r="5" spans="1:5" x14ac:dyDescent="0.25">
      <c r="A5" s="80" t="s">
        <v>183</v>
      </c>
      <c r="D5" s="80" t="s">
        <v>4</v>
      </c>
    </row>
    <row r="7" spans="1:5" x14ac:dyDescent="0.25">
      <c r="A7" s="29" t="s">
        <v>253</v>
      </c>
      <c r="B7" s="105" t="s">
        <v>303</v>
      </c>
      <c r="C7" s="29" t="s">
        <v>304</v>
      </c>
      <c r="D7" s="29" t="s">
        <v>254</v>
      </c>
      <c r="E7" s="29" t="s">
        <v>255</v>
      </c>
    </row>
    <row r="8" spans="1:5" x14ac:dyDescent="0.25">
      <c r="A8" s="142" t="s">
        <v>256</v>
      </c>
      <c r="B8" s="143"/>
      <c r="C8" s="143"/>
      <c r="D8" s="143"/>
      <c r="E8" s="144"/>
    </row>
    <row r="9" spans="1:5" x14ac:dyDescent="0.25">
      <c r="A9" s="139" t="s">
        <v>257</v>
      </c>
      <c r="B9" s="140"/>
      <c r="C9" s="140"/>
      <c r="D9" s="140"/>
      <c r="E9" s="141"/>
    </row>
    <row r="10" spans="1:5" x14ac:dyDescent="0.25">
      <c r="A10" s="107" t="s">
        <v>258</v>
      </c>
      <c r="B10" s="135">
        <v>2041947000</v>
      </c>
      <c r="C10" s="136">
        <v>1871827000</v>
      </c>
      <c r="D10" s="73">
        <f>B10-C10</f>
        <v>170120000</v>
      </c>
      <c r="E10" s="108">
        <f>D10/C10</f>
        <v>9.088446742140166E-2</v>
      </c>
    </row>
    <row r="11" spans="1:5" x14ac:dyDescent="0.25">
      <c r="A11" s="107" t="s">
        <v>259</v>
      </c>
      <c r="B11" s="74">
        <v>40000000</v>
      </c>
      <c r="C11" s="109">
        <v>0</v>
      </c>
      <c r="D11" s="73">
        <f>B11-C11</f>
        <v>40000000</v>
      </c>
      <c r="E11" s="108">
        <f>D11/B11</f>
        <v>1</v>
      </c>
    </row>
    <row r="12" spans="1:5" x14ac:dyDescent="0.25">
      <c r="A12" s="107" t="s">
        <v>260</v>
      </c>
      <c r="B12" s="117">
        <v>485093197</v>
      </c>
      <c r="C12" s="117">
        <v>382440760</v>
      </c>
      <c r="D12" s="73">
        <f>B12-C12</f>
        <v>102652437</v>
      </c>
      <c r="E12" s="108">
        <f>D12/B12</f>
        <v>0.21161384582352738</v>
      </c>
    </row>
    <row r="13" spans="1:5" x14ac:dyDescent="0.25">
      <c r="A13" s="107" t="s">
        <v>261</v>
      </c>
      <c r="B13" s="117">
        <v>266876104</v>
      </c>
      <c r="C13" s="117">
        <v>173588509</v>
      </c>
      <c r="D13" s="73">
        <f>B13-C13</f>
        <v>93287595</v>
      </c>
      <c r="E13" s="108">
        <f>D13/B13</f>
        <v>0.34955394507707593</v>
      </c>
    </row>
    <row r="14" spans="1:5" x14ac:dyDescent="0.25">
      <c r="A14" s="107" t="s">
        <v>262</v>
      </c>
      <c r="B14" s="117">
        <v>240364791</v>
      </c>
      <c r="C14" s="117">
        <v>141972754</v>
      </c>
      <c r="D14" s="73">
        <f>B14-C14</f>
        <v>98392037</v>
      </c>
      <c r="E14" s="108">
        <f>D14/B14</f>
        <v>0.40934463234259633</v>
      </c>
    </row>
    <row r="15" spans="1:5" x14ac:dyDescent="0.25">
      <c r="A15" s="107" t="s">
        <v>263</v>
      </c>
      <c r="B15" s="134">
        <v>4000000</v>
      </c>
      <c r="C15" s="118">
        <v>0</v>
      </c>
      <c r="D15" s="73">
        <f>B15-C15</f>
        <v>4000000</v>
      </c>
      <c r="E15" s="108">
        <f>D15/B15</f>
        <v>1</v>
      </c>
    </row>
    <row r="16" spans="1:5" x14ac:dyDescent="0.25">
      <c r="A16" s="107" t="s">
        <v>264</v>
      </c>
      <c r="B16" s="117">
        <v>244364791</v>
      </c>
      <c r="C16" s="117">
        <v>141972754</v>
      </c>
      <c r="D16" s="73">
        <f>B16-C16</f>
        <v>102392037</v>
      </c>
      <c r="E16" s="108">
        <f>D16/B16</f>
        <v>0.41901305249822179</v>
      </c>
    </row>
    <row r="17" spans="1:5" x14ac:dyDescent="0.25">
      <c r="A17" s="107" t="s">
        <v>265</v>
      </c>
      <c r="B17" s="119">
        <v>2127119</v>
      </c>
      <c r="C17" s="119">
        <v>58333</v>
      </c>
      <c r="D17" s="73">
        <f>B17-C17</f>
        <v>2068786</v>
      </c>
      <c r="E17" s="108">
        <f>D17/B17</f>
        <v>0.97257652251707594</v>
      </c>
    </row>
    <row r="18" spans="1:5" x14ac:dyDescent="0.25">
      <c r="A18" s="107" t="s">
        <v>266</v>
      </c>
      <c r="B18" s="117">
        <v>215389710</v>
      </c>
      <c r="C18" s="117">
        <v>118619674</v>
      </c>
      <c r="D18" s="73">
        <f>B18-C18</f>
        <v>96770036</v>
      </c>
      <c r="E18" s="108">
        <f>D18/B18</f>
        <v>0.44927882580834527</v>
      </c>
    </row>
    <row r="19" spans="1:5" x14ac:dyDescent="0.25">
      <c r="A19" s="139" t="s">
        <v>267</v>
      </c>
      <c r="B19" s="140"/>
      <c r="C19" s="140"/>
      <c r="D19" s="140"/>
      <c r="E19" s="141"/>
    </row>
    <row r="20" spans="1:5" x14ac:dyDescent="0.25">
      <c r="A20" s="107" t="s">
        <v>268</v>
      </c>
      <c r="B20" s="117">
        <v>266876104</v>
      </c>
      <c r="C20" s="117">
        <v>173588509</v>
      </c>
      <c r="D20" s="73">
        <f>B20-C20</f>
        <v>93287595</v>
      </c>
      <c r="E20" s="145">
        <f>D20/B20</f>
        <v>0.34955394507707593</v>
      </c>
    </row>
    <row r="21" spans="1:5" x14ac:dyDescent="0.25">
      <c r="A21" s="106" t="s">
        <v>269</v>
      </c>
      <c r="B21" s="135">
        <v>266876000</v>
      </c>
      <c r="C21" s="136">
        <v>173589000</v>
      </c>
      <c r="D21" s="136">
        <f>B21-C21</f>
        <v>93287000</v>
      </c>
      <c r="E21" s="145">
        <f>D21/B21</f>
        <v>0.34955185179633985</v>
      </c>
    </row>
    <row r="22" spans="1:5" x14ac:dyDescent="0.25">
      <c r="A22" s="107" t="s">
        <v>270</v>
      </c>
      <c r="B22" s="135">
        <v>7500000</v>
      </c>
      <c r="C22" s="137">
        <v>0</v>
      </c>
      <c r="D22" s="73">
        <f>B22-C22</f>
        <v>7500000</v>
      </c>
      <c r="E22" s="145">
        <f>D22/B22</f>
        <v>1</v>
      </c>
    </row>
    <row r="23" spans="1:5" x14ac:dyDescent="0.25">
      <c r="A23" s="107" t="s">
        <v>271</v>
      </c>
      <c r="B23" s="135">
        <v>2000000</v>
      </c>
      <c r="C23" s="137">
        <v>0</v>
      </c>
      <c r="D23" s="73">
        <f>B23-C23</f>
        <v>2000000</v>
      </c>
      <c r="E23" s="145">
        <f>D23/B23</f>
        <v>1</v>
      </c>
    </row>
    <row r="24" spans="1:5" x14ac:dyDescent="0.25">
      <c r="A24" s="107" t="s">
        <v>272</v>
      </c>
      <c r="B24" s="135">
        <v>-3500000</v>
      </c>
      <c r="C24" s="137">
        <v>0</v>
      </c>
      <c r="D24" s="73">
        <f>B24-C24</f>
        <v>-3500000</v>
      </c>
      <c r="E24" s="145">
        <f>D24/B24</f>
        <v>1</v>
      </c>
    </row>
    <row r="25" spans="1:5" x14ac:dyDescent="0.25">
      <c r="A25" s="107" t="s">
        <v>273</v>
      </c>
      <c r="B25" s="138">
        <v>-31102200</v>
      </c>
      <c r="C25" s="138">
        <v>-23411413</v>
      </c>
      <c r="D25" s="73">
        <f>B25-C25</f>
        <v>-7690787</v>
      </c>
      <c r="E25" s="145">
        <f>D25/B25</f>
        <v>0.24727469439460875</v>
      </c>
    </row>
    <row r="26" spans="1:5" x14ac:dyDescent="0.25">
      <c r="A26" s="106" t="s">
        <v>274</v>
      </c>
      <c r="B26" s="109">
        <f>B21+B22+B23+B24+B25</f>
        <v>241773800</v>
      </c>
      <c r="C26" s="109">
        <f>C21+C22+C23+C24+C25</f>
        <v>150177587</v>
      </c>
      <c r="D26" s="73">
        <f>B26-C26</f>
        <v>91596213</v>
      </c>
      <c r="E26" s="145">
        <f>D26/B26</f>
        <v>0.37885086390667638</v>
      </c>
    </row>
    <row r="27" spans="1:5" x14ac:dyDescent="0.25">
      <c r="A27" s="107" t="s">
        <v>275</v>
      </c>
      <c r="B27" s="74">
        <v>-90000000</v>
      </c>
      <c r="C27" s="74">
        <v>-40000000</v>
      </c>
      <c r="D27" s="73">
        <f>B27-C27</f>
        <v>-50000000</v>
      </c>
      <c r="E27" s="145">
        <f>D27/B27</f>
        <v>0.55555555555555558</v>
      </c>
    </row>
    <row r="28" spans="1:5" x14ac:dyDescent="0.25">
      <c r="A28" s="110" t="s">
        <v>276</v>
      </c>
      <c r="B28" s="135">
        <f>B26-B27</f>
        <v>331773800</v>
      </c>
      <c r="C28" s="135">
        <f>C26-C27</f>
        <v>190177587</v>
      </c>
      <c r="D28" s="136">
        <f>B28-C28</f>
        <v>141596213</v>
      </c>
      <c r="E28" s="146">
        <f>D28/B28</f>
        <v>0.42678539715914882</v>
      </c>
    </row>
    <row r="47" ht="28.5" customHeight="1" x14ac:dyDescent="0.25"/>
    <row r="53" ht="21" customHeight="1" x14ac:dyDescent="0.25"/>
  </sheetData>
  <mergeCells count="3">
    <mergeCell ref="A9:E9"/>
    <mergeCell ref="A8:E8"/>
    <mergeCell ref="A19:E1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C743-FDAD-4002-96EB-CE6E7BCE22A9}">
  <dimension ref="A10:H53"/>
  <sheetViews>
    <sheetView workbookViewId="0">
      <selection sqref="A1:H1048576"/>
    </sheetView>
  </sheetViews>
  <sheetFormatPr baseColWidth="10" defaultRowHeight="15" x14ac:dyDescent="0.25"/>
  <cols>
    <col min="2" max="2" width="45.85546875" customWidth="1"/>
    <col min="3" max="3" width="15.42578125" customWidth="1"/>
    <col min="4" max="4" width="16.28515625" customWidth="1"/>
    <col min="5" max="5" width="16.85546875" customWidth="1"/>
    <col min="7" max="7" width="11.7109375" bestFit="1" customWidth="1"/>
    <col min="8" max="8" width="20" customWidth="1"/>
  </cols>
  <sheetData>
    <row r="10" spans="1:4" ht="21" x14ac:dyDescent="0.25">
      <c r="A10" s="132" t="s">
        <v>5</v>
      </c>
      <c r="B10" s="132" t="s">
        <v>120</v>
      </c>
      <c r="C10" s="82" t="s">
        <v>11</v>
      </c>
      <c r="D10" s="82" t="s">
        <v>301</v>
      </c>
    </row>
    <row r="11" spans="1:4" x14ac:dyDescent="0.25">
      <c r="A11" s="132"/>
      <c r="B11" s="132"/>
      <c r="C11" s="83" t="s">
        <v>14</v>
      </c>
      <c r="D11" s="83" t="s">
        <v>14</v>
      </c>
    </row>
    <row r="12" spans="1:4" x14ac:dyDescent="0.25">
      <c r="A12" s="84" t="s">
        <v>186</v>
      </c>
      <c r="B12" s="85" t="s">
        <v>187</v>
      </c>
      <c r="C12" s="87">
        <v>-75000000</v>
      </c>
      <c r="D12" s="86">
        <v>0</v>
      </c>
    </row>
    <row r="13" spans="1:4" x14ac:dyDescent="0.25">
      <c r="A13" s="97" t="s">
        <v>206</v>
      </c>
      <c r="B13" s="85" t="s">
        <v>207</v>
      </c>
      <c r="C13" s="38">
        <v>-928303692</v>
      </c>
      <c r="D13" s="38">
        <v>-954585472</v>
      </c>
    </row>
    <row r="14" spans="1:4" x14ac:dyDescent="0.25">
      <c r="A14" s="97" t="s">
        <v>210</v>
      </c>
      <c r="B14" s="85" t="s">
        <v>211</v>
      </c>
      <c r="C14" s="38">
        <v>-158266959</v>
      </c>
      <c r="D14" s="38">
        <v>-161120517</v>
      </c>
    </row>
    <row r="15" spans="1:4" x14ac:dyDescent="0.25">
      <c r="A15" s="84" t="s">
        <v>212</v>
      </c>
      <c r="B15" s="85" t="s">
        <v>213</v>
      </c>
      <c r="C15" s="87">
        <v>-2414711</v>
      </c>
      <c r="D15" s="87">
        <v>1884647</v>
      </c>
    </row>
    <row r="16" spans="1:4" x14ac:dyDescent="0.25">
      <c r="A16" s="97" t="s">
        <v>214</v>
      </c>
      <c r="B16" s="85" t="s">
        <v>215</v>
      </c>
      <c r="C16" s="38">
        <v>-329146672</v>
      </c>
      <c r="D16" s="38">
        <v>-329073556</v>
      </c>
    </row>
    <row r="17" spans="1:4" x14ac:dyDescent="0.25">
      <c r="A17" s="84" t="s">
        <v>216</v>
      </c>
      <c r="B17" s="85" t="s">
        <v>217</v>
      </c>
      <c r="C17" s="87">
        <v>-72599329</v>
      </c>
      <c r="D17" s="87">
        <v>-60787379</v>
      </c>
    </row>
    <row r="18" spans="1:4" x14ac:dyDescent="0.25">
      <c r="A18" s="84" t="s">
        <v>218</v>
      </c>
      <c r="B18" s="85" t="s">
        <v>219</v>
      </c>
      <c r="C18" s="87">
        <v>-3135200</v>
      </c>
      <c r="D18" s="87">
        <v>-110000</v>
      </c>
    </row>
    <row r="19" spans="1:4" x14ac:dyDescent="0.25">
      <c r="A19" s="84" t="s">
        <v>220</v>
      </c>
      <c r="B19" s="85" t="s">
        <v>221</v>
      </c>
      <c r="C19" s="87">
        <v>-4263929</v>
      </c>
      <c r="D19" s="87">
        <v>-67670</v>
      </c>
    </row>
    <row r="20" spans="1:4" x14ac:dyDescent="0.25">
      <c r="A20" s="97" t="s">
        <v>224</v>
      </c>
      <c r="B20" s="85" t="s">
        <v>225</v>
      </c>
      <c r="C20" s="38">
        <v>-218217093</v>
      </c>
      <c r="D20" s="38">
        <v>-208852251</v>
      </c>
    </row>
    <row r="21" spans="1:4" x14ac:dyDescent="0.25">
      <c r="A21" s="97" t="s">
        <v>228</v>
      </c>
      <c r="B21" s="85" t="s">
        <v>229</v>
      </c>
      <c r="C21" s="38">
        <v>-26511313</v>
      </c>
      <c r="D21" s="38">
        <v>-31615755</v>
      </c>
    </row>
    <row r="22" spans="1:4" x14ac:dyDescent="0.25">
      <c r="A22" s="85" t="s">
        <v>234</v>
      </c>
      <c r="B22" s="85" t="s">
        <v>235</v>
      </c>
      <c r="C22" s="99">
        <v>-3500000</v>
      </c>
      <c r="D22" s="98">
        <v>0</v>
      </c>
    </row>
    <row r="23" spans="1:4" x14ac:dyDescent="0.25">
      <c r="A23" s="85" t="s">
        <v>244</v>
      </c>
      <c r="B23" s="85" t="s">
        <v>245</v>
      </c>
      <c r="C23" s="103">
        <v>0</v>
      </c>
      <c r="D23" s="99">
        <v>-291667</v>
      </c>
    </row>
    <row r="24" spans="1:4" x14ac:dyDescent="0.25">
      <c r="A24" s="84" t="s">
        <v>248</v>
      </c>
      <c r="B24" s="85" t="s">
        <v>249</v>
      </c>
      <c r="C24" s="87">
        <v>-31102200</v>
      </c>
      <c r="D24" s="87">
        <v>-23411413</v>
      </c>
    </row>
    <row r="25" spans="1:4" x14ac:dyDescent="0.25">
      <c r="A25" s="131" t="s">
        <v>302</v>
      </c>
      <c r="B25" s="131"/>
      <c r="C25" s="116">
        <f>SUM(C12:C24)</f>
        <v>-1852461098</v>
      </c>
      <c r="D25" s="116">
        <f>SUM(D12:D24)</f>
        <v>-1768031033</v>
      </c>
    </row>
    <row r="28" spans="1:4" ht="21" x14ac:dyDescent="0.25">
      <c r="A28" s="132" t="s">
        <v>5</v>
      </c>
      <c r="B28" s="132" t="s">
        <v>120</v>
      </c>
      <c r="C28" s="82" t="s">
        <v>11</v>
      </c>
      <c r="D28" s="82" t="s">
        <v>301</v>
      </c>
    </row>
    <row r="29" spans="1:4" x14ac:dyDescent="0.25">
      <c r="A29" s="132"/>
      <c r="B29" s="132"/>
      <c r="C29" s="83" t="s">
        <v>14</v>
      </c>
      <c r="D29" s="83" t="s">
        <v>14</v>
      </c>
    </row>
    <row r="30" spans="1:4" x14ac:dyDescent="0.25">
      <c r="A30" s="84" t="s">
        <v>184</v>
      </c>
      <c r="B30" s="85" t="s">
        <v>185</v>
      </c>
      <c r="C30" s="87">
        <v>110000000</v>
      </c>
      <c r="D30" s="86">
        <v>0</v>
      </c>
    </row>
    <row r="31" spans="1:4" x14ac:dyDescent="0.25">
      <c r="A31" s="84" t="s">
        <v>188</v>
      </c>
      <c r="B31" s="85" t="s">
        <v>189</v>
      </c>
      <c r="C31" s="87">
        <v>5000000</v>
      </c>
      <c r="D31" s="86">
        <v>0</v>
      </c>
    </row>
    <row r="32" spans="1:4" x14ac:dyDescent="0.25">
      <c r="A32" s="84" t="s">
        <v>192</v>
      </c>
      <c r="B32" s="85" t="s">
        <v>193</v>
      </c>
      <c r="C32" s="44">
        <v>1918144745</v>
      </c>
      <c r="D32" s="38">
        <v>1857424110</v>
      </c>
    </row>
    <row r="33" spans="1:8" x14ac:dyDescent="0.25">
      <c r="A33" s="84" t="s">
        <v>194</v>
      </c>
      <c r="B33" s="85" t="s">
        <v>195</v>
      </c>
      <c r="C33" s="87">
        <v>12672000</v>
      </c>
      <c r="D33" s="87">
        <v>12804000</v>
      </c>
    </row>
    <row r="34" spans="1:8" x14ac:dyDescent="0.25">
      <c r="A34" s="84" t="s">
        <v>196</v>
      </c>
      <c r="B34" s="85" t="s">
        <v>197</v>
      </c>
      <c r="C34" s="87">
        <v>1130000</v>
      </c>
      <c r="D34" s="87">
        <v>1598780</v>
      </c>
    </row>
    <row r="35" spans="1:8" x14ac:dyDescent="0.25">
      <c r="A35" s="84" t="s">
        <v>200</v>
      </c>
      <c r="B35" s="85" t="s">
        <v>201</v>
      </c>
      <c r="C35" s="87">
        <v>4500000</v>
      </c>
      <c r="D35" s="96">
        <v>0</v>
      </c>
    </row>
    <row r="36" spans="1:8" x14ac:dyDescent="0.25">
      <c r="A36" s="84" t="s">
        <v>202</v>
      </c>
      <c r="B36" s="85" t="s">
        <v>203</v>
      </c>
      <c r="C36" s="87">
        <v>3436978</v>
      </c>
      <c r="D36" s="87">
        <v>11486537</v>
      </c>
    </row>
    <row r="37" spans="1:8" x14ac:dyDescent="0.25">
      <c r="A37" s="84" t="s">
        <v>204</v>
      </c>
      <c r="B37" s="85" t="s">
        <v>205</v>
      </c>
      <c r="C37" s="87">
        <v>3233550</v>
      </c>
      <c r="D37" s="87">
        <v>5817880</v>
      </c>
    </row>
    <row r="38" spans="1:8" x14ac:dyDescent="0.25">
      <c r="A38" s="84" t="s">
        <v>208</v>
      </c>
      <c r="B38" s="85" t="s">
        <v>209</v>
      </c>
      <c r="C38" s="87">
        <v>106416</v>
      </c>
      <c r="D38" s="87">
        <v>-2830600</v>
      </c>
    </row>
    <row r="39" spans="1:8" x14ac:dyDescent="0.25">
      <c r="A39" s="85" t="s">
        <v>232</v>
      </c>
      <c r="B39" s="85" t="s">
        <v>233</v>
      </c>
      <c r="C39" s="99">
        <v>7500000</v>
      </c>
      <c r="D39" s="98">
        <v>0</v>
      </c>
    </row>
    <row r="40" spans="1:8" x14ac:dyDescent="0.25">
      <c r="A40" s="85" t="s">
        <v>240</v>
      </c>
      <c r="B40" s="85" t="s">
        <v>241</v>
      </c>
      <c r="C40" s="99">
        <v>127119</v>
      </c>
      <c r="D40" s="99">
        <v>350000</v>
      </c>
    </row>
    <row r="41" spans="1:8" x14ac:dyDescent="0.25">
      <c r="A41" s="85" t="s">
        <v>242</v>
      </c>
      <c r="B41" s="85" t="s">
        <v>243</v>
      </c>
      <c r="C41" s="99">
        <v>2000000</v>
      </c>
      <c r="D41" s="98">
        <v>0</v>
      </c>
    </row>
    <row r="42" spans="1:8" x14ac:dyDescent="0.25">
      <c r="A42" s="131" t="s">
        <v>302</v>
      </c>
      <c r="B42" s="131"/>
      <c r="C42" s="116">
        <f>SUM(C30:C41)</f>
        <v>2067850808</v>
      </c>
      <c r="D42" s="116">
        <f>SUM(D30:D41)</f>
        <v>1886650707</v>
      </c>
    </row>
    <row r="44" spans="1:8" x14ac:dyDescent="0.25">
      <c r="B44" s="89" t="s">
        <v>191</v>
      </c>
      <c r="C44" s="91">
        <v>40000000</v>
      </c>
      <c r="D44" s="90">
        <v>0</v>
      </c>
      <c r="E44" s="87">
        <v>110000000</v>
      </c>
      <c r="F44" s="120">
        <f>C44/E44</f>
        <v>0.36363636363636365</v>
      </c>
    </row>
    <row r="45" spans="1:8" x14ac:dyDescent="0.25">
      <c r="B45" s="93" t="s">
        <v>199</v>
      </c>
      <c r="C45" s="95">
        <v>2041946745</v>
      </c>
      <c r="D45" s="94">
        <v>1871826890</v>
      </c>
      <c r="E45" s="120">
        <f>(C45-D45)/D45</f>
        <v>9.0884395297900655E-2</v>
      </c>
    </row>
    <row r="46" spans="1:8" x14ac:dyDescent="0.25">
      <c r="B46" s="89" t="s">
        <v>223</v>
      </c>
      <c r="C46" s="91">
        <v>485093197</v>
      </c>
      <c r="D46" s="91">
        <v>382440760</v>
      </c>
      <c r="E46" s="120">
        <f>(C46-D46)/D46</f>
        <v>0.26841395514432093</v>
      </c>
      <c r="F46">
        <v>50</v>
      </c>
      <c r="G46" s="115">
        <f>C46/F46</f>
        <v>9701863.9399999995</v>
      </c>
      <c r="H46" s="36">
        <v>82947027</v>
      </c>
    </row>
    <row r="47" spans="1:8" x14ac:dyDescent="0.25">
      <c r="B47" s="89" t="s">
        <v>227</v>
      </c>
      <c r="C47" s="91">
        <v>266876104</v>
      </c>
      <c r="D47" s="91">
        <v>173588509</v>
      </c>
      <c r="E47">
        <f>C46/C45</f>
        <v>0.23756407858717196</v>
      </c>
      <c r="H47" s="36">
        <v>76050000</v>
      </c>
    </row>
    <row r="48" spans="1:8" x14ac:dyDescent="0.25">
      <c r="B48" s="89" t="s">
        <v>231</v>
      </c>
      <c r="C48" s="91">
        <v>240364791</v>
      </c>
      <c r="D48" s="91">
        <v>141972754</v>
      </c>
      <c r="E48" s="99">
        <v>3500000</v>
      </c>
      <c r="F48" s="121">
        <f>E48/C47</f>
        <v>1.3114699845888037E-2</v>
      </c>
      <c r="H48" s="115">
        <f>SUM(H46:H47)</f>
        <v>158997027</v>
      </c>
    </row>
    <row r="49" spans="2:8" x14ac:dyDescent="0.25">
      <c r="B49" s="100" t="s">
        <v>237</v>
      </c>
      <c r="C49" s="102">
        <v>4000000</v>
      </c>
      <c r="D49" s="101">
        <v>0</v>
      </c>
      <c r="E49" s="121">
        <f>E48/C46</f>
        <v>7.215108399056769E-3</v>
      </c>
      <c r="F49" s="121">
        <f>C47/C45</f>
        <v>0.13069689728857253</v>
      </c>
      <c r="H49" s="38">
        <v>218217093</v>
      </c>
    </row>
    <row r="50" spans="2:8" x14ac:dyDescent="0.25">
      <c r="B50" s="89" t="s">
        <v>239</v>
      </c>
      <c r="C50" s="91">
        <v>244364791</v>
      </c>
      <c r="D50" s="91">
        <v>141972754</v>
      </c>
      <c r="E50">
        <v>266876104</v>
      </c>
    </row>
    <row r="51" spans="2:8" ht="15.75" x14ac:dyDescent="0.25">
      <c r="B51" s="104" t="s">
        <v>247</v>
      </c>
      <c r="C51" s="102">
        <v>2127119</v>
      </c>
      <c r="D51" s="102">
        <v>58333</v>
      </c>
      <c r="E51" s="120">
        <f>E50/C45</f>
        <v>0.13069689728857253</v>
      </c>
      <c r="H51" s="123">
        <v>331773800</v>
      </c>
    </row>
    <row r="52" spans="2:8" x14ac:dyDescent="0.25">
      <c r="B52" s="89" t="s">
        <v>251</v>
      </c>
      <c r="C52" s="91">
        <v>215389710</v>
      </c>
      <c r="D52" s="91">
        <v>118619674</v>
      </c>
      <c r="E52" s="121">
        <f>C52/C45</f>
        <v>0.10548253059361741</v>
      </c>
      <c r="F52" s="121">
        <f>C48/C45</f>
        <v>0.1177135454627148</v>
      </c>
      <c r="H52" s="124">
        <v>485093197</v>
      </c>
    </row>
    <row r="53" spans="2:8" x14ac:dyDescent="0.25">
      <c r="E53" s="120">
        <f>(C52-D52)/D52</f>
        <v>0.81580089319753146</v>
      </c>
    </row>
  </sheetData>
  <mergeCells count="6">
    <mergeCell ref="A25:B25"/>
    <mergeCell ref="A28:A29"/>
    <mergeCell ref="B28:B29"/>
    <mergeCell ref="A42:B42"/>
    <mergeCell ref="A10:A11"/>
    <mergeCell ref="B10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AD79-508C-4407-A067-7C6C0C128B0C}">
  <dimension ref="A8:E35"/>
  <sheetViews>
    <sheetView workbookViewId="0">
      <selection sqref="A1:E1048576"/>
    </sheetView>
  </sheetViews>
  <sheetFormatPr baseColWidth="10" defaultRowHeight="15" x14ac:dyDescent="0.25"/>
  <cols>
    <col min="1" max="1" width="49.28515625" bestFit="1" customWidth="1"/>
  </cols>
  <sheetData>
    <row r="8" spans="1:5" x14ac:dyDescent="0.25">
      <c r="A8" s="55" t="s">
        <v>252</v>
      </c>
      <c r="B8" s="55"/>
      <c r="C8" s="55"/>
      <c r="D8" s="55"/>
      <c r="E8" s="55"/>
    </row>
    <row r="10" spans="1:5" x14ac:dyDescent="0.25">
      <c r="A10" s="80" t="s">
        <v>1</v>
      </c>
      <c r="D10" s="80" t="s">
        <v>117</v>
      </c>
    </row>
    <row r="11" spans="1:5" x14ac:dyDescent="0.25">
      <c r="A11" s="80" t="s">
        <v>183</v>
      </c>
      <c r="D11" s="80" t="s">
        <v>4</v>
      </c>
    </row>
    <row r="12" spans="1:5" x14ac:dyDescent="0.25">
      <c r="A12" s="133" t="s">
        <v>277</v>
      </c>
      <c r="B12" s="133"/>
      <c r="C12" s="133"/>
      <c r="D12" s="133"/>
      <c r="E12" s="133"/>
    </row>
    <row r="13" spans="1:5" x14ac:dyDescent="0.25">
      <c r="A13" s="107" t="s">
        <v>278</v>
      </c>
      <c r="B13" s="73">
        <v>286070</v>
      </c>
      <c r="C13" s="74">
        <v>656960</v>
      </c>
      <c r="D13" s="73">
        <f>B13-C13</f>
        <v>-370890</v>
      </c>
      <c r="E13" s="108">
        <f>D13/C13</f>
        <v>-0.56455491962981008</v>
      </c>
    </row>
    <row r="14" spans="1:5" x14ac:dyDescent="0.25">
      <c r="A14" s="107" t="s">
        <v>279</v>
      </c>
      <c r="B14" s="74">
        <v>57065</v>
      </c>
      <c r="C14" s="74">
        <v>159316</v>
      </c>
      <c r="D14" s="73">
        <f>B14-C14</f>
        <v>-102251</v>
      </c>
      <c r="E14" s="108">
        <f>D14/C14</f>
        <v>-0.64181249843079169</v>
      </c>
    </row>
    <row r="15" spans="1:5" x14ac:dyDescent="0.25">
      <c r="A15" s="111" t="s">
        <v>280</v>
      </c>
      <c r="B15" s="73">
        <v>343135</v>
      </c>
      <c r="C15" s="74">
        <v>816276</v>
      </c>
      <c r="D15" s="73">
        <f>B15-C15</f>
        <v>-473141</v>
      </c>
      <c r="E15" s="108">
        <f>D15/C15</f>
        <v>-0.57963360432010747</v>
      </c>
    </row>
    <row r="16" spans="1:5" x14ac:dyDescent="0.25">
      <c r="A16" s="107" t="s">
        <v>281</v>
      </c>
      <c r="B16" s="73">
        <v>210743</v>
      </c>
      <c r="C16" s="74">
        <v>720323</v>
      </c>
      <c r="D16" s="73">
        <f>B16-C16</f>
        <v>-509580</v>
      </c>
      <c r="E16" s="108">
        <f>D16/C16</f>
        <v>-0.70743263785829413</v>
      </c>
    </row>
    <row r="17" spans="1:5" x14ac:dyDescent="0.25">
      <c r="A17" s="106" t="s">
        <v>282</v>
      </c>
      <c r="B17" s="73">
        <v>132391</v>
      </c>
      <c r="C17" s="74">
        <v>95953</v>
      </c>
      <c r="D17" s="73">
        <f>B17-C17</f>
        <v>36438</v>
      </c>
      <c r="E17" s="108">
        <f>D17/C17</f>
        <v>0.37974841849655561</v>
      </c>
    </row>
    <row r="18" spans="1:5" x14ac:dyDescent="0.25">
      <c r="A18" s="107" t="s">
        <v>283</v>
      </c>
      <c r="B18" s="73">
        <v>160381</v>
      </c>
      <c r="C18" s="74">
        <v>208865</v>
      </c>
      <c r="D18" s="73">
        <f>B18-C18</f>
        <v>-48484</v>
      </c>
      <c r="E18" s="108">
        <f>D18/C18</f>
        <v>-0.23213080219280396</v>
      </c>
    </row>
    <row r="19" spans="1:5" x14ac:dyDescent="0.25">
      <c r="A19" s="107" t="s">
        <v>284</v>
      </c>
      <c r="B19" s="73">
        <v>-102553</v>
      </c>
      <c r="C19" s="74">
        <v>-81498</v>
      </c>
      <c r="D19" s="73">
        <f>B19-C19</f>
        <v>-21055</v>
      </c>
      <c r="E19" s="108">
        <f>D19/C19</f>
        <v>0.25834989815700998</v>
      </c>
    </row>
    <row r="20" spans="1:5" x14ac:dyDescent="0.25">
      <c r="A20" s="106" t="s">
        <v>285</v>
      </c>
      <c r="B20" s="74">
        <v>57827</v>
      </c>
      <c r="C20" s="74">
        <v>127366</v>
      </c>
      <c r="D20" s="73">
        <f>B20-C20</f>
        <v>-69539</v>
      </c>
      <c r="E20" s="108">
        <f>D20/C20</f>
        <v>-0.54597773346104927</v>
      </c>
    </row>
    <row r="21" spans="1:5" x14ac:dyDescent="0.25">
      <c r="A21" s="107" t="s">
        <v>286</v>
      </c>
      <c r="B21" s="109">
        <v>380</v>
      </c>
      <c r="C21" s="74">
        <v>2140</v>
      </c>
      <c r="D21" s="73">
        <f>B21-C21</f>
        <v>-1760</v>
      </c>
      <c r="E21" s="108">
        <f>D21/C21</f>
        <v>-0.82242990654205606</v>
      </c>
    </row>
    <row r="22" spans="1:5" x14ac:dyDescent="0.25">
      <c r="A22" s="107" t="s">
        <v>287</v>
      </c>
      <c r="B22" s="74">
        <v>-400</v>
      </c>
      <c r="C22" s="74">
        <v>-156650</v>
      </c>
      <c r="D22" s="73">
        <f>B22-C22</f>
        <v>156250</v>
      </c>
      <c r="E22" s="108">
        <f>D22/C22</f>
        <v>-0.99744653686562401</v>
      </c>
    </row>
    <row r="23" spans="1:5" x14ac:dyDescent="0.25">
      <c r="A23" s="112" t="s">
        <v>288</v>
      </c>
      <c r="B23" s="109">
        <v>-20</v>
      </c>
      <c r="C23" s="74">
        <v>-154510</v>
      </c>
      <c r="D23" s="73">
        <f>B23-C23</f>
        <v>154490</v>
      </c>
      <c r="E23" s="108">
        <f>D23/C23</f>
        <v>-0.99987055853990037</v>
      </c>
    </row>
    <row r="24" spans="1:5" x14ac:dyDescent="0.25">
      <c r="A24" s="112" t="s">
        <v>289</v>
      </c>
      <c r="B24" s="74">
        <v>57807</v>
      </c>
      <c r="C24" s="74">
        <v>-27144</v>
      </c>
      <c r="D24" s="73">
        <f>B24-C24</f>
        <v>84951</v>
      </c>
      <c r="E24" s="108">
        <f>D24/C24</f>
        <v>-3.1296419098143238</v>
      </c>
    </row>
    <row r="25" spans="1:5" x14ac:dyDescent="0.25">
      <c r="A25" s="112" t="s">
        <v>290</v>
      </c>
      <c r="B25" s="74">
        <v>74584</v>
      </c>
      <c r="C25" s="74">
        <v>123097</v>
      </c>
      <c r="D25" s="73">
        <f>B25-C25</f>
        <v>-48513</v>
      </c>
      <c r="E25" s="108">
        <f>D25/C25</f>
        <v>-0.39410383681162009</v>
      </c>
    </row>
    <row r="26" spans="1:5" ht="21" x14ac:dyDescent="0.25">
      <c r="A26" s="46" t="s">
        <v>291</v>
      </c>
      <c r="B26" s="74">
        <v>74584</v>
      </c>
      <c r="C26" s="39">
        <v>123097</v>
      </c>
      <c r="D26" s="73">
        <f>B26-C26</f>
        <v>-48513</v>
      </c>
      <c r="E26" s="108">
        <f>D26/C26</f>
        <v>-0.39410383681162009</v>
      </c>
    </row>
    <row r="27" spans="1:5" x14ac:dyDescent="0.25">
      <c r="A27" s="133" t="s">
        <v>292</v>
      </c>
      <c r="B27" s="133"/>
      <c r="C27" s="133"/>
      <c r="D27" s="133"/>
      <c r="E27" s="133"/>
    </row>
    <row r="28" spans="1:5" x14ac:dyDescent="0.25">
      <c r="A28" s="107" t="s">
        <v>293</v>
      </c>
      <c r="B28" s="74">
        <v>98149</v>
      </c>
      <c r="C28" s="74">
        <v>170235</v>
      </c>
      <c r="D28" s="74">
        <f>B28-C28</f>
        <v>-72086</v>
      </c>
      <c r="E28" s="108">
        <f>D28/C28</f>
        <v>-0.42344993685199872</v>
      </c>
    </row>
    <row r="29" spans="1:5" x14ac:dyDescent="0.25">
      <c r="A29" s="107" t="s">
        <v>294</v>
      </c>
      <c r="B29" s="74">
        <v>-17160</v>
      </c>
      <c r="C29" s="74">
        <v>-328722</v>
      </c>
      <c r="D29" s="74">
        <f>B29-C29</f>
        <v>311562</v>
      </c>
      <c r="E29" s="108">
        <f>D29/C29</f>
        <v>-0.94779783525288841</v>
      </c>
    </row>
    <row r="30" spans="1:5" x14ac:dyDescent="0.25">
      <c r="A30" s="107" t="s">
        <v>295</v>
      </c>
      <c r="B30" s="74">
        <v>-40000</v>
      </c>
      <c r="C30" s="74">
        <v>207000</v>
      </c>
      <c r="D30" s="74">
        <f>B30-C30</f>
        <v>-247000</v>
      </c>
      <c r="E30" s="108">
        <f>D30/C30</f>
        <v>-1.1932367149758454</v>
      </c>
    </row>
    <row r="31" spans="1:5" x14ac:dyDescent="0.25">
      <c r="A31" s="113" t="s">
        <v>296</v>
      </c>
      <c r="B31" s="74">
        <v>40989</v>
      </c>
      <c r="C31" s="74">
        <v>48513</v>
      </c>
      <c r="D31" s="74">
        <f>B31-C31</f>
        <v>-7524</v>
      </c>
      <c r="E31" s="108">
        <f>D31/C31</f>
        <v>-0.1550924494465401</v>
      </c>
    </row>
    <row r="32" spans="1:5" x14ac:dyDescent="0.25">
      <c r="A32" s="133" t="s">
        <v>297</v>
      </c>
      <c r="B32" s="133"/>
      <c r="C32" s="133"/>
      <c r="D32" s="133"/>
      <c r="E32" s="133"/>
    </row>
    <row r="33" spans="1:5" ht="21" x14ac:dyDescent="0.25">
      <c r="A33" s="46" t="s">
        <v>298</v>
      </c>
      <c r="B33" s="74">
        <v>2200</v>
      </c>
      <c r="C33" s="74">
        <v>94699</v>
      </c>
      <c r="D33" s="74">
        <f>B33-C33</f>
        <v>-92499</v>
      </c>
      <c r="E33" s="114">
        <f>D33/C33</f>
        <v>-0.97676849808340105</v>
      </c>
    </row>
    <row r="34" spans="1:5" x14ac:dyDescent="0.25">
      <c r="A34" s="112" t="s">
        <v>299</v>
      </c>
      <c r="B34" s="74">
        <v>-74584</v>
      </c>
      <c r="C34" s="74">
        <v>-123097</v>
      </c>
      <c r="D34" s="74">
        <f>B34-C34</f>
        <v>48513</v>
      </c>
      <c r="E34" s="114">
        <f>D34/C34</f>
        <v>-0.39410383681162009</v>
      </c>
    </row>
    <row r="35" spans="1:5" x14ac:dyDescent="0.25">
      <c r="A35" s="113" t="s">
        <v>300</v>
      </c>
      <c r="B35" s="74">
        <v>-72384</v>
      </c>
      <c r="C35" s="74">
        <v>-28398</v>
      </c>
      <c r="D35" s="74">
        <f>B35-C35</f>
        <v>-43986</v>
      </c>
      <c r="E35" s="114">
        <f>D35/C35</f>
        <v>1.5489118952038876</v>
      </c>
    </row>
  </sheetData>
  <mergeCells count="3">
    <mergeCell ref="A32:E32"/>
    <mergeCell ref="A12:E12"/>
    <mergeCell ref="A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Bilan</vt:lpstr>
      <vt:lpstr>CR déformé</vt:lpstr>
      <vt:lpstr>TFT</vt:lpstr>
      <vt:lpstr>Synthèse indicateurs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Mousskebir</dc:creator>
  <cp:lastModifiedBy>USER</cp:lastModifiedBy>
  <dcterms:created xsi:type="dcterms:W3CDTF">2018-09-11T18:04:40Z</dcterms:created>
  <dcterms:modified xsi:type="dcterms:W3CDTF">2018-09-12T15:31:08Z</dcterms:modified>
</cp:coreProperties>
</file>