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fe38d490feaa3c/Syracuse/MBC-638 Data Analysis And Decision Making/"/>
    </mc:Choice>
  </mc:AlternateContent>
  <xr:revisionPtr revIDLastSave="21" documentId="14_{F1DDC8F6-B6BE-488F-B648-510FA6699AEB}" xr6:coauthVersionLast="47" xr6:coauthVersionMax="47" xr10:uidLastSave="{B46BC12C-223A-467B-AA60-0FF84146132C}"/>
  <bookViews>
    <workbookView xWindow="-110" yWindow="-110" windowWidth="19420" windowHeight="12420" xr2:uid="{ED3FF6F6-37AB-D54E-A6CA-EFF439E20732}"/>
  </bookViews>
  <sheets>
    <sheet name="Measurements" sheetId="1" r:id="rId1"/>
    <sheet name="Descriptive Statistics" sheetId="2" r:id="rId2"/>
    <sheet name="Correlation" sheetId="3" r:id="rId3"/>
    <sheet name="Regression1" sheetId="12" r:id="rId4"/>
    <sheet name="Linear_regression" sheetId="19" r:id="rId5"/>
    <sheet name="Chi Square " sheetId="17" r:id="rId6"/>
    <sheet name="improvement" sheetId="15" r:id="rId7"/>
    <sheet name="SampleSize" sheetId="13" r:id="rId8"/>
    <sheet name="Control Chart" sheetId="16" r:id="rId9"/>
    <sheet name="TrendLine" sheetId="14" r:id="rId10"/>
  </sheets>
  <definedNames>
    <definedName name="_xlnm._FilterDatabase" localSheetId="6" hidden="1">improvement!$A$1:$G$18</definedName>
    <definedName name="_xlnm._FilterDatabase" localSheetId="0" hidden="1">Measurements!$A$1:$G$54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3" l="1"/>
  <c r="B26" i="17"/>
  <c r="H23" i="17"/>
  <c r="I20" i="17" l="1"/>
  <c r="I19" i="17"/>
  <c r="H20" i="17"/>
  <c r="H19" i="17"/>
  <c r="C14" i="17"/>
  <c r="C12" i="17"/>
  <c r="C11" i="17"/>
  <c r="C13" i="17"/>
  <c r="B5" i="17"/>
  <c r="C5" i="17"/>
  <c r="D5" i="17"/>
  <c r="D12" i="17" l="1"/>
  <c r="D11" i="17" l="1"/>
  <c r="D14" i="17"/>
  <c r="D13" i="17"/>
  <c r="D15" i="17" l="1"/>
  <c r="M55" i="16" l="1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L7" i="16" l="1"/>
  <c r="K4" i="16"/>
  <c r="L3" i="16" s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3" i="16"/>
  <c r="L5" i="16" s="1"/>
  <c r="L51" i="16" l="1"/>
  <c r="L40" i="16"/>
  <c r="L29" i="16"/>
  <c r="L19" i="16"/>
  <c r="L8" i="16"/>
  <c r="L2" i="16"/>
  <c r="A14" i="16" s="1"/>
  <c r="L49" i="16"/>
  <c r="L44" i="16"/>
  <c r="L39" i="16"/>
  <c r="L33" i="16"/>
  <c r="L28" i="16"/>
  <c r="L23" i="16"/>
  <c r="L17" i="16"/>
  <c r="L12" i="16"/>
  <c r="L53" i="16"/>
  <c r="L48" i="16"/>
  <c r="L43" i="16"/>
  <c r="L37" i="16"/>
  <c r="L32" i="16"/>
  <c r="L27" i="16"/>
  <c r="L21" i="16"/>
  <c r="L16" i="16"/>
  <c r="L11" i="16"/>
  <c r="L45" i="16"/>
  <c r="L35" i="16"/>
  <c r="L24" i="16"/>
  <c r="L13" i="16"/>
  <c r="L6" i="16"/>
  <c r="L10" i="16"/>
  <c r="L14" i="16"/>
  <c r="L18" i="16"/>
  <c r="L22" i="16"/>
  <c r="L26" i="16"/>
  <c r="L30" i="16"/>
  <c r="L34" i="16"/>
  <c r="L38" i="16"/>
  <c r="L42" i="16"/>
  <c r="L46" i="16"/>
  <c r="L50" i="16"/>
  <c r="L54" i="16"/>
  <c r="L52" i="16"/>
  <c r="L47" i="16"/>
  <c r="L41" i="16"/>
  <c r="L36" i="16"/>
  <c r="L31" i="16"/>
  <c r="L25" i="16"/>
  <c r="L20" i="16"/>
  <c r="L15" i="16"/>
  <c r="L9" i="16"/>
  <c r="L4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2" i="16"/>
  <c r="A4" i="16" l="1"/>
  <c r="A9" i="16"/>
  <c r="M3" i="16"/>
  <c r="M4" i="16"/>
  <c r="M8" i="16"/>
  <c r="M12" i="16"/>
  <c r="M16" i="16"/>
  <c r="M20" i="16"/>
  <c r="M24" i="16"/>
  <c r="M28" i="16"/>
  <c r="M32" i="16"/>
  <c r="M36" i="16"/>
  <c r="M40" i="16"/>
  <c r="M44" i="16"/>
  <c r="M48" i="16"/>
  <c r="M52" i="16"/>
  <c r="M9" i="16"/>
  <c r="M13" i="16"/>
  <c r="M17" i="16"/>
  <c r="M21" i="16"/>
  <c r="M25" i="16"/>
  <c r="M29" i="16"/>
  <c r="M33" i="16"/>
  <c r="M37" i="16"/>
  <c r="M41" i="16"/>
  <c r="M45" i="16"/>
  <c r="M49" i="16"/>
  <c r="M53" i="16"/>
  <c r="M5" i="16"/>
  <c r="M6" i="16"/>
  <c r="M7" i="16"/>
  <c r="M15" i="16"/>
  <c r="M23" i="16"/>
  <c r="M31" i="16"/>
  <c r="M39" i="16"/>
  <c r="M47" i="16"/>
  <c r="M2" i="16"/>
  <c r="M22" i="16"/>
  <c r="M54" i="16"/>
  <c r="M10" i="16"/>
  <c r="M18" i="16"/>
  <c r="M26" i="16"/>
  <c r="M34" i="16"/>
  <c r="M42" i="16"/>
  <c r="M50" i="16"/>
  <c r="M14" i="16"/>
  <c r="M30" i="16"/>
  <c r="M38" i="16"/>
  <c r="M46" i="16"/>
  <c r="M11" i="16"/>
  <c r="M19" i="16"/>
  <c r="M27" i="16"/>
  <c r="M35" i="16"/>
  <c r="M43" i="16"/>
  <c r="M51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2" i="15"/>
  <c r="E2" i="1"/>
  <c r="J6" i="16" l="1"/>
  <c r="J10" i="16"/>
  <c r="J14" i="16"/>
  <c r="J18" i="16"/>
  <c r="J22" i="16"/>
  <c r="J26" i="16"/>
  <c r="J30" i="16"/>
  <c r="J34" i="16"/>
  <c r="J38" i="16"/>
  <c r="J42" i="16"/>
  <c r="J46" i="16"/>
  <c r="J50" i="16"/>
  <c r="J54" i="16"/>
  <c r="J3" i="16"/>
  <c r="J7" i="16"/>
  <c r="J11" i="16"/>
  <c r="J15" i="16"/>
  <c r="J19" i="16"/>
  <c r="J23" i="16"/>
  <c r="J27" i="16"/>
  <c r="J31" i="16"/>
  <c r="J35" i="16"/>
  <c r="J39" i="16"/>
  <c r="J43" i="16"/>
  <c r="J47" i="16"/>
  <c r="J51" i="16"/>
  <c r="J2" i="16"/>
  <c r="J9" i="16"/>
  <c r="J17" i="16"/>
  <c r="J25" i="16"/>
  <c r="J33" i="16"/>
  <c r="J41" i="16"/>
  <c r="J49" i="16"/>
  <c r="J24" i="16"/>
  <c r="J48" i="16"/>
  <c r="J4" i="16"/>
  <c r="J12" i="16"/>
  <c r="J20" i="16"/>
  <c r="J28" i="16"/>
  <c r="J36" i="16"/>
  <c r="J44" i="16"/>
  <c r="J52" i="16"/>
  <c r="J8" i="16"/>
  <c r="J16" i="16"/>
  <c r="J32" i="16"/>
  <c r="J40" i="16"/>
  <c r="J5" i="16"/>
  <c r="J13" i="16"/>
  <c r="J21" i="16"/>
  <c r="J29" i="16"/>
  <c r="J37" i="16"/>
  <c r="J45" i="16"/>
  <c r="J53" i="16"/>
  <c r="I5" i="16"/>
  <c r="I9" i="16"/>
  <c r="I13" i="16"/>
  <c r="I17" i="16"/>
  <c r="I21" i="16"/>
  <c r="I25" i="16"/>
  <c r="I29" i="16"/>
  <c r="I33" i="16"/>
  <c r="I37" i="16"/>
  <c r="I41" i="16"/>
  <c r="I45" i="16"/>
  <c r="I49" i="16"/>
  <c r="I53" i="16"/>
  <c r="I6" i="16"/>
  <c r="I10" i="16"/>
  <c r="I14" i="16"/>
  <c r="I18" i="16"/>
  <c r="I22" i="16"/>
  <c r="I4" i="16"/>
  <c r="I12" i="16"/>
  <c r="I20" i="16"/>
  <c r="I27" i="16"/>
  <c r="I32" i="16"/>
  <c r="I38" i="16"/>
  <c r="I43" i="16"/>
  <c r="I48" i="16"/>
  <c r="I54" i="16"/>
  <c r="I11" i="16"/>
  <c r="I26" i="16"/>
  <c r="I36" i="16"/>
  <c r="I47" i="16"/>
  <c r="I7" i="16"/>
  <c r="I15" i="16"/>
  <c r="I23" i="16"/>
  <c r="I28" i="16"/>
  <c r="I34" i="16"/>
  <c r="I39" i="16"/>
  <c r="I44" i="16"/>
  <c r="I50" i="16"/>
  <c r="I2" i="16"/>
  <c r="I3" i="16"/>
  <c r="I19" i="16"/>
  <c r="I31" i="16"/>
  <c r="I42" i="16"/>
  <c r="I52" i="16"/>
  <c r="I8" i="16"/>
  <c r="I16" i="16"/>
  <c r="I24" i="16"/>
  <c r="I30" i="16"/>
  <c r="I35" i="16"/>
  <c r="I40" i="16"/>
  <c r="I46" i="16"/>
  <c r="I51" i="16"/>
  <c r="C14" i="2"/>
  <c r="C4" i="2"/>
  <c r="C5" i="2"/>
  <c r="C6" i="2"/>
  <c r="C7" i="2"/>
  <c r="C8" i="2"/>
  <c r="C9" i="2"/>
  <c r="C10" i="2"/>
  <c r="C11" i="2"/>
  <c r="C12" i="2"/>
  <c r="C13" i="2"/>
  <c r="C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</calcChain>
</file>

<file path=xl/sharedStrings.xml><?xml version="1.0" encoding="utf-8"?>
<sst xmlns="http://schemas.openxmlformats.org/spreadsheetml/2006/main" count="243" uniqueCount="155">
  <si>
    <t>Date</t>
  </si>
  <si>
    <t>Screen Time(min)</t>
  </si>
  <si>
    <t>7H 4M</t>
  </si>
  <si>
    <t>12h33</t>
  </si>
  <si>
    <t>12H 18M</t>
  </si>
  <si>
    <t>14H 13M</t>
  </si>
  <si>
    <t>8H 57M</t>
  </si>
  <si>
    <t>15H 34M</t>
  </si>
  <si>
    <t>5H 31M</t>
  </si>
  <si>
    <t>7H 36M</t>
  </si>
  <si>
    <t>12h 2M</t>
  </si>
  <si>
    <t>11h 1M</t>
  </si>
  <si>
    <t>11H 58M</t>
  </si>
  <si>
    <t>9H 24M</t>
  </si>
  <si>
    <t>11H 21M</t>
  </si>
  <si>
    <t>Notifications</t>
  </si>
  <si>
    <t>Pick ups</t>
  </si>
  <si>
    <t>Screen time hours</t>
  </si>
  <si>
    <t>8H 6M</t>
  </si>
  <si>
    <t>7H 17M</t>
  </si>
  <si>
    <t>10H 12M</t>
  </si>
  <si>
    <t xml:space="preserve">12H 41M </t>
  </si>
  <si>
    <t>10H 20M</t>
  </si>
  <si>
    <t xml:space="preserve">10 25M </t>
  </si>
  <si>
    <t>3H 41M</t>
  </si>
  <si>
    <t>8H 35M</t>
  </si>
  <si>
    <t>13H 49M</t>
  </si>
  <si>
    <t xml:space="preserve">11H 5Min </t>
  </si>
  <si>
    <t>12H 30min</t>
  </si>
  <si>
    <t>11H 14min</t>
  </si>
  <si>
    <t>5H 26m</t>
  </si>
  <si>
    <t>5H 55m</t>
  </si>
  <si>
    <t>14h 8m</t>
  </si>
  <si>
    <t>15H 34m</t>
  </si>
  <si>
    <t>7H 8m</t>
  </si>
  <si>
    <t>6h 38M</t>
  </si>
  <si>
    <t>12H 24m</t>
  </si>
  <si>
    <t>10h 31m</t>
  </si>
  <si>
    <t>12H</t>
  </si>
  <si>
    <t>12h 5m</t>
  </si>
  <si>
    <t>7h 52m</t>
  </si>
  <si>
    <t>12h 57m</t>
  </si>
  <si>
    <t>16h 21</t>
  </si>
  <si>
    <t>7h 10m</t>
  </si>
  <si>
    <t>14h 11m</t>
  </si>
  <si>
    <t>17h 14m</t>
  </si>
  <si>
    <t>12h 6m</t>
  </si>
  <si>
    <t>4h 41m</t>
  </si>
  <si>
    <t>11h 5m</t>
  </si>
  <si>
    <t>10h 58m</t>
  </si>
  <si>
    <t>10h 53m</t>
  </si>
  <si>
    <t>10h 34</t>
  </si>
  <si>
    <t>12h 47m</t>
  </si>
  <si>
    <t>5h 23m</t>
  </si>
  <si>
    <t>6h 55m</t>
  </si>
  <si>
    <t>7h 2m</t>
  </si>
  <si>
    <t xml:space="preserve">13h 26m </t>
  </si>
  <si>
    <t>Total Minutes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</si>
  <si>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</si>
  <si>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</si>
  <si>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</si>
  <si>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</si>
  <si>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</si>
  <si>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</si>
  <si>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</si>
  <si>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</si>
  <si>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</si>
  <si>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</si>
  <si>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</si>
  <si>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</si>
  <si>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</si>
  <si>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minutes/60</t>
  </si>
  <si>
    <t>Screen Time</t>
  </si>
  <si>
    <t>Interesting Point</t>
  </si>
  <si>
    <t>Pickups and Screentime have a negative correlation this could mean that if I'm picking up my phone more often that could mean that I was not looking at it begin with.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</si>
  <si>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</si>
  <si>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</si>
  <si>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</si>
  <si>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</si>
  <si>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</si>
  <si>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</si>
  <si>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</si>
  <si>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</si>
  <si>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</si>
  <si>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</si>
  <si>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</si>
  <si>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</si>
  <si>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</si>
  <si>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</si>
  <si>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</si>
  <si>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</si>
  <si>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</si>
  <si>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</si>
  <si>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</si>
  <si>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</si>
  <si>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</si>
  <si>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</si>
  <si>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</si>
  <si>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Weekday</t>
  </si>
  <si>
    <t xml:space="preserve">Week Day </t>
  </si>
  <si>
    <t>Pickups have a negative correlation with weekdays. Meaning my pickups increase on weekends and decrease on weekdays</t>
  </si>
  <si>
    <t>95% CI</t>
  </si>
  <si>
    <t>Sample Size</t>
  </si>
  <si>
    <t>alpha</t>
  </si>
  <si>
    <t xml:space="preserve">standard deviation </t>
  </si>
  <si>
    <t>Margin of error</t>
  </si>
  <si>
    <t>X</t>
  </si>
  <si>
    <t>xbar</t>
  </si>
  <si>
    <t>UCL</t>
  </si>
  <si>
    <t>LCL</t>
  </si>
  <si>
    <t>mR</t>
  </si>
  <si>
    <t>mbar</t>
  </si>
  <si>
    <t>URL</t>
  </si>
  <si>
    <t>UNPL</t>
  </si>
  <si>
    <t>xbar +(2.66*mbar)</t>
  </si>
  <si>
    <t>LNPL</t>
  </si>
  <si>
    <t>xbar - (2.66*mbar)</t>
  </si>
  <si>
    <t>Upper Range Limit</t>
  </si>
  <si>
    <t>3.27(Mbar)</t>
  </si>
  <si>
    <t>*</t>
  </si>
  <si>
    <t>Over</t>
  </si>
  <si>
    <t>under</t>
  </si>
  <si>
    <t>Weekend</t>
  </si>
  <si>
    <t>Under</t>
  </si>
  <si>
    <t>Under Average</t>
  </si>
  <si>
    <t>RESIDUAL OUTPUT</t>
  </si>
  <si>
    <t>Observation</t>
  </si>
  <si>
    <t>Predicted Total Minutes</t>
  </si>
  <si>
    <t>Residuals</t>
  </si>
  <si>
    <t>Yes</t>
  </si>
  <si>
    <t>Totals</t>
  </si>
  <si>
    <t>Calculate observed and expected frequencies:</t>
  </si>
  <si>
    <t>f (observed)</t>
  </si>
  <si>
    <t>F (expected)</t>
  </si>
  <si>
    <t>(f-F)^2 / F</t>
  </si>
  <si>
    <t>Or Expected Table</t>
  </si>
  <si>
    <t>&lt;--- chi-square</t>
  </si>
  <si>
    <t>pvalue =</t>
  </si>
  <si>
    <t>Calculate degrees of freedom:</t>
  </si>
  <si>
    <t xml:space="preserve">df = (row-1) * (colums-1) = </t>
  </si>
  <si>
    <t>&lt;--This is your choice</t>
  </si>
  <si>
    <t>Pick an alpha = 0.05</t>
  </si>
  <si>
    <t>Use Table E to find the p-value</t>
  </si>
  <si>
    <r>
      <t>Or use Excel = CHISQ.DIST.RT(x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df)</t>
    </r>
  </si>
  <si>
    <t>(this is really small…close to 0)</t>
  </si>
  <si>
    <t xml:space="preserve">p-value = </t>
  </si>
  <si>
    <t>(above answer not in scientific notation)</t>
  </si>
  <si>
    <t>"if p is low Ho must go"</t>
  </si>
  <si>
    <t>Reject Ho?</t>
  </si>
  <si>
    <t>Weekday Over</t>
  </si>
  <si>
    <t>Weekday Under</t>
  </si>
  <si>
    <t>Weekend Over</t>
  </si>
  <si>
    <t>weekend Under</t>
  </si>
  <si>
    <t>over</t>
  </si>
  <si>
    <t>Expected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</si>
</sst>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0000"/>
    <numFmt numFmtId="167" formatCode="0.00000000000000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/>
    <xf numFmtId="2" fontId="0" fillId="0" borderId="0" xfId="0" applyNumberFormat="1" applyFill="1" applyBorder="1" applyAlignment="1"/>
    <xf numFmtId="0" fontId="0" fillId="0" borderId="0" xfId="0" applyAlignment="1">
      <alignment wrapText="1"/>
    </xf>
    <xf numFmtId="0" fontId="0" fillId="2" borderId="0" xfId="0" applyFont="1" applyFill="1" applyBorder="1" applyAlignment="1"/>
    <xf numFmtId="0" fontId="0" fillId="2" borderId="1" xfId="0" applyFill="1" applyBorder="1" applyAlignment="1"/>
    <xf numFmtId="0" fontId="4" fillId="0" borderId="3" xfId="1" applyFont="1" applyFill="1" applyBorder="1"/>
    <xf numFmtId="0" fontId="4" fillId="0" borderId="4" xfId="1" applyFont="1" applyFill="1" applyBorder="1"/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0" xfId="0" applyFill="1"/>
    <xf numFmtId="0" fontId="0" fillId="0" borderId="5" xfId="0" applyBorder="1"/>
    <xf numFmtId="0" fontId="6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0" xfId="0" applyAlignment="1">
      <alignment horizontal="center"/>
    </xf>
    <xf numFmtId="0" fontId="8" fillId="0" borderId="0" xfId="0" applyFont="1"/>
    <xf numFmtId="0" fontId="6" fillId="0" borderId="12" xfId="0" applyFont="1" applyBorder="1" applyAlignment="1">
      <alignment horizontal="center"/>
    </xf>
    <xf numFmtId="0" fontId="0" fillId="0" borderId="9" xfId="0" applyBorder="1"/>
    <xf numFmtId="165" fontId="7" fillId="0" borderId="10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8" xfId="0" applyBorder="1"/>
    <xf numFmtId="0" fontId="6" fillId="0" borderId="8" xfId="0" applyFont="1" applyBorder="1"/>
    <xf numFmtId="0" fontId="0" fillId="0" borderId="10" xfId="0" applyBorder="1"/>
    <xf numFmtId="0" fontId="7" fillId="0" borderId="13" xfId="0" applyFont="1" applyBorder="1"/>
    <xf numFmtId="165" fontId="7" fillId="2" borderId="14" xfId="0" applyNumberFormat="1" applyFont="1" applyFill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0" fontId="5" fillId="0" borderId="0" xfId="0" quotePrefix="1" applyFont="1"/>
    <xf numFmtId="0" fontId="6" fillId="0" borderId="0" xfId="0" applyFont="1"/>
    <xf numFmtId="0" fontId="0" fillId="0" borderId="7" xfId="0" applyBorder="1"/>
    <xf numFmtId="0" fontId="6" fillId="0" borderId="15" xfId="0" applyFont="1" applyBorder="1"/>
    <xf numFmtId="0" fontId="6" fillId="2" borderId="16" xfId="0" applyFont="1" applyFill="1" applyBorder="1" applyAlignment="1">
      <alignment horizontal="right"/>
    </xf>
    <xf numFmtId="11" fontId="10" fillId="2" borderId="17" xfId="0" applyNumberFormat="1" applyFont="1" applyFill="1" applyBorder="1"/>
    <xf numFmtId="0" fontId="12" fillId="0" borderId="0" xfId="0" applyFont="1"/>
    <xf numFmtId="0" fontId="10" fillId="0" borderId="0" xfId="0" applyFont="1"/>
    <xf numFmtId="0" fontId="1" fillId="0" borderId="8" xfId="0" applyFont="1" applyBorder="1" applyAlignment="1">
      <alignment horizontal="center"/>
    </xf>
    <xf numFmtId="165" fontId="0" fillId="0" borderId="8" xfId="0" applyNumberFormat="1" applyBorder="1"/>
    <xf numFmtId="0" fontId="0" fillId="0" borderId="0" xfId="0" applyBorder="1"/>
    <xf numFmtId="0" fontId="5" fillId="0" borderId="0" xfId="0" applyFont="1" applyBorder="1" applyAlignment="1">
      <alignment horizontal="center" vertical="top"/>
    </xf>
    <xf numFmtId="166" fontId="14" fillId="0" borderId="8" xfId="0" applyNumberFormat="1" applyFont="1" applyBorder="1" applyAlignment="1">
      <alignment horizontal="center" vertical="top"/>
    </xf>
    <xf numFmtId="166" fontId="0" fillId="0" borderId="0" xfId="0" applyNumberFormat="1"/>
    <xf numFmtId="165" fontId="0" fillId="0" borderId="0" xfId="0" applyNumberForma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</cellXfs>
  <cellStyles count="2">
    <cellStyle name="Normal" xfId="0" builtinId="0"/>
    <cellStyle name="Normal 2" xfId="1" xr:uid="{E9F21014-753C-4D2F-82EC-EE838B937D18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Minutes (Control Phase)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Total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improvement!$A$2:$A$18</c:f>
              <c:numCache>
                <c:formatCode>m/d/yyyy</c:formatCode>
                <c:ptCount val="17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</c:numCache>
            </c:numRef>
          </c:cat>
          <c:val>
            <c:numRef>
              <c:f>improvement!$E$2:$E$18</c:f>
              <c:numCache>
                <c:formatCode>General</c:formatCode>
                <c:ptCount val="17"/>
                <c:pt idx="0">
                  <c:v>768</c:v>
                </c:pt>
                <c:pt idx="1">
                  <c:v>695</c:v>
                </c:pt>
                <c:pt idx="2">
                  <c:v>615</c:v>
                </c:pt>
                <c:pt idx="3">
                  <c:v>427</c:v>
                </c:pt>
                <c:pt idx="4">
                  <c:v>603</c:v>
                </c:pt>
                <c:pt idx="5">
                  <c:v>544</c:v>
                </c:pt>
                <c:pt idx="6">
                  <c:v>660</c:v>
                </c:pt>
                <c:pt idx="7">
                  <c:v>762</c:v>
                </c:pt>
                <c:pt idx="8">
                  <c:v>598</c:v>
                </c:pt>
                <c:pt idx="9">
                  <c:v>984</c:v>
                </c:pt>
                <c:pt idx="10">
                  <c:v>598</c:v>
                </c:pt>
                <c:pt idx="11">
                  <c:v>697</c:v>
                </c:pt>
                <c:pt idx="12">
                  <c:v>718</c:v>
                </c:pt>
                <c:pt idx="13">
                  <c:v>631</c:v>
                </c:pt>
                <c:pt idx="14">
                  <c:v>615</c:v>
                </c:pt>
                <c:pt idx="15">
                  <c:v>508</c:v>
                </c:pt>
                <c:pt idx="16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B-4E46-B60D-88BACF82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753632"/>
        <c:axId val="1683758624"/>
      </c:lineChart>
      <c:dateAx>
        <c:axId val="168375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58624"/>
        <c:crosses val="autoZero"/>
        <c:auto val="1"/>
        <c:lblOffset val="100"/>
        <c:baseTimeUnit val="days"/>
      </c:dateAx>
      <c:valAx>
        <c:axId val="16837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improvement!$E$1</c:f>
              <c:strCache>
                <c:ptCount val="1"/>
                <c:pt idx="0">
                  <c:v>Total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improvement!$A$2:$A$18</c:f>
              <c:numCache>
                <c:formatCode>m/d/yyyy</c:formatCode>
                <c:ptCount val="17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</c:numCache>
            </c:numRef>
          </c:cat>
          <c:val>
            <c:numRef>
              <c:f>improvement!$E$2:$E$18</c:f>
              <c:numCache>
                <c:formatCode>General</c:formatCode>
                <c:ptCount val="17"/>
                <c:pt idx="0">
                  <c:v>768</c:v>
                </c:pt>
                <c:pt idx="1">
                  <c:v>695</c:v>
                </c:pt>
                <c:pt idx="2">
                  <c:v>615</c:v>
                </c:pt>
                <c:pt idx="3">
                  <c:v>427</c:v>
                </c:pt>
                <c:pt idx="4">
                  <c:v>603</c:v>
                </c:pt>
                <c:pt idx="5">
                  <c:v>544</c:v>
                </c:pt>
                <c:pt idx="6">
                  <c:v>660</c:v>
                </c:pt>
                <c:pt idx="7">
                  <c:v>762</c:v>
                </c:pt>
                <c:pt idx="8">
                  <c:v>598</c:v>
                </c:pt>
                <c:pt idx="9">
                  <c:v>984</c:v>
                </c:pt>
                <c:pt idx="10">
                  <c:v>598</c:v>
                </c:pt>
                <c:pt idx="11">
                  <c:v>697</c:v>
                </c:pt>
                <c:pt idx="12">
                  <c:v>718</c:v>
                </c:pt>
                <c:pt idx="13">
                  <c:v>631</c:v>
                </c:pt>
                <c:pt idx="14">
                  <c:v>615</c:v>
                </c:pt>
                <c:pt idx="15">
                  <c:v>508</c:v>
                </c:pt>
                <c:pt idx="16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ED4-8FB6-5FEEA88F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256240"/>
        <c:axId val="1418256656"/>
      </c:lineChart>
      <c:dateAx>
        <c:axId val="141825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6656"/>
        <c:crosses val="autoZero"/>
        <c:auto val="1"/>
        <c:lblOffset val="100"/>
        <c:baseTimeUnit val="days"/>
      </c:dateAx>
      <c:valAx>
        <c:axId val="14182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5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Chart'!$K$1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Chart'!$K$2:$K$54</c:f>
              <c:numCache>
                <c:formatCode>General</c:formatCode>
                <c:ptCount val="53"/>
                <c:pt idx="0">
                  <c:v>0</c:v>
                </c:pt>
                <c:pt idx="1">
                  <c:v>329</c:v>
                </c:pt>
                <c:pt idx="2">
                  <c:v>15</c:v>
                </c:pt>
                <c:pt idx="3">
                  <c:v>115</c:v>
                </c:pt>
                <c:pt idx="4">
                  <c:v>316</c:v>
                </c:pt>
                <c:pt idx="5">
                  <c:v>397</c:v>
                </c:pt>
                <c:pt idx="6">
                  <c:v>603</c:v>
                </c:pt>
                <c:pt idx="7">
                  <c:v>125</c:v>
                </c:pt>
                <c:pt idx="8">
                  <c:v>266</c:v>
                </c:pt>
                <c:pt idx="9">
                  <c:v>61</c:v>
                </c:pt>
                <c:pt idx="10">
                  <c:v>57</c:v>
                </c:pt>
                <c:pt idx="11">
                  <c:v>154</c:v>
                </c:pt>
                <c:pt idx="12">
                  <c:v>117</c:v>
                </c:pt>
                <c:pt idx="13">
                  <c:v>195</c:v>
                </c:pt>
                <c:pt idx="14">
                  <c:v>49</c:v>
                </c:pt>
                <c:pt idx="15">
                  <c:v>175</c:v>
                </c:pt>
                <c:pt idx="16">
                  <c:v>149</c:v>
                </c:pt>
                <c:pt idx="17">
                  <c:v>141</c:v>
                </c:pt>
                <c:pt idx="18">
                  <c:v>5</c:v>
                </c:pt>
                <c:pt idx="19">
                  <c:v>404</c:v>
                </c:pt>
                <c:pt idx="20">
                  <c:v>294</c:v>
                </c:pt>
                <c:pt idx="21">
                  <c:v>314</c:v>
                </c:pt>
                <c:pt idx="22">
                  <c:v>164</c:v>
                </c:pt>
                <c:pt idx="23">
                  <c:v>85</c:v>
                </c:pt>
                <c:pt idx="24">
                  <c:v>76</c:v>
                </c:pt>
                <c:pt idx="25">
                  <c:v>348</c:v>
                </c:pt>
                <c:pt idx="26">
                  <c:v>29</c:v>
                </c:pt>
                <c:pt idx="27">
                  <c:v>493</c:v>
                </c:pt>
                <c:pt idx="28">
                  <c:v>97</c:v>
                </c:pt>
                <c:pt idx="29">
                  <c:v>517</c:v>
                </c:pt>
                <c:pt idx="30">
                  <c:v>30</c:v>
                </c:pt>
                <c:pt idx="31">
                  <c:v>346</c:v>
                </c:pt>
                <c:pt idx="32">
                  <c:v>113</c:v>
                </c:pt>
                <c:pt idx="33">
                  <c:v>89</c:v>
                </c:pt>
                <c:pt idx="34">
                  <c:v>5</c:v>
                </c:pt>
                <c:pt idx="35">
                  <c:v>253</c:v>
                </c:pt>
                <c:pt idx="36">
                  <c:v>305</c:v>
                </c:pt>
                <c:pt idx="37">
                  <c:v>204</c:v>
                </c:pt>
                <c:pt idx="38">
                  <c:v>551</c:v>
                </c:pt>
                <c:pt idx="39">
                  <c:v>421</c:v>
                </c:pt>
                <c:pt idx="40">
                  <c:v>193</c:v>
                </c:pt>
                <c:pt idx="41">
                  <c:v>318</c:v>
                </c:pt>
                <c:pt idx="42">
                  <c:v>445</c:v>
                </c:pt>
                <c:pt idx="43">
                  <c:v>4</c:v>
                </c:pt>
                <c:pt idx="44">
                  <c:v>380</c:v>
                </c:pt>
                <c:pt idx="45">
                  <c:v>8</c:v>
                </c:pt>
                <c:pt idx="46">
                  <c:v>4</c:v>
                </c:pt>
                <c:pt idx="47">
                  <c:v>19</c:v>
                </c:pt>
                <c:pt idx="48">
                  <c:v>133</c:v>
                </c:pt>
                <c:pt idx="49">
                  <c:v>444</c:v>
                </c:pt>
                <c:pt idx="50">
                  <c:v>92</c:v>
                </c:pt>
                <c:pt idx="51">
                  <c:v>7</c:v>
                </c:pt>
                <c:pt idx="52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B-4D88-BA1A-91DD57B64FAB}"/>
            </c:ext>
          </c:extLst>
        </c:ser>
        <c:ser>
          <c:idx val="1"/>
          <c:order val="1"/>
          <c:tx>
            <c:strRef>
              <c:f>'Control Chart'!$L$1</c:f>
              <c:strCache>
                <c:ptCount val="1"/>
                <c:pt idx="0">
                  <c:v>mbar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Chart'!$L$2:$L$54</c:f>
              <c:numCache>
                <c:formatCode>General</c:formatCode>
                <c:ptCount val="53"/>
                <c:pt idx="0">
                  <c:v>208.42307692307693</c:v>
                </c:pt>
                <c:pt idx="1">
                  <c:v>208.42307692307693</c:v>
                </c:pt>
                <c:pt idx="2">
                  <c:v>208.42307692307693</c:v>
                </c:pt>
                <c:pt idx="3">
                  <c:v>208.42307692307693</c:v>
                </c:pt>
                <c:pt idx="4">
                  <c:v>208.42307692307693</c:v>
                </c:pt>
                <c:pt idx="5">
                  <c:v>208.42307692307693</c:v>
                </c:pt>
                <c:pt idx="6">
                  <c:v>208.42307692307693</c:v>
                </c:pt>
                <c:pt idx="7">
                  <c:v>208.42307692307693</c:v>
                </c:pt>
                <c:pt idx="8">
                  <c:v>208.42307692307693</c:v>
                </c:pt>
                <c:pt idx="9">
                  <c:v>208.42307692307693</c:v>
                </c:pt>
                <c:pt idx="10">
                  <c:v>208.42307692307693</c:v>
                </c:pt>
                <c:pt idx="11">
                  <c:v>208.42307692307693</c:v>
                </c:pt>
                <c:pt idx="12">
                  <c:v>208.42307692307693</c:v>
                </c:pt>
                <c:pt idx="13">
                  <c:v>208.42307692307693</c:v>
                </c:pt>
                <c:pt idx="14">
                  <c:v>208.42307692307693</c:v>
                </c:pt>
                <c:pt idx="15">
                  <c:v>208.42307692307693</c:v>
                </c:pt>
                <c:pt idx="16">
                  <c:v>208.42307692307693</c:v>
                </c:pt>
                <c:pt idx="17">
                  <c:v>208.42307692307693</c:v>
                </c:pt>
                <c:pt idx="18">
                  <c:v>208.42307692307693</c:v>
                </c:pt>
                <c:pt idx="19">
                  <c:v>208.42307692307693</c:v>
                </c:pt>
                <c:pt idx="20">
                  <c:v>208.42307692307693</c:v>
                </c:pt>
                <c:pt idx="21">
                  <c:v>208.42307692307693</c:v>
                </c:pt>
                <c:pt idx="22">
                  <c:v>208.42307692307693</c:v>
                </c:pt>
                <c:pt idx="23">
                  <c:v>208.42307692307693</c:v>
                </c:pt>
                <c:pt idx="24">
                  <c:v>208.42307692307693</c:v>
                </c:pt>
                <c:pt idx="25">
                  <c:v>208.42307692307693</c:v>
                </c:pt>
                <c:pt idx="26">
                  <c:v>208.42307692307693</c:v>
                </c:pt>
                <c:pt idx="27">
                  <c:v>208.42307692307693</c:v>
                </c:pt>
                <c:pt idx="28">
                  <c:v>208.42307692307693</c:v>
                </c:pt>
                <c:pt idx="29">
                  <c:v>208.42307692307693</c:v>
                </c:pt>
                <c:pt idx="30">
                  <c:v>208.42307692307693</c:v>
                </c:pt>
                <c:pt idx="31">
                  <c:v>208.42307692307693</c:v>
                </c:pt>
                <c:pt idx="32">
                  <c:v>208.42307692307693</c:v>
                </c:pt>
                <c:pt idx="33">
                  <c:v>208.42307692307693</c:v>
                </c:pt>
                <c:pt idx="34">
                  <c:v>208.42307692307693</c:v>
                </c:pt>
                <c:pt idx="35">
                  <c:v>208.42307692307693</c:v>
                </c:pt>
                <c:pt idx="36">
                  <c:v>208.42307692307693</c:v>
                </c:pt>
                <c:pt idx="37">
                  <c:v>208.42307692307693</c:v>
                </c:pt>
                <c:pt idx="38">
                  <c:v>208.42307692307693</c:v>
                </c:pt>
                <c:pt idx="39">
                  <c:v>208.42307692307693</c:v>
                </c:pt>
                <c:pt idx="40">
                  <c:v>208.42307692307693</c:v>
                </c:pt>
                <c:pt idx="41">
                  <c:v>208.42307692307693</c:v>
                </c:pt>
                <c:pt idx="42">
                  <c:v>208.42307692307693</c:v>
                </c:pt>
                <c:pt idx="43">
                  <c:v>208.42307692307693</c:v>
                </c:pt>
                <c:pt idx="44">
                  <c:v>208.42307692307693</c:v>
                </c:pt>
                <c:pt idx="45">
                  <c:v>208.42307692307693</c:v>
                </c:pt>
                <c:pt idx="46">
                  <c:v>208.42307692307693</c:v>
                </c:pt>
                <c:pt idx="47">
                  <c:v>208.42307692307693</c:v>
                </c:pt>
                <c:pt idx="48">
                  <c:v>208.42307692307693</c:v>
                </c:pt>
                <c:pt idx="49">
                  <c:v>208.42307692307693</c:v>
                </c:pt>
                <c:pt idx="50">
                  <c:v>208.42307692307693</c:v>
                </c:pt>
                <c:pt idx="51">
                  <c:v>208.42307692307693</c:v>
                </c:pt>
                <c:pt idx="52">
                  <c:v>208.42307692307693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1B-4D88-BA1A-91DD57B64FAB}"/>
            </c:ext>
          </c:extLst>
        </c:ser>
        <c:ser>
          <c:idx val="2"/>
          <c:order val="2"/>
          <c:tx>
            <c:strRef>
              <c:f>'Control Chart'!$M$1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Chart'!$M$2:$M$54</c:f>
              <c:numCache>
                <c:formatCode>General</c:formatCode>
                <c:ptCount val="53"/>
                <c:pt idx="0">
                  <c:v>681.54346153846154</c:v>
                </c:pt>
                <c:pt idx="1">
                  <c:v>681.54346153846154</c:v>
                </c:pt>
                <c:pt idx="2">
                  <c:v>681.54346153846154</c:v>
                </c:pt>
                <c:pt idx="3">
                  <c:v>681.54346153846154</c:v>
                </c:pt>
                <c:pt idx="4">
                  <c:v>681.54346153846154</c:v>
                </c:pt>
                <c:pt idx="5">
                  <c:v>681.54346153846154</c:v>
                </c:pt>
                <c:pt idx="6">
                  <c:v>681.54346153846154</c:v>
                </c:pt>
                <c:pt idx="7">
                  <c:v>681.54346153846154</c:v>
                </c:pt>
                <c:pt idx="8">
                  <c:v>681.54346153846154</c:v>
                </c:pt>
                <c:pt idx="9">
                  <c:v>681.54346153846154</c:v>
                </c:pt>
                <c:pt idx="10">
                  <c:v>681.54346153846154</c:v>
                </c:pt>
                <c:pt idx="11">
                  <c:v>681.54346153846154</c:v>
                </c:pt>
                <c:pt idx="12">
                  <c:v>681.54346153846154</c:v>
                </c:pt>
                <c:pt idx="13">
                  <c:v>681.54346153846154</c:v>
                </c:pt>
                <c:pt idx="14">
                  <c:v>681.54346153846154</c:v>
                </c:pt>
                <c:pt idx="15">
                  <c:v>681.54346153846154</c:v>
                </c:pt>
                <c:pt idx="16">
                  <c:v>681.54346153846154</c:v>
                </c:pt>
                <c:pt idx="17">
                  <c:v>681.54346153846154</c:v>
                </c:pt>
                <c:pt idx="18">
                  <c:v>681.54346153846154</c:v>
                </c:pt>
                <c:pt idx="19">
                  <c:v>681.54346153846154</c:v>
                </c:pt>
                <c:pt idx="20">
                  <c:v>681.54346153846154</c:v>
                </c:pt>
                <c:pt idx="21">
                  <c:v>681.54346153846154</c:v>
                </c:pt>
                <c:pt idx="22">
                  <c:v>681.54346153846154</c:v>
                </c:pt>
                <c:pt idx="23">
                  <c:v>681.54346153846154</c:v>
                </c:pt>
                <c:pt idx="24">
                  <c:v>681.54346153846154</c:v>
                </c:pt>
                <c:pt idx="25">
                  <c:v>681.54346153846154</c:v>
                </c:pt>
                <c:pt idx="26">
                  <c:v>681.54346153846154</c:v>
                </c:pt>
                <c:pt idx="27">
                  <c:v>681.54346153846154</c:v>
                </c:pt>
                <c:pt idx="28">
                  <c:v>681.54346153846154</c:v>
                </c:pt>
                <c:pt idx="29">
                  <c:v>681.54346153846154</c:v>
                </c:pt>
                <c:pt idx="30">
                  <c:v>681.54346153846154</c:v>
                </c:pt>
                <c:pt idx="31">
                  <c:v>681.54346153846154</c:v>
                </c:pt>
                <c:pt idx="32">
                  <c:v>681.54346153846154</c:v>
                </c:pt>
                <c:pt idx="33">
                  <c:v>681.54346153846154</c:v>
                </c:pt>
                <c:pt idx="34">
                  <c:v>681.54346153846154</c:v>
                </c:pt>
                <c:pt idx="35">
                  <c:v>681.54346153846154</c:v>
                </c:pt>
                <c:pt idx="36">
                  <c:v>681.54346153846154</c:v>
                </c:pt>
                <c:pt idx="37">
                  <c:v>681.54346153846154</c:v>
                </c:pt>
                <c:pt idx="38">
                  <c:v>681.54346153846154</c:v>
                </c:pt>
                <c:pt idx="39">
                  <c:v>681.54346153846154</c:v>
                </c:pt>
                <c:pt idx="40">
                  <c:v>681.54346153846154</c:v>
                </c:pt>
                <c:pt idx="41">
                  <c:v>681.54346153846154</c:v>
                </c:pt>
                <c:pt idx="42">
                  <c:v>681.54346153846154</c:v>
                </c:pt>
                <c:pt idx="43">
                  <c:v>681.54346153846154</c:v>
                </c:pt>
                <c:pt idx="44">
                  <c:v>681.54346153846154</c:v>
                </c:pt>
                <c:pt idx="45">
                  <c:v>681.54346153846154</c:v>
                </c:pt>
                <c:pt idx="46">
                  <c:v>681.54346153846154</c:v>
                </c:pt>
                <c:pt idx="47">
                  <c:v>681.54346153846154</c:v>
                </c:pt>
                <c:pt idx="48">
                  <c:v>681.54346153846154</c:v>
                </c:pt>
                <c:pt idx="49">
                  <c:v>681.54346153846154</c:v>
                </c:pt>
                <c:pt idx="50">
                  <c:v>681.54346153846154</c:v>
                </c:pt>
                <c:pt idx="51">
                  <c:v>681.54346153846154</c:v>
                </c:pt>
                <c:pt idx="52">
                  <c:v>681.54346153846154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B-4D88-BA1A-91DD57B64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301440"/>
        <c:axId val="1121302272"/>
      </c:lineChart>
      <c:dateAx>
        <c:axId val="112130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02272"/>
        <c:crosses val="autoZero"/>
        <c:auto val="1"/>
        <c:lblOffset val="100"/>
        <c:baseTimeUnit val="days"/>
      </c:dateAx>
      <c:valAx>
        <c:axId val="11213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3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Chart'!$G$2:$G$54</c:f>
              <c:numCache>
                <c:formatCode>General</c:formatCode>
                <c:ptCount val="53"/>
                <c:pt idx="0">
                  <c:v>424</c:v>
                </c:pt>
                <c:pt idx="1">
                  <c:v>753</c:v>
                </c:pt>
                <c:pt idx="2">
                  <c:v>738</c:v>
                </c:pt>
                <c:pt idx="3">
                  <c:v>853</c:v>
                </c:pt>
                <c:pt idx="4">
                  <c:v>537</c:v>
                </c:pt>
                <c:pt idx="5">
                  <c:v>934</c:v>
                </c:pt>
                <c:pt idx="6">
                  <c:v>331</c:v>
                </c:pt>
                <c:pt idx="7">
                  <c:v>456</c:v>
                </c:pt>
                <c:pt idx="8">
                  <c:v>722</c:v>
                </c:pt>
                <c:pt idx="9">
                  <c:v>661</c:v>
                </c:pt>
                <c:pt idx="10">
                  <c:v>718</c:v>
                </c:pt>
                <c:pt idx="11">
                  <c:v>564</c:v>
                </c:pt>
                <c:pt idx="12">
                  <c:v>681</c:v>
                </c:pt>
                <c:pt idx="13">
                  <c:v>486</c:v>
                </c:pt>
                <c:pt idx="14">
                  <c:v>437</c:v>
                </c:pt>
                <c:pt idx="15">
                  <c:v>612</c:v>
                </c:pt>
                <c:pt idx="16">
                  <c:v>761</c:v>
                </c:pt>
                <c:pt idx="17">
                  <c:v>620</c:v>
                </c:pt>
                <c:pt idx="18">
                  <c:v>625</c:v>
                </c:pt>
                <c:pt idx="19">
                  <c:v>221</c:v>
                </c:pt>
                <c:pt idx="20">
                  <c:v>515</c:v>
                </c:pt>
                <c:pt idx="21">
                  <c:v>829</c:v>
                </c:pt>
                <c:pt idx="22">
                  <c:v>665</c:v>
                </c:pt>
                <c:pt idx="23">
                  <c:v>750</c:v>
                </c:pt>
                <c:pt idx="24">
                  <c:v>674</c:v>
                </c:pt>
                <c:pt idx="25">
                  <c:v>326</c:v>
                </c:pt>
                <c:pt idx="26">
                  <c:v>355</c:v>
                </c:pt>
                <c:pt idx="27">
                  <c:v>848</c:v>
                </c:pt>
                <c:pt idx="28">
                  <c:v>945</c:v>
                </c:pt>
                <c:pt idx="29">
                  <c:v>428</c:v>
                </c:pt>
                <c:pt idx="30">
                  <c:v>398</c:v>
                </c:pt>
                <c:pt idx="31">
                  <c:v>744</c:v>
                </c:pt>
                <c:pt idx="32">
                  <c:v>631</c:v>
                </c:pt>
                <c:pt idx="33">
                  <c:v>720</c:v>
                </c:pt>
                <c:pt idx="34">
                  <c:v>725</c:v>
                </c:pt>
                <c:pt idx="35">
                  <c:v>472</c:v>
                </c:pt>
                <c:pt idx="36">
                  <c:v>777</c:v>
                </c:pt>
                <c:pt idx="37">
                  <c:v>981</c:v>
                </c:pt>
                <c:pt idx="38">
                  <c:v>430</c:v>
                </c:pt>
                <c:pt idx="39">
                  <c:v>851</c:v>
                </c:pt>
                <c:pt idx="40">
                  <c:v>1044</c:v>
                </c:pt>
                <c:pt idx="41">
                  <c:v>726</c:v>
                </c:pt>
                <c:pt idx="42">
                  <c:v>281</c:v>
                </c:pt>
                <c:pt idx="43">
                  <c:v>285</c:v>
                </c:pt>
                <c:pt idx="44">
                  <c:v>665</c:v>
                </c:pt>
                <c:pt idx="45">
                  <c:v>657</c:v>
                </c:pt>
                <c:pt idx="46">
                  <c:v>653</c:v>
                </c:pt>
                <c:pt idx="47">
                  <c:v>634</c:v>
                </c:pt>
                <c:pt idx="48">
                  <c:v>767</c:v>
                </c:pt>
                <c:pt idx="49">
                  <c:v>323</c:v>
                </c:pt>
                <c:pt idx="50">
                  <c:v>415</c:v>
                </c:pt>
                <c:pt idx="51">
                  <c:v>422</c:v>
                </c:pt>
                <c:pt idx="52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7-41FF-8B99-652256EE2607}"/>
            </c:ext>
          </c:extLst>
        </c:ser>
        <c:ser>
          <c:idx val="1"/>
          <c:order val="1"/>
          <c:tx>
            <c:strRef>
              <c:f>'Control Chart'!$H$1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Chart'!$H$2:$H$54</c:f>
              <c:numCache>
                <c:formatCode>General</c:formatCode>
                <c:ptCount val="53"/>
                <c:pt idx="0">
                  <c:v>620.30188679245282</c:v>
                </c:pt>
                <c:pt idx="1">
                  <c:v>620.30188679245282</c:v>
                </c:pt>
                <c:pt idx="2">
                  <c:v>620.30188679245282</c:v>
                </c:pt>
                <c:pt idx="3">
                  <c:v>620.30188679245282</c:v>
                </c:pt>
                <c:pt idx="4">
                  <c:v>620.30188679245282</c:v>
                </c:pt>
                <c:pt idx="5">
                  <c:v>620.30188679245282</c:v>
                </c:pt>
                <c:pt idx="6">
                  <c:v>620.30188679245282</c:v>
                </c:pt>
                <c:pt idx="7">
                  <c:v>620.30188679245282</c:v>
                </c:pt>
                <c:pt idx="8">
                  <c:v>620.30188679245282</c:v>
                </c:pt>
                <c:pt idx="9">
                  <c:v>620.30188679245282</c:v>
                </c:pt>
                <c:pt idx="10">
                  <c:v>620.30188679245282</c:v>
                </c:pt>
                <c:pt idx="11">
                  <c:v>620.30188679245282</c:v>
                </c:pt>
                <c:pt idx="12">
                  <c:v>620.30188679245282</c:v>
                </c:pt>
                <c:pt idx="13">
                  <c:v>620.30188679245282</c:v>
                </c:pt>
                <c:pt idx="14">
                  <c:v>620.30188679245282</c:v>
                </c:pt>
                <c:pt idx="15">
                  <c:v>620.30188679245282</c:v>
                </c:pt>
                <c:pt idx="16">
                  <c:v>620.30188679245282</c:v>
                </c:pt>
                <c:pt idx="17">
                  <c:v>620.30188679245282</c:v>
                </c:pt>
                <c:pt idx="18">
                  <c:v>620.30188679245282</c:v>
                </c:pt>
                <c:pt idx="19">
                  <c:v>620.30188679245282</c:v>
                </c:pt>
                <c:pt idx="20">
                  <c:v>620.30188679245282</c:v>
                </c:pt>
                <c:pt idx="21">
                  <c:v>620.30188679245282</c:v>
                </c:pt>
                <c:pt idx="22">
                  <c:v>620.30188679245282</c:v>
                </c:pt>
                <c:pt idx="23">
                  <c:v>620.30188679245282</c:v>
                </c:pt>
                <c:pt idx="24">
                  <c:v>620.30188679245282</c:v>
                </c:pt>
                <c:pt idx="25">
                  <c:v>620.30188679245282</c:v>
                </c:pt>
                <c:pt idx="26">
                  <c:v>620.30188679245282</c:v>
                </c:pt>
                <c:pt idx="27">
                  <c:v>620.30188679245282</c:v>
                </c:pt>
                <c:pt idx="28">
                  <c:v>620.30188679245282</c:v>
                </c:pt>
                <c:pt idx="29">
                  <c:v>620.30188679245282</c:v>
                </c:pt>
                <c:pt idx="30">
                  <c:v>620.30188679245282</c:v>
                </c:pt>
                <c:pt idx="31">
                  <c:v>620.30188679245282</c:v>
                </c:pt>
                <c:pt idx="32">
                  <c:v>620.30188679245282</c:v>
                </c:pt>
                <c:pt idx="33">
                  <c:v>620.30188679245282</c:v>
                </c:pt>
                <c:pt idx="34">
                  <c:v>620.30188679245282</c:v>
                </c:pt>
                <c:pt idx="35">
                  <c:v>620.30188679245282</c:v>
                </c:pt>
                <c:pt idx="36">
                  <c:v>620.30188679245282</c:v>
                </c:pt>
                <c:pt idx="37">
                  <c:v>620.30188679245282</c:v>
                </c:pt>
                <c:pt idx="38">
                  <c:v>620.30188679245282</c:v>
                </c:pt>
                <c:pt idx="39">
                  <c:v>620.30188679245282</c:v>
                </c:pt>
                <c:pt idx="40">
                  <c:v>620.30188679245282</c:v>
                </c:pt>
                <c:pt idx="41">
                  <c:v>620.30188679245282</c:v>
                </c:pt>
                <c:pt idx="42">
                  <c:v>620.30188679245282</c:v>
                </c:pt>
                <c:pt idx="43">
                  <c:v>620.30188679245282</c:v>
                </c:pt>
                <c:pt idx="44">
                  <c:v>620.30188679245282</c:v>
                </c:pt>
                <c:pt idx="45">
                  <c:v>620.30188679245282</c:v>
                </c:pt>
                <c:pt idx="46">
                  <c:v>620.30188679245282</c:v>
                </c:pt>
                <c:pt idx="47">
                  <c:v>620.30188679245282</c:v>
                </c:pt>
                <c:pt idx="48">
                  <c:v>620.30188679245282</c:v>
                </c:pt>
                <c:pt idx="49">
                  <c:v>620.30188679245282</c:v>
                </c:pt>
                <c:pt idx="50">
                  <c:v>620.30188679245282</c:v>
                </c:pt>
                <c:pt idx="51">
                  <c:v>620.30188679245282</c:v>
                </c:pt>
                <c:pt idx="52">
                  <c:v>620.30188679245282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7-41FF-8B99-652256EE2607}"/>
            </c:ext>
          </c:extLst>
        </c:ser>
        <c:ser>
          <c:idx val="2"/>
          <c:order val="2"/>
          <c:tx>
            <c:strRef>
              <c:f>'Control Chart'!$I$1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Chart'!$I$2:$I$54</c:f>
              <c:numCache>
                <c:formatCode>General</c:formatCode>
                <c:ptCount val="53"/>
                <c:pt idx="0">
                  <c:v>1174.7072714078377</c:v>
                </c:pt>
                <c:pt idx="1">
                  <c:v>1174.7072714078377</c:v>
                </c:pt>
                <c:pt idx="2">
                  <c:v>1174.7072714078377</c:v>
                </c:pt>
                <c:pt idx="3">
                  <c:v>1174.7072714078377</c:v>
                </c:pt>
                <c:pt idx="4">
                  <c:v>1174.7072714078377</c:v>
                </c:pt>
                <c:pt idx="5">
                  <c:v>1174.7072714078377</c:v>
                </c:pt>
                <c:pt idx="6">
                  <c:v>1174.7072714078377</c:v>
                </c:pt>
                <c:pt idx="7">
                  <c:v>1174.7072714078377</c:v>
                </c:pt>
                <c:pt idx="8">
                  <c:v>1174.7072714078377</c:v>
                </c:pt>
                <c:pt idx="9">
                  <c:v>1174.7072714078377</c:v>
                </c:pt>
                <c:pt idx="10">
                  <c:v>1174.7072714078377</c:v>
                </c:pt>
                <c:pt idx="11">
                  <c:v>1174.7072714078377</c:v>
                </c:pt>
                <c:pt idx="12">
                  <c:v>1174.7072714078377</c:v>
                </c:pt>
                <c:pt idx="13">
                  <c:v>1174.7072714078377</c:v>
                </c:pt>
                <c:pt idx="14">
                  <c:v>1174.7072714078377</c:v>
                </c:pt>
                <c:pt idx="15">
                  <c:v>1174.7072714078377</c:v>
                </c:pt>
                <c:pt idx="16">
                  <c:v>1174.7072714078377</c:v>
                </c:pt>
                <c:pt idx="17">
                  <c:v>1174.7072714078377</c:v>
                </c:pt>
                <c:pt idx="18">
                  <c:v>1174.7072714078377</c:v>
                </c:pt>
                <c:pt idx="19">
                  <c:v>1174.7072714078377</c:v>
                </c:pt>
                <c:pt idx="20">
                  <c:v>1174.7072714078377</c:v>
                </c:pt>
                <c:pt idx="21">
                  <c:v>1174.7072714078377</c:v>
                </c:pt>
                <c:pt idx="22">
                  <c:v>1174.7072714078377</c:v>
                </c:pt>
                <c:pt idx="23">
                  <c:v>1174.7072714078377</c:v>
                </c:pt>
                <c:pt idx="24">
                  <c:v>1174.7072714078377</c:v>
                </c:pt>
                <c:pt idx="25">
                  <c:v>1174.7072714078377</c:v>
                </c:pt>
                <c:pt idx="26">
                  <c:v>1174.7072714078377</c:v>
                </c:pt>
                <c:pt idx="27">
                  <c:v>1174.7072714078377</c:v>
                </c:pt>
                <c:pt idx="28">
                  <c:v>1174.7072714078377</c:v>
                </c:pt>
                <c:pt idx="29">
                  <c:v>1174.7072714078377</c:v>
                </c:pt>
                <c:pt idx="30">
                  <c:v>1174.7072714078377</c:v>
                </c:pt>
                <c:pt idx="31">
                  <c:v>1174.7072714078377</c:v>
                </c:pt>
                <c:pt idx="32">
                  <c:v>1174.7072714078377</c:v>
                </c:pt>
                <c:pt idx="33">
                  <c:v>1174.7072714078377</c:v>
                </c:pt>
                <c:pt idx="34">
                  <c:v>1174.7072714078377</c:v>
                </c:pt>
                <c:pt idx="35">
                  <c:v>1174.7072714078377</c:v>
                </c:pt>
                <c:pt idx="36">
                  <c:v>1174.7072714078377</c:v>
                </c:pt>
                <c:pt idx="37">
                  <c:v>1174.7072714078377</c:v>
                </c:pt>
                <c:pt idx="38">
                  <c:v>1174.7072714078377</c:v>
                </c:pt>
                <c:pt idx="39">
                  <c:v>1174.7072714078377</c:v>
                </c:pt>
                <c:pt idx="40">
                  <c:v>1174.7072714078377</c:v>
                </c:pt>
                <c:pt idx="41">
                  <c:v>1174.7072714078377</c:v>
                </c:pt>
                <c:pt idx="42">
                  <c:v>1174.7072714078377</c:v>
                </c:pt>
                <c:pt idx="43">
                  <c:v>1174.7072714078377</c:v>
                </c:pt>
                <c:pt idx="44">
                  <c:v>1174.7072714078377</c:v>
                </c:pt>
                <c:pt idx="45">
                  <c:v>1174.7072714078377</c:v>
                </c:pt>
                <c:pt idx="46">
                  <c:v>1174.7072714078377</c:v>
                </c:pt>
                <c:pt idx="47">
                  <c:v>1174.7072714078377</c:v>
                </c:pt>
                <c:pt idx="48">
                  <c:v>1174.7072714078377</c:v>
                </c:pt>
                <c:pt idx="49">
                  <c:v>1174.7072714078377</c:v>
                </c:pt>
                <c:pt idx="50">
                  <c:v>1174.7072714078377</c:v>
                </c:pt>
                <c:pt idx="51">
                  <c:v>1174.7072714078377</c:v>
                </c:pt>
                <c:pt idx="52">
                  <c:v>1174.7072714078377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7-41FF-8B99-652256EE2607}"/>
            </c:ext>
          </c:extLst>
        </c:ser>
        <c:ser>
          <c:idx val="3"/>
          <c:order val="3"/>
          <c:tx>
            <c:strRef>
              <c:f>'Control Chart'!$J$1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Chart'!$F$2:$F$54</c:f>
              <c:numCache>
                <c:formatCode>m/d/yyyy</c:formatCode>
                <c:ptCount val="53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</c:numCache>
            </c:numRef>
          </c:cat>
          <c:val>
            <c:numRef>
              <c:f>'Control Chart'!$J$2:$J$54</c:f>
              <c:numCache>
                <c:formatCode>General</c:formatCode>
                <c:ptCount val="53"/>
                <c:pt idx="0">
                  <c:v>65.896502177068101</c:v>
                </c:pt>
                <c:pt idx="1">
                  <c:v>65.896502177068101</c:v>
                </c:pt>
                <c:pt idx="2">
                  <c:v>65.896502177068101</c:v>
                </c:pt>
                <c:pt idx="3">
                  <c:v>65.896502177068101</c:v>
                </c:pt>
                <c:pt idx="4">
                  <c:v>65.896502177068101</c:v>
                </c:pt>
                <c:pt idx="5">
                  <c:v>65.896502177068101</c:v>
                </c:pt>
                <c:pt idx="6">
                  <c:v>65.896502177068101</c:v>
                </c:pt>
                <c:pt idx="7">
                  <c:v>65.896502177068101</c:v>
                </c:pt>
                <c:pt idx="8">
                  <c:v>65.896502177068101</c:v>
                </c:pt>
                <c:pt idx="9">
                  <c:v>65.896502177068101</c:v>
                </c:pt>
                <c:pt idx="10">
                  <c:v>65.896502177068101</c:v>
                </c:pt>
                <c:pt idx="11">
                  <c:v>65.896502177068101</c:v>
                </c:pt>
                <c:pt idx="12">
                  <c:v>65.896502177068101</c:v>
                </c:pt>
                <c:pt idx="13">
                  <c:v>65.896502177068101</c:v>
                </c:pt>
                <c:pt idx="14">
                  <c:v>65.896502177068101</c:v>
                </c:pt>
                <c:pt idx="15">
                  <c:v>65.896502177068101</c:v>
                </c:pt>
                <c:pt idx="16">
                  <c:v>65.896502177068101</c:v>
                </c:pt>
                <c:pt idx="17">
                  <c:v>65.896502177068101</c:v>
                </c:pt>
                <c:pt idx="18">
                  <c:v>65.896502177068101</c:v>
                </c:pt>
                <c:pt idx="19">
                  <c:v>65.896502177068101</c:v>
                </c:pt>
                <c:pt idx="20">
                  <c:v>65.896502177068101</c:v>
                </c:pt>
                <c:pt idx="21">
                  <c:v>65.896502177068101</c:v>
                </c:pt>
                <c:pt idx="22">
                  <c:v>65.896502177068101</c:v>
                </c:pt>
                <c:pt idx="23">
                  <c:v>65.896502177068101</c:v>
                </c:pt>
                <c:pt idx="24">
                  <c:v>65.896502177068101</c:v>
                </c:pt>
                <c:pt idx="25">
                  <c:v>65.896502177068101</c:v>
                </c:pt>
                <c:pt idx="26">
                  <c:v>65.896502177068101</c:v>
                </c:pt>
                <c:pt idx="27">
                  <c:v>65.896502177068101</c:v>
                </c:pt>
                <c:pt idx="28">
                  <c:v>65.896502177068101</c:v>
                </c:pt>
                <c:pt idx="29">
                  <c:v>65.896502177068101</c:v>
                </c:pt>
                <c:pt idx="30">
                  <c:v>65.896502177068101</c:v>
                </c:pt>
                <c:pt idx="31">
                  <c:v>65.896502177068101</c:v>
                </c:pt>
                <c:pt idx="32">
                  <c:v>65.896502177068101</c:v>
                </c:pt>
                <c:pt idx="33">
                  <c:v>65.896502177068101</c:v>
                </c:pt>
                <c:pt idx="34">
                  <c:v>65.896502177068101</c:v>
                </c:pt>
                <c:pt idx="35">
                  <c:v>65.896502177068101</c:v>
                </c:pt>
                <c:pt idx="36">
                  <c:v>65.896502177068101</c:v>
                </c:pt>
                <c:pt idx="37">
                  <c:v>65.896502177068101</c:v>
                </c:pt>
                <c:pt idx="38">
                  <c:v>65.896502177068101</c:v>
                </c:pt>
                <c:pt idx="39">
                  <c:v>65.896502177068101</c:v>
                </c:pt>
                <c:pt idx="40">
                  <c:v>65.896502177068101</c:v>
                </c:pt>
                <c:pt idx="41">
                  <c:v>65.896502177068101</c:v>
                </c:pt>
                <c:pt idx="42">
                  <c:v>65.896502177068101</c:v>
                </c:pt>
                <c:pt idx="43">
                  <c:v>65.896502177068101</c:v>
                </c:pt>
                <c:pt idx="44">
                  <c:v>65.896502177068101</c:v>
                </c:pt>
                <c:pt idx="45">
                  <c:v>65.896502177068101</c:v>
                </c:pt>
                <c:pt idx="46">
                  <c:v>65.896502177068101</c:v>
                </c:pt>
                <c:pt idx="47">
                  <c:v>65.896502177068101</c:v>
                </c:pt>
                <c:pt idx="48">
                  <c:v>65.896502177068101</c:v>
                </c:pt>
                <c:pt idx="49">
                  <c:v>65.896502177068101</c:v>
                </c:pt>
                <c:pt idx="50">
                  <c:v>65.896502177068101</c:v>
                </c:pt>
                <c:pt idx="51">
                  <c:v>65.896502177068101</c:v>
                </c:pt>
                <c:pt idx="52">
                  <c:v>65.896502177068101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7-41FF-8B99-652256EE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458912"/>
        <c:axId val="1132460576"/>
      </c:lineChart>
      <c:dateAx>
        <c:axId val="1132458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60576"/>
        <c:crosses val="autoZero"/>
        <c:auto val="1"/>
        <c:lblOffset val="100"/>
        <c:baseTimeUnit val="days"/>
      </c:dateAx>
      <c:valAx>
        <c:axId val="11324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Chart(Full)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Chart'!$G$1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BDB-4133-943F-97838F10647B}"/>
              </c:ext>
            </c:extLst>
          </c:dPt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Chart'!$G$2:$G$71</c:f>
              <c:numCache>
                <c:formatCode>General</c:formatCode>
                <c:ptCount val="70"/>
                <c:pt idx="0">
                  <c:v>424</c:v>
                </c:pt>
                <c:pt idx="1">
                  <c:v>753</c:v>
                </c:pt>
                <c:pt idx="2">
                  <c:v>738</c:v>
                </c:pt>
                <c:pt idx="3">
                  <c:v>853</c:v>
                </c:pt>
                <c:pt idx="4">
                  <c:v>537</c:v>
                </c:pt>
                <c:pt idx="5">
                  <c:v>934</c:v>
                </c:pt>
                <c:pt idx="6">
                  <c:v>331</c:v>
                </c:pt>
                <c:pt idx="7">
                  <c:v>456</c:v>
                </c:pt>
                <c:pt idx="8">
                  <c:v>722</c:v>
                </c:pt>
                <c:pt idx="9">
                  <c:v>661</c:v>
                </c:pt>
                <c:pt idx="10">
                  <c:v>718</c:v>
                </c:pt>
                <c:pt idx="11">
                  <c:v>564</c:v>
                </c:pt>
                <c:pt idx="12">
                  <c:v>681</c:v>
                </c:pt>
                <c:pt idx="13">
                  <c:v>486</c:v>
                </c:pt>
                <c:pt idx="14">
                  <c:v>437</c:v>
                </c:pt>
                <c:pt idx="15">
                  <c:v>612</c:v>
                </c:pt>
                <c:pt idx="16">
                  <c:v>761</c:v>
                </c:pt>
                <c:pt idx="17">
                  <c:v>620</c:v>
                </c:pt>
                <c:pt idx="18">
                  <c:v>625</c:v>
                </c:pt>
                <c:pt idx="19">
                  <c:v>221</c:v>
                </c:pt>
                <c:pt idx="20">
                  <c:v>515</c:v>
                </c:pt>
                <c:pt idx="21">
                  <c:v>829</c:v>
                </c:pt>
                <c:pt idx="22">
                  <c:v>665</c:v>
                </c:pt>
                <c:pt idx="23">
                  <c:v>750</c:v>
                </c:pt>
                <c:pt idx="24">
                  <c:v>674</c:v>
                </c:pt>
                <c:pt idx="25">
                  <c:v>326</c:v>
                </c:pt>
                <c:pt idx="26">
                  <c:v>355</c:v>
                </c:pt>
                <c:pt idx="27">
                  <c:v>848</c:v>
                </c:pt>
                <c:pt idx="28">
                  <c:v>945</c:v>
                </c:pt>
                <c:pt idx="29">
                  <c:v>428</c:v>
                </c:pt>
                <c:pt idx="30">
                  <c:v>398</c:v>
                </c:pt>
                <c:pt idx="31">
                  <c:v>744</c:v>
                </c:pt>
                <c:pt idx="32">
                  <c:v>631</c:v>
                </c:pt>
                <c:pt idx="33">
                  <c:v>720</c:v>
                </c:pt>
                <c:pt idx="34">
                  <c:v>725</c:v>
                </c:pt>
                <c:pt idx="35">
                  <c:v>472</c:v>
                </c:pt>
                <c:pt idx="36">
                  <c:v>777</c:v>
                </c:pt>
                <c:pt idx="37">
                  <c:v>981</c:v>
                </c:pt>
                <c:pt idx="38">
                  <c:v>430</c:v>
                </c:pt>
                <c:pt idx="39">
                  <c:v>851</c:v>
                </c:pt>
                <c:pt idx="40">
                  <c:v>1044</c:v>
                </c:pt>
                <c:pt idx="41">
                  <c:v>726</c:v>
                </c:pt>
                <c:pt idx="42">
                  <c:v>281</c:v>
                </c:pt>
                <c:pt idx="43">
                  <c:v>285</c:v>
                </c:pt>
                <c:pt idx="44">
                  <c:v>665</c:v>
                </c:pt>
                <c:pt idx="45">
                  <c:v>657</c:v>
                </c:pt>
                <c:pt idx="46">
                  <c:v>653</c:v>
                </c:pt>
                <c:pt idx="47">
                  <c:v>634</c:v>
                </c:pt>
                <c:pt idx="48">
                  <c:v>767</c:v>
                </c:pt>
                <c:pt idx="49">
                  <c:v>323</c:v>
                </c:pt>
                <c:pt idx="50">
                  <c:v>415</c:v>
                </c:pt>
                <c:pt idx="51">
                  <c:v>422</c:v>
                </c:pt>
                <c:pt idx="52">
                  <c:v>806</c:v>
                </c:pt>
                <c:pt idx="53">
                  <c:v>768</c:v>
                </c:pt>
                <c:pt idx="54">
                  <c:v>695</c:v>
                </c:pt>
                <c:pt idx="55">
                  <c:v>615</c:v>
                </c:pt>
                <c:pt idx="56">
                  <c:v>427</c:v>
                </c:pt>
                <c:pt idx="57">
                  <c:v>603</c:v>
                </c:pt>
                <c:pt idx="58">
                  <c:v>544</c:v>
                </c:pt>
                <c:pt idx="59">
                  <c:v>660</c:v>
                </c:pt>
                <c:pt idx="60">
                  <c:v>762</c:v>
                </c:pt>
                <c:pt idx="61">
                  <c:v>598</c:v>
                </c:pt>
                <c:pt idx="62">
                  <c:v>984</c:v>
                </c:pt>
                <c:pt idx="63">
                  <c:v>598</c:v>
                </c:pt>
                <c:pt idx="64">
                  <c:v>697</c:v>
                </c:pt>
                <c:pt idx="65">
                  <c:v>718</c:v>
                </c:pt>
                <c:pt idx="66">
                  <c:v>631</c:v>
                </c:pt>
                <c:pt idx="67">
                  <c:v>615</c:v>
                </c:pt>
                <c:pt idx="68">
                  <c:v>508</c:v>
                </c:pt>
                <c:pt idx="69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B-4133-943F-97838F10647B}"/>
            </c:ext>
          </c:extLst>
        </c:ser>
        <c:ser>
          <c:idx val="1"/>
          <c:order val="1"/>
          <c:tx>
            <c:strRef>
              <c:f>'Control Chart'!$H$1</c:f>
              <c:strCache>
                <c:ptCount val="1"/>
                <c:pt idx="0">
                  <c:v>xbar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Chart'!$H$2:$H$71</c:f>
              <c:numCache>
                <c:formatCode>General</c:formatCode>
                <c:ptCount val="70"/>
                <c:pt idx="0">
                  <c:v>620.30188679245282</c:v>
                </c:pt>
                <c:pt idx="1">
                  <c:v>620.30188679245282</c:v>
                </c:pt>
                <c:pt idx="2">
                  <c:v>620.30188679245282</c:v>
                </c:pt>
                <c:pt idx="3">
                  <c:v>620.30188679245282</c:v>
                </c:pt>
                <c:pt idx="4">
                  <c:v>620.30188679245282</c:v>
                </c:pt>
                <c:pt idx="5">
                  <c:v>620.30188679245282</c:v>
                </c:pt>
                <c:pt idx="6">
                  <c:v>620.30188679245282</c:v>
                </c:pt>
                <c:pt idx="7">
                  <c:v>620.30188679245282</c:v>
                </c:pt>
                <c:pt idx="8">
                  <c:v>620.30188679245282</c:v>
                </c:pt>
                <c:pt idx="9">
                  <c:v>620.30188679245282</c:v>
                </c:pt>
                <c:pt idx="10">
                  <c:v>620.30188679245282</c:v>
                </c:pt>
                <c:pt idx="11">
                  <c:v>620.30188679245282</c:v>
                </c:pt>
                <c:pt idx="12">
                  <c:v>620.30188679245282</c:v>
                </c:pt>
                <c:pt idx="13">
                  <c:v>620.30188679245282</c:v>
                </c:pt>
                <c:pt idx="14">
                  <c:v>620.30188679245282</c:v>
                </c:pt>
                <c:pt idx="15">
                  <c:v>620.30188679245282</c:v>
                </c:pt>
                <c:pt idx="16">
                  <c:v>620.30188679245282</c:v>
                </c:pt>
                <c:pt idx="17">
                  <c:v>620.30188679245282</c:v>
                </c:pt>
                <c:pt idx="18">
                  <c:v>620.30188679245282</c:v>
                </c:pt>
                <c:pt idx="19">
                  <c:v>620.30188679245282</c:v>
                </c:pt>
                <c:pt idx="20">
                  <c:v>620.30188679245282</c:v>
                </c:pt>
                <c:pt idx="21">
                  <c:v>620.30188679245282</c:v>
                </c:pt>
                <c:pt idx="22">
                  <c:v>620.30188679245282</c:v>
                </c:pt>
                <c:pt idx="23">
                  <c:v>620.30188679245282</c:v>
                </c:pt>
                <c:pt idx="24">
                  <c:v>620.30188679245282</c:v>
                </c:pt>
                <c:pt idx="25">
                  <c:v>620.30188679245282</c:v>
                </c:pt>
                <c:pt idx="26">
                  <c:v>620.30188679245282</c:v>
                </c:pt>
                <c:pt idx="27">
                  <c:v>620.30188679245282</c:v>
                </c:pt>
                <c:pt idx="28">
                  <c:v>620.30188679245282</c:v>
                </c:pt>
                <c:pt idx="29">
                  <c:v>620.30188679245282</c:v>
                </c:pt>
                <c:pt idx="30">
                  <c:v>620.30188679245282</c:v>
                </c:pt>
                <c:pt idx="31">
                  <c:v>620.30188679245282</c:v>
                </c:pt>
                <c:pt idx="32">
                  <c:v>620.30188679245282</c:v>
                </c:pt>
                <c:pt idx="33">
                  <c:v>620.30188679245282</c:v>
                </c:pt>
                <c:pt idx="34">
                  <c:v>620.30188679245282</c:v>
                </c:pt>
                <c:pt idx="35">
                  <c:v>620.30188679245282</c:v>
                </c:pt>
                <c:pt idx="36">
                  <c:v>620.30188679245282</c:v>
                </c:pt>
                <c:pt idx="37">
                  <c:v>620.30188679245282</c:v>
                </c:pt>
                <c:pt idx="38">
                  <c:v>620.30188679245282</c:v>
                </c:pt>
                <c:pt idx="39">
                  <c:v>620.30188679245282</c:v>
                </c:pt>
                <c:pt idx="40">
                  <c:v>620.30188679245282</c:v>
                </c:pt>
                <c:pt idx="41">
                  <c:v>620.30188679245282</c:v>
                </c:pt>
                <c:pt idx="42">
                  <c:v>620.30188679245282</c:v>
                </c:pt>
                <c:pt idx="43">
                  <c:v>620.30188679245282</c:v>
                </c:pt>
                <c:pt idx="44">
                  <c:v>620.30188679245282</c:v>
                </c:pt>
                <c:pt idx="45">
                  <c:v>620.30188679245282</c:v>
                </c:pt>
                <c:pt idx="46">
                  <c:v>620.30188679245282</c:v>
                </c:pt>
                <c:pt idx="47">
                  <c:v>620.30188679245282</c:v>
                </c:pt>
                <c:pt idx="48">
                  <c:v>620.30188679245282</c:v>
                </c:pt>
                <c:pt idx="49">
                  <c:v>620.30188679245282</c:v>
                </c:pt>
                <c:pt idx="50">
                  <c:v>620.30188679245282</c:v>
                </c:pt>
                <c:pt idx="51">
                  <c:v>620.30188679245282</c:v>
                </c:pt>
                <c:pt idx="52">
                  <c:v>620.30188679245282</c:v>
                </c:pt>
                <c:pt idx="53">
                  <c:v>620.30188679245282</c:v>
                </c:pt>
                <c:pt idx="54">
                  <c:v>620.30188679245282</c:v>
                </c:pt>
                <c:pt idx="55">
                  <c:v>620.30188679245282</c:v>
                </c:pt>
                <c:pt idx="56">
                  <c:v>620.30188679245282</c:v>
                </c:pt>
                <c:pt idx="57">
                  <c:v>620.30188679245282</c:v>
                </c:pt>
                <c:pt idx="58">
                  <c:v>620.30188679245282</c:v>
                </c:pt>
                <c:pt idx="59">
                  <c:v>620.30188679245282</c:v>
                </c:pt>
                <c:pt idx="60">
                  <c:v>620.30188679245282</c:v>
                </c:pt>
                <c:pt idx="61">
                  <c:v>620.30188679245282</c:v>
                </c:pt>
                <c:pt idx="62">
                  <c:v>620.30188679245282</c:v>
                </c:pt>
                <c:pt idx="63">
                  <c:v>620.30188679245282</c:v>
                </c:pt>
                <c:pt idx="64">
                  <c:v>620.30188679245282</c:v>
                </c:pt>
                <c:pt idx="65">
                  <c:v>620.30188679245282</c:v>
                </c:pt>
                <c:pt idx="66">
                  <c:v>620.30188679245282</c:v>
                </c:pt>
                <c:pt idx="67">
                  <c:v>620.30188679245282</c:v>
                </c:pt>
                <c:pt idx="68">
                  <c:v>620.30188679245282</c:v>
                </c:pt>
                <c:pt idx="69">
                  <c:v>620.30188679245282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B-4133-943F-97838F10647B}"/>
            </c:ext>
          </c:extLst>
        </c:ser>
        <c:ser>
          <c:idx val="2"/>
          <c:order val="2"/>
          <c:tx>
            <c:strRef>
              <c:f>'Control Chart'!$I$1</c:f>
              <c:strCache>
                <c:ptCount val="1"/>
                <c:pt idx="0">
                  <c:v>UCL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Chart'!$I$2:$I$71</c:f>
              <c:numCache>
                <c:formatCode>General</c:formatCode>
                <c:ptCount val="70"/>
                <c:pt idx="0">
                  <c:v>1174.7072714078377</c:v>
                </c:pt>
                <c:pt idx="1">
                  <c:v>1174.7072714078377</c:v>
                </c:pt>
                <c:pt idx="2">
                  <c:v>1174.7072714078377</c:v>
                </c:pt>
                <c:pt idx="3">
                  <c:v>1174.7072714078377</c:v>
                </c:pt>
                <c:pt idx="4">
                  <c:v>1174.7072714078377</c:v>
                </c:pt>
                <c:pt idx="5">
                  <c:v>1174.7072714078377</c:v>
                </c:pt>
                <c:pt idx="6">
                  <c:v>1174.7072714078377</c:v>
                </c:pt>
                <c:pt idx="7">
                  <c:v>1174.7072714078377</c:v>
                </c:pt>
                <c:pt idx="8">
                  <c:v>1174.7072714078377</c:v>
                </c:pt>
                <c:pt idx="9">
                  <c:v>1174.7072714078377</c:v>
                </c:pt>
                <c:pt idx="10">
                  <c:v>1174.7072714078377</c:v>
                </c:pt>
                <c:pt idx="11">
                  <c:v>1174.7072714078377</c:v>
                </c:pt>
                <c:pt idx="12">
                  <c:v>1174.7072714078377</c:v>
                </c:pt>
                <c:pt idx="13">
                  <c:v>1174.7072714078377</c:v>
                </c:pt>
                <c:pt idx="14">
                  <c:v>1174.7072714078377</c:v>
                </c:pt>
                <c:pt idx="15">
                  <c:v>1174.7072714078377</c:v>
                </c:pt>
                <c:pt idx="16">
                  <c:v>1174.7072714078377</c:v>
                </c:pt>
                <c:pt idx="17">
                  <c:v>1174.7072714078377</c:v>
                </c:pt>
                <c:pt idx="18">
                  <c:v>1174.7072714078377</c:v>
                </c:pt>
                <c:pt idx="19">
                  <c:v>1174.7072714078377</c:v>
                </c:pt>
                <c:pt idx="20">
                  <c:v>1174.7072714078377</c:v>
                </c:pt>
                <c:pt idx="21">
                  <c:v>1174.7072714078377</c:v>
                </c:pt>
                <c:pt idx="22">
                  <c:v>1174.7072714078377</c:v>
                </c:pt>
                <c:pt idx="23">
                  <c:v>1174.7072714078377</c:v>
                </c:pt>
                <c:pt idx="24">
                  <c:v>1174.7072714078377</c:v>
                </c:pt>
                <c:pt idx="25">
                  <c:v>1174.7072714078377</c:v>
                </c:pt>
                <c:pt idx="26">
                  <c:v>1174.7072714078377</c:v>
                </c:pt>
                <c:pt idx="27">
                  <c:v>1174.7072714078377</c:v>
                </c:pt>
                <c:pt idx="28">
                  <c:v>1174.7072714078377</c:v>
                </c:pt>
                <c:pt idx="29">
                  <c:v>1174.7072714078377</c:v>
                </c:pt>
                <c:pt idx="30">
                  <c:v>1174.7072714078377</c:v>
                </c:pt>
                <c:pt idx="31">
                  <c:v>1174.7072714078377</c:v>
                </c:pt>
                <c:pt idx="32">
                  <c:v>1174.7072714078377</c:v>
                </c:pt>
                <c:pt idx="33">
                  <c:v>1174.7072714078377</c:v>
                </c:pt>
                <c:pt idx="34">
                  <c:v>1174.7072714078377</c:v>
                </c:pt>
                <c:pt idx="35">
                  <c:v>1174.7072714078377</c:v>
                </c:pt>
                <c:pt idx="36">
                  <c:v>1174.7072714078377</c:v>
                </c:pt>
                <c:pt idx="37">
                  <c:v>1174.7072714078377</c:v>
                </c:pt>
                <c:pt idx="38">
                  <c:v>1174.7072714078377</c:v>
                </c:pt>
                <c:pt idx="39">
                  <c:v>1174.7072714078377</c:v>
                </c:pt>
                <c:pt idx="40">
                  <c:v>1174.7072714078377</c:v>
                </c:pt>
                <c:pt idx="41">
                  <c:v>1174.7072714078377</c:v>
                </c:pt>
                <c:pt idx="42">
                  <c:v>1174.7072714078377</c:v>
                </c:pt>
                <c:pt idx="43">
                  <c:v>1174.7072714078377</c:v>
                </c:pt>
                <c:pt idx="44">
                  <c:v>1174.7072714078377</c:v>
                </c:pt>
                <c:pt idx="45">
                  <c:v>1174.7072714078377</c:v>
                </c:pt>
                <c:pt idx="46">
                  <c:v>1174.7072714078377</c:v>
                </c:pt>
                <c:pt idx="47">
                  <c:v>1174.7072714078377</c:v>
                </c:pt>
                <c:pt idx="48">
                  <c:v>1174.7072714078377</c:v>
                </c:pt>
                <c:pt idx="49">
                  <c:v>1174.7072714078377</c:v>
                </c:pt>
                <c:pt idx="50">
                  <c:v>1174.7072714078377</c:v>
                </c:pt>
                <c:pt idx="51">
                  <c:v>1174.7072714078377</c:v>
                </c:pt>
                <c:pt idx="52">
                  <c:v>1174.7072714078377</c:v>
                </c:pt>
                <c:pt idx="53">
                  <c:v>1174.7072714078377</c:v>
                </c:pt>
                <c:pt idx="54">
                  <c:v>1174.7072714078377</c:v>
                </c:pt>
                <c:pt idx="55">
                  <c:v>1174.7072714078377</c:v>
                </c:pt>
                <c:pt idx="56">
                  <c:v>1174.7072714078377</c:v>
                </c:pt>
                <c:pt idx="57">
                  <c:v>1174.7072714078377</c:v>
                </c:pt>
                <c:pt idx="58">
                  <c:v>1174.7072714078377</c:v>
                </c:pt>
                <c:pt idx="59">
                  <c:v>1174.7072714078377</c:v>
                </c:pt>
                <c:pt idx="60">
                  <c:v>1174.7072714078377</c:v>
                </c:pt>
                <c:pt idx="61">
                  <c:v>1174.7072714078377</c:v>
                </c:pt>
                <c:pt idx="62">
                  <c:v>1174.7072714078377</c:v>
                </c:pt>
                <c:pt idx="63">
                  <c:v>1174.7072714078377</c:v>
                </c:pt>
                <c:pt idx="64">
                  <c:v>1174.7072714078377</c:v>
                </c:pt>
                <c:pt idx="65">
                  <c:v>1174.7072714078377</c:v>
                </c:pt>
                <c:pt idx="66">
                  <c:v>1174.7072714078377</c:v>
                </c:pt>
                <c:pt idx="67">
                  <c:v>1174.7072714078377</c:v>
                </c:pt>
                <c:pt idx="68">
                  <c:v>1174.7072714078377</c:v>
                </c:pt>
                <c:pt idx="69">
                  <c:v>1174.7072714078377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B-4133-943F-97838F10647B}"/>
            </c:ext>
          </c:extLst>
        </c:ser>
        <c:ser>
          <c:idx val="3"/>
          <c:order val="3"/>
          <c:tx>
            <c:strRef>
              <c:f>'Control Chart'!$J$1</c:f>
              <c:strCache>
                <c:ptCount val="1"/>
                <c:pt idx="0">
                  <c:v>LCL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Chart'!$J$2:$J$71</c:f>
              <c:numCache>
                <c:formatCode>General</c:formatCode>
                <c:ptCount val="70"/>
                <c:pt idx="0">
                  <c:v>65.896502177068101</c:v>
                </c:pt>
                <c:pt idx="1">
                  <c:v>65.896502177068101</c:v>
                </c:pt>
                <c:pt idx="2">
                  <c:v>65.896502177068101</c:v>
                </c:pt>
                <c:pt idx="3">
                  <c:v>65.896502177068101</c:v>
                </c:pt>
                <c:pt idx="4">
                  <c:v>65.896502177068101</c:v>
                </c:pt>
                <c:pt idx="5">
                  <c:v>65.896502177068101</c:v>
                </c:pt>
                <c:pt idx="6">
                  <c:v>65.896502177068101</c:v>
                </c:pt>
                <c:pt idx="7">
                  <c:v>65.896502177068101</c:v>
                </c:pt>
                <c:pt idx="8">
                  <c:v>65.896502177068101</c:v>
                </c:pt>
                <c:pt idx="9">
                  <c:v>65.896502177068101</c:v>
                </c:pt>
                <c:pt idx="10">
                  <c:v>65.896502177068101</c:v>
                </c:pt>
                <c:pt idx="11">
                  <c:v>65.896502177068101</c:v>
                </c:pt>
                <c:pt idx="12">
                  <c:v>65.896502177068101</c:v>
                </c:pt>
                <c:pt idx="13">
                  <c:v>65.896502177068101</c:v>
                </c:pt>
                <c:pt idx="14">
                  <c:v>65.896502177068101</c:v>
                </c:pt>
                <c:pt idx="15">
                  <c:v>65.896502177068101</c:v>
                </c:pt>
                <c:pt idx="16">
                  <c:v>65.896502177068101</c:v>
                </c:pt>
                <c:pt idx="17">
                  <c:v>65.896502177068101</c:v>
                </c:pt>
                <c:pt idx="18">
                  <c:v>65.896502177068101</c:v>
                </c:pt>
                <c:pt idx="19">
                  <c:v>65.896502177068101</c:v>
                </c:pt>
                <c:pt idx="20">
                  <c:v>65.896502177068101</c:v>
                </c:pt>
                <c:pt idx="21">
                  <c:v>65.896502177068101</c:v>
                </c:pt>
                <c:pt idx="22">
                  <c:v>65.896502177068101</c:v>
                </c:pt>
                <c:pt idx="23">
                  <c:v>65.896502177068101</c:v>
                </c:pt>
                <c:pt idx="24">
                  <c:v>65.896502177068101</c:v>
                </c:pt>
                <c:pt idx="25">
                  <c:v>65.896502177068101</c:v>
                </c:pt>
                <c:pt idx="26">
                  <c:v>65.896502177068101</c:v>
                </c:pt>
                <c:pt idx="27">
                  <c:v>65.896502177068101</c:v>
                </c:pt>
                <c:pt idx="28">
                  <c:v>65.896502177068101</c:v>
                </c:pt>
                <c:pt idx="29">
                  <c:v>65.896502177068101</c:v>
                </c:pt>
                <c:pt idx="30">
                  <c:v>65.896502177068101</c:v>
                </c:pt>
                <c:pt idx="31">
                  <c:v>65.896502177068101</c:v>
                </c:pt>
                <c:pt idx="32">
                  <c:v>65.896502177068101</c:v>
                </c:pt>
                <c:pt idx="33">
                  <c:v>65.896502177068101</c:v>
                </c:pt>
                <c:pt idx="34">
                  <c:v>65.896502177068101</c:v>
                </c:pt>
                <c:pt idx="35">
                  <c:v>65.896502177068101</c:v>
                </c:pt>
                <c:pt idx="36">
                  <c:v>65.896502177068101</c:v>
                </c:pt>
                <c:pt idx="37">
                  <c:v>65.896502177068101</c:v>
                </c:pt>
                <c:pt idx="38">
                  <c:v>65.896502177068101</c:v>
                </c:pt>
                <c:pt idx="39">
                  <c:v>65.896502177068101</c:v>
                </c:pt>
                <c:pt idx="40">
                  <c:v>65.896502177068101</c:v>
                </c:pt>
                <c:pt idx="41">
                  <c:v>65.896502177068101</c:v>
                </c:pt>
                <c:pt idx="42">
                  <c:v>65.896502177068101</c:v>
                </c:pt>
                <c:pt idx="43">
                  <c:v>65.896502177068101</c:v>
                </c:pt>
                <c:pt idx="44">
                  <c:v>65.896502177068101</c:v>
                </c:pt>
                <c:pt idx="45">
                  <c:v>65.896502177068101</c:v>
                </c:pt>
                <c:pt idx="46">
                  <c:v>65.896502177068101</c:v>
                </c:pt>
                <c:pt idx="47">
                  <c:v>65.896502177068101</c:v>
                </c:pt>
                <c:pt idx="48">
                  <c:v>65.896502177068101</c:v>
                </c:pt>
                <c:pt idx="49">
                  <c:v>65.896502177068101</c:v>
                </c:pt>
                <c:pt idx="50">
                  <c:v>65.896502177068101</c:v>
                </c:pt>
                <c:pt idx="51">
                  <c:v>65.896502177068101</c:v>
                </c:pt>
                <c:pt idx="52">
                  <c:v>65.896502177068101</c:v>
                </c:pt>
                <c:pt idx="53">
                  <c:v>65.896502177068101</c:v>
                </c:pt>
                <c:pt idx="54">
                  <c:v>65.896502177068101</c:v>
                </c:pt>
                <c:pt idx="55">
                  <c:v>65.896502177068101</c:v>
                </c:pt>
                <c:pt idx="56">
                  <c:v>65.896502177068101</c:v>
                </c:pt>
                <c:pt idx="57">
                  <c:v>65.896502177068101</c:v>
                </c:pt>
                <c:pt idx="58">
                  <c:v>65.896502177068101</c:v>
                </c:pt>
                <c:pt idx="59">
                  <c:v>65.896502177068101</c:v>
                </c:pt>
                <c:pt idx="60">
                  <c:v>65.896502177068101</c:v>
                </c:pt>
                <c:pt idx="61">
                  <c:v>65.896502177068101</c:v>
                </c:pt>
                <c:pt idx="62">
                  <c:v>65.896502177068101</c:v>
                </c:pt>
                <c:pt idx="63">
                  <c:v>65.896502177068101</c:v>
                </c:pt>
                <c:pt idx="64">
                  <c:v>65.896502177068101</c:v>
                </c:pt>
                <c:pt idx="65">
                  <c:v>65.896502177068101</c:v>
                </c:pt>
                <c:pt idx="66">
                  <c:v>65.896502177068101</c:v>
                </c:pt>
                <c:pt idx="67">
                  <c:v>65.896502177068101</c:v>
                </c:pt>
                <c:pt idx="68">
                  <c:v>65.896502177068101</c:v>
                </c:pt>
                <c:pt idx="69">
                  <c:v>65.896502177068101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B-4133-943F-97838F10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554816"/>
        <c:axId val="1207547744"/>
      </c:lineChart>
      <c:dateAx>
        <c:axId val="1207554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47744"/>
        <c:crosses val="autoZero"/>
        <c:auto val="1"/>
        <c:lblOffset val="100"/>
        <c:baseTimeUnit val="days"/>
      </c:dateAx>
      <c:valAx>
        <c:axId val="12075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Range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'Control Chart'!$K$1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Chart'!$K$2:$K$71</c:f>
              <c:numCache>
                <c:formatCode>General</c:formatCode>
                <c:ptCount val="70"/>
                <c:pt idx="0">
                  <c:v>0</c:v>
                </c:pt>
                <c:pt idx="1">
                  <c:v>329</c:v>
                </c:pt>
                <c:pt idx="2">
                  <c:v>15</c:v>
                </c:pt>
                <c:pt idx="3">
                  <c:v>115</c:v>
                </c:pt>
                <c:pt idx="4">
                  <c:v>316</c:v>
                </c:pt>
                <c:pt idx="5">
                  <c:v>397</c:v>
                </c:pt>
                <c:pt idx="6">
                  <c:v>603</c:v>
                </c:pt>
                <c:pt idx="7">
                  <c:v>125</c:v>
                </c:pt>
                <c:pt idx="8">
                  <c:v>266</c:v>
                </c:pt>
                <c:pt idx="9">
                  <c:v>61</c:v>
                </c:pt>
                <c:pt idx="10">
                  <c:v>57</c:v>
                </c:pt>
                <c:pt idx="11">
                  <c:v>154</c:v>
                </c:pt>
                <c:pt idx="12">
                  <c:v>117</c:v>
                </c:pt>
                <c:pt idx="13">
                  <c:v>195</c:v>
                </c:pt>
                <c:pt idx="14">
                  <c:v>49</c:v>
                </c:pt>
                <c:pt idx="15">
                  <c:v>175</c:v>
                </c:pt>
                <c:pt idx="16">
                  <c:v>149</c:v>
                </c:pt>
                <c:pt idx="17">
                  <c:v>141</c:v>
                </c:pt>
                <c:pt idx="18">
                  <c:v>5</c:v>
                </c:pt>
                <c:pt idx="19">
                  <c:v>404</c:v>
                </c:pt>
                <c:pt idx="20">
                  <c:v>294</c:v>
                </c:pt>
                <c:pt idx="21">
                  <c:v>314</c:v>
                </c:pt>
                <c:pt idx="22">
                  <c:v>164</c:v>
                </c:pt>
                <c:pt idx="23">
                  <c:v>85</c:v>
                </c:pt>
                <c:pt idx="24">
                  <c:v>76</c:v>
                </c:pt>
                <c:pt idx="25">
                  <c:v>348</c:v>
                </c:pt>
                <c:pt idx="26">
                  <c:v>29</c:v>
                </c:pt>
                <c:pt idx="27">
                  <c:v>493</c:v>
                </c:pt>
                <c:pt idx="28">
                  <c:v>97</c:v>
                </c:pt>
                <c:pt idx="29">
                  <c:v>517</c:v>
                </c:pt>
                <c:pt idx="30">
                  <c:v>30</c:v>
                </c:pt>
                <c:pt idx="31">
                  <c:v>346</c:v>
                </c:pt>
                <c:pt idx="32">
                  <c:v>113</c:v>
                </c:pt>
                <c:pt idx="33">
                  <c:v>89</c:v>
                </c:pt>
                <c:pt idx="34">
                  <c:v>5</c:v>
                </c:pt>
                <c:pt idx="35">
                  <c:v>253</c:v>
                </c:pt>
                <c:pt idx="36">
                  <c:v>305</c:v>
                </c:pt>
                <c:pt idx="37">
                  <c:v>204</c:v>
                </c:pt>
                <c:pt idx="38">
                  <c:v>551</c:v>
                </c:pt>
                <c:pt idx="39">
                  <c:v>421</c:v>
                </c:pt>
                <c:pt idx="40">
                  <c:v>193</c:v>
                </c:pt>
                <c:pt idx="41">
                  <c:v>318</c:v>
                </c:pt>
                <c:pt idx="42">
                  <c:v>445</c:v>
                </c:pt>
                <c:pt idx="43">
                  <c:v>4</c:v>
                </c:pt>
                <c:pt idx="44">
                  <c:v>380</c:v>
                </c:pt>
                <c:pt idx="45">
                  <c:v>8</c:v>
                </c:pt>
                <c:pt idx="46">
                  <c:v>4</c:v>
                </c:pt>
                <c:pt idx="47">
                  <c:v>19</c:v>
                </c:pt>
                <c:pt idx="48">
                  <c:v>133</c:v>
                </c:pt>
                <c:pt idx="49">
                  <c:v>444</c:v>
                </c:pt>
                <c:pt idx="50">
                  <c:v>92</c:v>
                </c:pt>
                <c:pt idx="51">
                  <c:v>7</c:v>
                </c:pt>
                <c:pt idx="52">
                  <c:v>384</c:v>
                </c:pt>
                <c:pt idx="53">
                  <c:v>38</c:v>
                </c:pt>
                <c:pt idx="54">
                  <c:v>73</c:v>
                </c:pt>
                <c:pt idx="55">
                  <c:v>80</c:v>
                </c:pt>
                <c:pt idx="56">
                  <c:v>188</c:v>
                </c:pt>
                <c:pt idx="57">
                  <c:v>176</c:v>
                </c:pt>
                <c:pt idx="58">
                  <c:v>59</c:v>
                </c:pt>
                <c:pt idx="59">
                  <c:v>116</c:v>
                </c:pt>
                <c:pt idx="60">
                  <c:v>102</c:v>
                </c:pt>
                <c:pt idx="61">
                  <c:v>164</c:v>
                </c:pt>
                <c:pt idx="62">
                  <c:v>386</c:v>
                </c:pt>
                <c:pt idx="63">
                  <c:v>386</c:v>
                </c:pt>
                <c:pt idx="64">
                  <c:v>99</c:v>
                </c:pt>
                <c:pt idx="65">
                  <c:v>21</c:v>
                </c:pt>
                <c:pt idx="66">
                  <c:v>87</c:v>
                </c:pt>
                <c:pt idx="67">
                  <c:v>16</c:v>
                </c:pt>
                <c:pt idx="68">
                  <c:v>107</c:v>
                </c:pt>
                <c:pt idx="69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EE2-9FBF-24895210E87B}"/>
            </c:ext>
          </c:extLst>
        </c:ser>
        <c:ser>
          <c:idx val="1"/>
          <c:order val="1"/>
          <c:tx>
            <c:strRef>
              <c:f>'Control Chart'!$L$1</c:f>
              <c:strCache>
                <c:ptCount val="1"/>
                <c:pt idx="0">
                  <c:v>mbar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Chart'!$L$2:$L$71</c:f>
              <c:numCache>
                <c:formatCode>General</c:formatCode>
                <c:ptCount val="70"/>
                <c:pt idx="0">
                  <c:v>208.42307692307693</c:v>
                </c:pt>
                <c:pt idx="1">
                  <c:v>208.42307692307693</c:v>
                </c:pt>
                <c:pt idx="2">
                  <c:v>208.42307692307693</c:v>
                </c:pt>
                <c:pt idx="3">
                  <c:v>208.42307692307693</c:v>
                </c:pt>
                <c:pt idx="4">
                  <c:v>208.42307692307693</c:v>
                </c:pt>
                <c:pt idx="5">
                  <c:v>208.42307692307693</c:v>
                </c:pt>
                <c:pt idx="6">
                  <c:v>208.42307692307693</c:v>
                </c:pt>
                <c:pt idx="7">
                  <c:v>208.42307692307693</c:v>
                </c:pt>
                <c:pt idx="8">
                  <c:v>208.42307692307693</c:v>
                </c:pt>
                <c:pt idx="9">
                  <c:v>208.42307692307693</c:v>
                </c:pt>
                <c:pt idx="10">
                  <c:v>208.42307692307693</c:v>
                </c:pt>
                <c:pt idx="11">
                  <c:v>208.42307692307693</c:v>
                </c:pt>
                <c:pt idx="12">
                  <c:v>208.42307692307693</c:v>
                </c:pt>
                <c:pt idx="13">
                  <c:v>208.42307692307693</c:v>
                </c:pt>
                <c:pt idx="14">
                  <c:v>208.42307692307693</c:v>
                </c:pt>
                <c:pt idx="15">
                  <c:v>208.42307692307693</c:v>
                </c:pt>
                <c:pt idx="16">
                  <c:v>208.42307692307693</c:v>
                </c:pt>
                <c:pt idx="17">
                  <c:v>208.42307692307693</c:v>
                </c:pt>
                <c:pt idx="18">
                  <c:v>208.42307692307693</c:v>
                </c:pt>
                <c:pt idx="19">
                  <c:v>208.42307692307693</c:v>
                </c:pt>
                <c:pt idx="20">
                  <c:v>208.42307692307693</c:v>
                </c:pt>
                <c:pt idx="21">
                  <c:v>208.42307692307693</c:v>
                </c:pt>
                <c:pt idx="22">
                  <c:v>208.42307692307693</c:v>
                </c:pt>
                <c:pt idx="23">
                  <c:v>208.42307692307693</c:v>
                </c:pt>
                <c:pt idx="24">
                  <c:v>208.42307692307693</c:v>
                </c:pt>
                <c:pt idx="25">
                  <c:v>208.42307692307693</c:v>
                </c:pt>
                <c:pt idx="26">
                  <c:v>208.42307692307693</c:v>
                </c:pt>
                <c:pt idx="27">
                  <c:v>208.42307692307693</c:v>
                </c:pt>
                <c:pt idx="28">
                  <c:v>208.42307692307693</c:v>
                </c:pt>
                <c:pt idx="29">
                  <c:v>208.42307692307693</c:v>
                </c:pt>
                <c:pt idx="30">
                  <c:v>208.42307692307693</c:v>
                </c:pt>
                <c:pt idx="31">
                  <c:v>208.42307692307693</c:v>
                </c:pt>
                <c:pt idx="32">
                  <c:v>208.42307692307693</c:v>
                </c:pt>
                <c:pt idx="33">
                  <c:v>208.42307692307693</c:v>
                </c:pt>
                <c:pt idx="34">
                  <c:v>208.42307692307693</c:v>
                </c:pt>
                <c:pt idx="35">
                  <c:v>208.42307692307693</c:v>
                </c:pt>
                <c:pt idx="36">
                  <c:v>208.42307692307693</c:v>
                </c:pt>
                <c:pt idx="37">
                  <c:v>208.42307692307693</c:v>
                </c:pt>
                <c:pt idx="38">
                  <c:v>208.42307692307693</c:v>
                </c:pt>
                <c:pt idx="39">
                  <c:v>208.42307692307693</c:v>
                </c:pt>
                <c:pt idx="40">
                  <c:v>208.42307692307693</c:v>
                </c:pt>
                <c:pt idx="41">
                  <c:v>208.42307692307693</c:v>
                </c:pt>
                <c:pt idx="42">
                  <c:v>208.42307692307693</c:v>
                </c:pt>
                <c:pt idx="43">
                  <c:v>208.42307692307693</c:v>
                </c:pt>
                <c:pt idx="44">
                  <c:v>208.42307692307693</c:v>
                </c:pt>
                <c:pt idx="45">
                  <c:v>208.42307692307693</c:v>
                </c:pt>
                <c:pt idx="46">
                  <c:v>208.42307692307693</c:v>
                </c:pt>
                <c:pt idx="47">
                  <c:v>208.42307692307693</c:v>
                </c:pt>
                <c:pt idx="48">
                  <c:v>208.42307692307693</c:v>
                </c:pt>
                <c:pt idx="49">
                  <c:v>208.42307692307693</c:v>
                </c:pt>
                <c:pt idx="50">
                  <c:v>208.42307692307693</c:v>
                </c:pt>
                <c:pt idx="51">
                  <c:v>208.42307692307693</c:v>
                </c:pt>
                <c:pt idx="52">
                  <c:v>208.42307692307693</c:v>
                </c:pt>
                <c:pt idx="53">
                  <c:v>208.42307692307693</c:v>
                </c:pt>
                <c:pt idx="54">
                  <c:v>208.42307692307693</c:v>
                </c:pt>
                <c:pt idx="55">
                  <c:v>208.42307692307693</c:v>
                </c:pt>
                <c:pt idx="56">
                  <c:v>208.42307692307693</c:v>
                </c:pt>
                <c:pt idx="57">
                  <c:v>208.42307692307693</c:v>
                </c:pt>
                <c:pt idx="58">
                  <c:v>208.42307692307693</c:v>
                </c:pt>
                <c:pt idx="59">
                  <c:v>208.42307692307693</c:v>
                </c:pt>
                <c:pt idx="60">
                  <c:v>208.42307692307693</c:v>
                </c:pt>
                <c:pt idx="61">
                  <c:v>208.42307692307693</c:v>
                </c:pt>
                <c:pt idx="62">
                  <c:v>208.42307692307693</c:v>
                </c:pt>
                <c:pt idx="63">
                  <c:v>208.42307692307693</c:v>
                </c:pt>
                <c:pt idx="64">
                  <c:v>208.42307692307693</c:v>
                </c:pt>
                <c:pt idx="65">
                  <c:v>208.42307692307693</c:v>
                </c:pt>
                <c:pt idx="66">
                  <c:v>208.42307692307693</c:v>
                </c:pt>
                <c:pt idx="67">
                  <c:v>208.42307692307693</c:v>
                </c:pt>
                <c:pt idx="68">
                  <c:v>208.42307692307693</c:v>
                </c:pt>
                <c:pt idx="69">
                  <c:v>208.42307692307693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B-4EE2-9FBF-24895210E87B}"/>
            </c:ext>
          </c:extLst>
        </c:ser>
        <c:ser>
          <c:idx val="2"/>
          <c:order val="2"/>
          <c:tx>
            <c:strRef>
              <c:f>'Control Chart'!$M$1</c:f>
              <c:strCache>
                <c:ptCount val="1"/>
                <c:pt idx="0">
                  <c:v>URL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'Control Chart'!$F$2:$F$71</c:f>
              <c:numCache>
                <c:formatCode>m/d/yyyy</c:formatCode>
                <c:ptCount val="70"/>
                <c:pt idx="0">
                  <c:v>44633</c:v>
                </c:pt>
                <c:pt idx="1">
                  <c:v>44634</c:v>
                </c:pt>
                <c:pt idx="2">
                  <c:v>44635</c:v>
                </c:pt>
                <c:pt idx="3">
                  <c:v>44636</c:v>
                </c:pt>
                <c:pt idx="4">
                  <c:v>44637</c:v>
                </c:pt>
                <c:pt idx="5">
                  <c:v>44638</c:v>
                </c:pt>
                <c:pt idx="6">
                  <c:v>44639</c:v>
                </c:pt>
                <c:pt idx="7">
                  <c:v>44640</c:v>
                </c:pt>
                <c:pt idx="8">
                  <c:v>44641</c:v>
                </c:pt>
                <c:pt idx="9">
                  <c:v>44642</c:v>
                </c:pt>
                <c:pt idx="10">
                  <c:v>44643</c:v>
                </c:pt>
                <c:pt idx="11">
                  <c:v>44644</c:v>
                </c:pt>
                <c:pt idx="12">
                  <c:v>44645</c:v>
                </c:pt>
                <c:pt idx="13">
                  <c:v>44646</c:v>
                </c:pt>
                <c:pt idx="14">
                  <c:v>44647</c:v>
                </c:pt>
                <c:pt idx="15">
                  <c:v>44648</c:v>
                </c:pt>
                <c:pt idx="16">
                  <c:v>44649</c:v>
                </c:pt>
                <c:pt idx="17">
                  <c:v>44650</c:v>
                </c:pt>
                <c:pt idx="18">
                  <c:v>44651</c:v>
                </c:pt>
                <c:pt idx="19">
                  <c:v>44654</c:v>
                </c:pt>
                <c:pt idx="20">
                  <c:v>44655</c:v>
                </c:pt>
                <c:pt idx="21">
                  <c:v>44656</c:v>
                </c:pt>
                <c:pt idx="22">
                  <c:v>44657</c:v>
                </c:pt>
                <c:pt idx="23">
                  <c:v>44658</c:v>
                </c:pt>
                <c:pt idx="24">
                  <c:v>44659</c:v>
                </c:pt>
                <c:pt idx="25">
                  <c:v>44660</c:v>
                </c:pt>
                <c:pt idx="26">
                  <c:v>44661</c:v>
                </c:pt>
                <c:pt idx="27">
                  <c:v>44662</c:v>
                </c:pt>
                <c:pt idx="28">
                  <c:v>44663</c:v>
                </c:pt>
                <c:pt idx="29">
                  <c:v>44682</c:v>
                </c:pt>
                <c:pt idx="30">
                  <c:v>44683</c:v>
                </c:pt>
                <c:pt idx="31">
                  <c:v>44684</c:v>
                </c:pt>
                <c:pt idx="32">
                  <c:v>44685</c:v>
                </c:pt>
                <c:pt idx="33">
                  <c:v>44686</c:v>
                </c:pt>
                <c:pt idx="34">
                  <c:v>44687</c:v>
                </c:pt>
                <c:pt idx="35">
                  <c:v>44688</c:v>
                </c:pt>
                <c:pt idx="36">
                  <c:v>44689</c:v>
                </c:pt>
                <c:pt idx="37">
                  <c:v>44690</c:v>
                </c:pt>
                <c:pt idx="38">
                  <c:v>44691</c:v>
                </c:pt>
                <c:pt idx="39">
                  <c:v>44692</c:v>
                </c:pt>
                <c:pt idx="40">
                  <c:v>44693</c:v>
                </c:pt>
                <c:pt idx="41">
                  <c:v>44694</c:v>
                </c:pt>
                <c:pt idx="42">
                  <c:v>44695</c:v>
                </c:pt>
                <c:pt idx="43">
                  <c:v>44696</c:v>
                </c:pt>
                <c:pt idx="44">
                  <c:v>44697</c:v>
                </c:pt>
                <c:pt idx="45">
                  <c:v>44698</c:v>
                </c:pt>
                <c:pt idx="46">
                  <c:v>44699</c:v>
                </c:pt>
                <c:pt idx="47">
                  <c:v>44700</c:v>
                </c:pt>
                <c:pt idx="48">
                  <c:v>44701</c:v>
                </c:pt>
                <c:pt idx="49">
                  <c:v>44702</c:v>
                </c:pt>
                <c:pt idx="50">
                  <c:v>44703</c:v>
                </c:pt>
                <c:pt idx="51">
                  <c:v>44704</c:v>
                </c:pt>
                <c:pt idx="52">
                  <c:v>44705</c:v>
                </c:pt>
                <c:pt idx="53">
                  <c:v>44706</c:v>
                </c:pt>
                <c:pt idx="54">
                  <c:v>44707</c:v>
                </c:pt>
                <c:pt idx="55">
                  <c:v>44708</c:v>
                </c:pt>
                <c:pt idx="56">
                  <c:v>44709</c:v>
                </c:pt>
                <c:pt idx="57">
                  <c:v>44710</c:v>
                </c:pt>
                <c:pt idx="58">
                  <c:v>44711</c:v>
                </c:pt>
                <c:pt idx="59">
                  <c:v>44712</c:v>
                </c:pt>
                <c:pt idx="60">
                  <c:v>44713</c:v>
                </c:pt>
                <c:pt idx="61">
                  <c:v>44714</c:v>
                </c:pt>
                <c:pt idx="62">
                  <c:v>44715</c:v>
                </c:pt>
                <c:pt idx="63">
                  <c:v>44716</c:v>
                </c:pt>
                <c:pt idx="64">
                  <c:v>44717</c:v>
                </c:pt>
                <c:pt idx="65">
                  <c:v>44718</c:v>
                </c:pt>
                <c:pt idx="66">
                  <c:v>44719</c:v>
                </c:pt>
                <c:pt idx="67">
                  <c:v>44720</c:v>
                </c:pt>
                <c:pt idx="68">
                  <c:v>44721</c:v>
                </c:pt>
                <c:pt idx="69">
                  <c:v>44722</c:v>
                </c:pt>
              </c:numCache>
            </c:numRef>
          </c:cat>
          <c:val>
            <c:numRef>
              <c:f>'Control Chart'!$M$2:$M$71</c:f>
              <c:numCache>
                <c:formatCode>General</c:formatCode>
                <c:ptCount val="70"/>
                <c:pt idx="0">
                  <c:v>681.54346153846154</c:v>
                </c:pt>
                <c:pt idx="1">
                  <c:v>681.54346153846154</c:v>
                </c:pt>
                <c:pt idx="2">
                  <c:v>681.54346153846154</c:v>
                </c:pt>
                <c:pt idx="3">
                  <c:v>681.54346153846154</c:v>
                </c:pt>
                <c:pt idx="4">
                  <c:v>681.54346153846154</c:v>
                </c:pt>
                <c:pt idx="5">
                  <c:v>681.54346153846154</c:v>
                </c:pt>
                <c:pt idx="6">
                  <c:v>681.54346153846154</c:v>
                </c:pt>
                <c:pt idx="7">
                  <c:v>681.54346153846154</c:v>
                </c:pt>
                <c:pt idx="8">
                  <c:v>681.54346153846154</c:v>
                </c:pt>
                <c:pt idx="9">
                  <c:v>681.54346153846154</c:v>
                </c:pt>
                <c:pt idx="10">
                  <c:v>681.54346153846154</c:v>
                </c:pt>
                <c:pt idx="11">
                  <c:v>681.54346153846154</c:v>
                </c:pt>
                <c:pt idx="12">
                  <c:v>681.54346153846154</c:v>
                </c:pt>
                <c:pt idx="13">
                  <c:v>681.54346153846154</c:v>
                </c:pt>
                <c:pt idx="14">
                  <c:v>681.54346153846154</c:v>
                </c:pt>
                <c:pt idx="15">
                  <c:v>681.54346153846154</c:v>
                </c:pt>
                <c:pt idx="16">
                  <c:v>681.54346153846154</c:v>
                </c:pt>
                <c:pt idx="17">
                  <c:v>681.54346153846154</c:v>
                </c:pt>
                <c:pt idx="18">
                  <c:v>681.54346153846154</c:v>
                </c:pt>
                <c:pt idx="19">
                  <c:v>681.54346153846154</c:v>
                </c:pt>
                <c:pt idx="20">
                  <c:v>681.54346153846154</c:v>
                </c:pt>
                <c:pt idx="21">
                  <c:v>681.54346153846154</c:v>
                </c:pt>
                <c:pt idx="22">
                  <c:v>681.54346153846154</c:v>
                </c:pt>
                <c:pt idx="23">
                  <c:v>681.54346153846154</c:v>
                </c:pt>
                <c:pt idx="24">
                  <c:v>681.54346153846154</c:v>
                </c:pt>
                <c:pt idx="25">
                  <c:v>681.54346153846154</c:v>
                </c:pt>
                <c:pt idx="26">
                  <c:v>681.54346153846154</c:v>
                </c:pt>
                <c:pt idx="27">
                  <c:v>681.54346153846154</c:v>
                </c:pt>
                <c:pt idx="28">
                  <c:v>681.54346153846154</c:v>
                </c:pt>
                <c:pt idx="29">
                  <c:v>681.54346153846154</c:v>
                </c:pt>
                <c:pt idx="30">
                  <c:v>681.54346153846154</c:v>
                </c:pt>
                <c:pt idx="31">
                  <c:v>681.54346153846154</c:v>
                </c:pt>
                <c:pt idx="32">
                  <c:v>681.54346153846154</c:v>
                </c:pt>
                <c:pt idx="33">
                  <c:v>681.54346153846154</c:v>
                </c:pt>
                <c:pt idx="34">
                  <c:v>681.54346153846154</c:v>
                </c:pt>
                <c:pt idx="35">
                  <c:v>681.54346153846154</c:v>
                </c:pt>
                <c:pt idx="36">
                  <c:v>681.54346153846154</c:v>
                </c:pt>
                <c:pt idx="37">
                  <c:v>681.54346153846154</c:v>
                </c:pt>
                <c:pt idx="38">
                  <c:v>681.54346153846154</c:v>
                </c:pt>
                <c:pt idx="39">
                  <c:v>681.54346153846154</c:v>
                </c:pt>
                <c:pt idx="40">
                  <c:v>681.54346153846154</c:v>
                </c:pt>
                <c:pt idx="41">
                  <c:v>681.54346153846154</c:v>
                </c:pt>
                <c:pt idx="42">
                  <c:v>681.54346153846154</c:v>
                </c:pt>
                <c:pt idx="43">
                  <c:v>681.54346153846154</c:v>
                </c:pt>
                <c:pt idx="44">
                  <c:v>681.54346153846154</c:v>
                </c:pt>
                <c:pt idx="45">
                  <c:v>681.54346153846154</c:v>
                </c:pt>
                <c:pt idx="46">
                  <c:v>681.54346153846154</c:v>
                </c:pt>
                <c:pt idx="47">
                  <c:v>681.54346153846154</c:v>
                </c:pt>
                <c:pt idx="48">
                  <c:v>681.54346153846154</c:v>
                </c:pt>
                <c:pt idx="49">
                  <c:v>681.54346153846154</c:v>
                </c:pt>
                <c:pt idx="50">
                  <c:v>681.54346153846154</c:v>
                </c:pt>
                <c:pt idx="51">
                  <c:v>681.54346153846154</c:v>
                </c:pt>
                <c:pt idx="52">
                  <c:v>681.54346153846154</c:v>
                </c:pt>
                <c:pt idx="53">
                  <c:v>681.54346153846154</c:v>
                </c:pt>
                <c:pt idx="54">
                  <c:v>681.54346153846154</c:v>
                </c:pt>
                <c:pt idx="55">
                  <c:v>681.54346153846154</c:v>
                </c:pt>
                <c:pt idx="56">
                  <c:v>681.54346153846154</c:v>
                </c:pt>
                <c:pt idx="57">
                  <c:v>681.54346153846154</c:v>
                </c:pt>
                <c:pt idx="58">
                  <c:v>681.54346153846154</c:v>
                </c:pt>
                <c:pt idx="59">
                  <c:v>681.54346153846154</c:v>
                </c:pt>
                <c:pt idx="60">
                  <c:v>681.54346153846154</c:v>
                </c:pt>
                <c:pt idx="61">
                  <c:v>681.54346153846154</c:v>
                </c:pt>
                <c:pt idx="62">
                  <c:v>681.54346153846154</c:v>
                </c:pt>
                <c:pt idx="63">
                  <c:v>681.54346153846154</c:v>
                </c:pt>
                <c:pt idx="64">
                  <c:v>681.54346153846154</c:v>
                </c:pt>
                <c:pt idx="65">
                  <c:v>681.54346153846154</c:v>
                </c:pt>
                <c:pt idx="66">
                  <c:v>681.54346153846154</c:v>
                </c:pt>
                <c:pt idx="67">
                  <c:v>681.54346153846154</c:v>
                </c:pt>
                <c:pt idx="68">
                  <c:v>681.54346153846154</c:v>
                </c:pt>
                <c:pt idx="69">
                  <c:v>681.54346153846154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EE2-9FBF-24895210E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500320"/>
        <c:axId val="1121496992"/>
      </c:lineChart>
      <c:dateAx>
        <c:axId val="1121500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96992"/>
        <c:crosses val="autoZero"/>
        <c:auto val="1"/>
        <c:lblOffset val="100"/>
        <c:baseTimeUnit val="days"/>
      </c:dateAx>
      <c:valAx>
        <c:axId val="11214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Measurements!$E$1</c:f>
              <c:strCache>
                <c:ptCount val="1"/>
                <c:pt idx="0">
                  <c:v>Total Minutes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Measurements!$E$2:$E$54</c:f>
              <c:numCache>
                <c:formatCode>General</c:formatCode>
                <c:ptCount val="53"/>
                <c:pt idx="0">
                  <c:v>424</c:v>
                </c:pt>
                <c:pt idx="1">
                  <c:v>753</c:v>
                </c:pt>
                <c:pt idx="2">
                  <c:v>738</c:v>
                </c:pt>
                <c:pt idx="3">
                  <c:v>853</c:v>
                </c:pt>
                <c:pt idx="4">
                  <c:v>537</c:v>
                </c:pt>
                <c:pt idx="5">
                  <c:v>934</c:v>
                </c:pt>
                <c:pt idx="6">
                  <c:v>331</c:v>
                </c:pt>
                <c:pt idx="7">
                  <c:v>456</c:v>
                </c:pt>
                <c:pt idx="8">
                  <c:v>722</c:v>
                </c:pt>
                <c:pt idx="9">
                  <c:v>661</c:v>
                </c:pt>
                <c:pt idx="10">
                  <c:v>718</c:v>
                </c:pt>
                <c:pt idx="11">
                  <c:v>564</c:v>
                </c:pt>
                <c:pt idx="12">
                  <c:v>681</c:v>
                </c:pt>
                <c:pt idx="13">
                  <c:v>486</c:v>
                </c:pt>
                <c:pt idx="14">
                  <c:v>437</c:v>
                </c:pt>
                <c:pt idx="15">
                  <c:v>612</c:v>
                </c:pt>
                <c:pt idx="16">
                  <c:v>761</c:v>
                </c:pt>
                <c:pt idx="17">
                  <c:v>620</c:v>
                </c:pt>
                <c:pt idx="18">
                  <c:v>625</c:v>
                </c:pt>
                <c:pt idx="19">
                  <c:v>221</c:v>
                </c:pt>
                <c:pt idx="20">
                  <c:v>515</c:v>
                </c:pt>
                <c:pt idx="21">
                  <c:v>829</c:v>
                </c:pt>
                <c:pt idx="22">
                  <c:v>665</c:v>
                </c:pt>
                <c:pt idx="23">
                  <c:v>750</c:v>
                </c:pt>
                <c:pt idx="24">
                  <c:v>674</c:v>
                </c:pt>
                <c:pt idx="25">
                  <c:v>326</c:v>
                </c:pt>
                <c:pt idx="26">
                  <c:v>355</c:v>
                </c:pt>
                <c:pt idx="27">
                  <c:v>848</c:v>
                </c:pt>
                <c:pt idx="28">
                  <c:v>945</c:v>
                </c:pt>
                <c:pt idx="29">
                  <c:v>428</c:v>
                </c:pt>
                <c:pt idx="30">
                  <c:v>398</c:v>
                </c:pt>
                <c:pt idx="31">
                  <c:v>744</c:v>
                </c:pt>
                <c:pt idx="32">
                  <c:v>631</c:v>
                </c:pt>
                <c:pt idx="33">
                  <c:v>720</c:v>
                </c:pt>
                <c:pt idx="34">
                  <c:v>725</c:v>
                </c:pt>
                <c:pt idx="35">
                  <c:v>472</c:v>
                </c:pt>
                <c:pt idx="36">
                  <c:v>777</c:v>
                </c:pt>
                <c:pt idx="37">
                  <c:v>981</c:v>
                </c:pt>
                <c:pt idx="38">
                  <c:v>430</c:v>
                </c:pt>
                <c:pt idx="39">
                  <c:v>851</c:v>
                </c:pt>
                <c:pt idx="40">
                  <c:v>1044</c:v>
                </c:pt>
                <c:pt idx="41">
                  <c:v>726</c:v>
                </c:pt>
                <c:pt idx="42">
                  <c:v>281</c:v>
                </c:pt>
                <c:pt idx="43">
                  <c:v>285</c:v>
                </c:pt>
                <c:pt idx="44">
                  <c:v>665</c:v>
                </c:pt>
                <c:pt idx="45">
                  <c:v>657</c:v>
                </c:pt>
                <c:pt idx="46">
                  <c:v>653</c:v>
                </c:pt>
                <c:pt idx="47">
                  <c:v>634</c:v>
                </c:pt>
                <c:pt idx="48">
                  <c:v>767</c:v>
                </c:pt>
                <c:pt idx="49">
                  <c:v>323</c:v>
                </c:pt>
                <c:pt idx="50">
                  <c:v>415</c:v>
                </c:pt>
                <c:pt idx="51">
                  <c:v>422</c:v>
                </c:pt>
                <c:pt idx="52">
                  <c:v>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A-40A9-8FB9-720624EC8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928208"/>
        <c:axId val="1859928624"/>
      </c:lineChart>
      <c:catAx>
        <c:axId val="185992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8624"/>
        <c:crosses val="autoZero"/>
        <c:auto val="1"/>
        <c:lblAlgn val="ctr"/>
        <c:lblOffset val="100"/>
        <c:noMultiLvlLbl val="0"/>
      </c:catAx>
      <c:valAx>
        <c:axId val="18599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2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659694</xdr:colOff>
      <xdr:row>2</xdr:row>
      <xdr:rowOff>21873</xdr:rowOff>
    </xdr:from>
    <xdr:to>
      <xdr:col>14</xdr:col>
      <xdr:colOff>589139</xdr:colOff>
      <xdr:row>19</xdr:row>
      <xdr:rowOff>196851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A67CD-230C-4929-9EC7-BB891EAA1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45861</xdr:colOff>
      <xdr:row>20</xdr:row>
      <xdr:rowOff>43039</xdr:rowOff>
    </xdr:from>
    <xdr:to>
      <xdr:col>14</xdr:col>
      <xdr:colOff>638528</xdr:colOff>
      <xdr:row>34</xdr:row>
      <xdr:rowOff>20461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432B-5C7F-483D-9C77-C55359666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66674</xdr:rowOff>
    </xdr:from>
    <xdr:to>
      <xdr:col>4</xdr:col>
      <xdr:colOff>615950</xdr:colOff>
      <xdr:row>33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8F884-7859-4B0C-BCCC-F6A0DF91B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33</xdr:row>
      <xdr:rowOff>142875</xdr:rowOff>
    </xdr:from>
    <xdr:to>
      <xdr:col>5</xdr:col>
      <xdr:colOff>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23009-D341-4517-9689-3BA0C3745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328083</xdr:colOff>
      <xdr:row>28</xdr:row>
      <xdr:rowOff>96308</xdr:rowOff>
    </xdr:from>
    <xdr:to>
      <xdr:col>22</xdr:col>
      <xdr:colOff>249767</xdr:colOff>
      <xdr:row>45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41FD8-C281-4E0B-A996-5ED68E43A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275166</xdr:colOff>
      <xdr:row>9</xdr:row>
      <xdr:rowOff>135467</xdr:rowOff>
    </xdr:from>
    <xdr:to>
      <xdr:col>22</xdr:col>
      <xdr:colOff>230716</xdr:colOff>
      <xdr:row>28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0DE343-2A44-4C69-9AA5-03A54D39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25400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7AEFE-C2BF-422E-911E-187047ADC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F8620-7F2F-FF42-982B-7B889A0D2239}">
  <dimension ref="A1:K72"/>
  <sheetViews>
    <sheetView tabSelected="1" topLeftCell="A32" zoomScaleNormal="100" workbookViewId="0">
      <selection activeCell="A55" sqref="A55:G71"/>
    </sheetView>
  </sheetViews>
  <sheetFormatPr defaultColWidth="10.6640625" defaultRowHeight="15.5" x14ac:dyDescent="0.35"/>
  <cols>
    <col min="2" max="2" width="11.5" style="3" bestFit="1" customWidth="1"/>
    <col min="5" max="5" width="15" bestFit="1" customWidth="1"/>
    <col min="6" max="7" width="15.83203125" bestFit="1" customWidth="1"/>
    <col min="11" max="11" width="11.5" style="1" bestFit="1" customWidth="1"/>
  </cols>
  <sheetData>
    <row r="1" spans="1:11" x14ac:dyDescent="0.35">
      <c r="A1" t="s">
        <v>0</v>
      </c>
      <c r="B1" s="3" t="s">
        <v>15</v>
      </c>
      <c r="C1" t="s">
        <v>16</v>
      </c>
      <c r="D1" t="s">
        <v>98</v>
      </c>
      <c r="E1" t="s">
        <v>57</v>
      </c>
      <c r="F1" t="s">
        <v>17</v>
      </c>
      <c r="G1" t="s">
        <v>1</v>
      </c>
      <c r="K1" s="1" t="s">
        <v>72</v>
      </c>
    </row>
    <row r="2" spans="1:11" x14ac:dyDescent="0.35">
      <c r="A2" s="2">
        <v>44633</v>
      </c>
      <c r="B2" s="3">
        <v>2</v>
      </c>
      <c r="C2">
        <v>93</v>
      </c>
      <c r="D2">
        <v>0</v>
      </c>
      <c r="E2">
        <f>(F2*60)+G2</f>
        <v>424</v>
      </c>
      <c r="F2">
        <v>7</v>
      </c>
      <c r="G2">
        <v>4</v>
      </c>
      <c r="K2" s="1" t="s">
        <v>2</v>
      </c>
    </row>
    <row r="3" spans="1:11" x14ac:dyDescent="0.35">
      <c r="A3" s="2">
        <v>44634</v>
      </c>
      <c r="B3" s="3">
        <v>1</v>
      </c>
      <c r="C3">
        <v>115</v>
      </c>
      <c r="D3">
        <v>1</v>
      </c>
      <c r="E3">
        <f t="shared" ref="E3:E33" si="0">(F3*60)+G3</f>
        <v>753</v>
      </c>
      <c r="F3">
        <v>12</v>
      </c>
      <c r="G3">
        <v>33</v>
      </c>
      <c r="K3" s="1" t="s">
        <v>3</v>
      </c>
    </row>
    <row r="4" spans="1:11" x14ac:dyDescent="0.35">
      <c r="A4" s="2">
        <v>44635</v>
      </c>
      <c r="B4" s="3">
        <v>156</v>
      </c>
      <c r="C4">
        <v>113</v>
      </c>
      <c r="D4">
        <v>1</v>
      </c>
      <c r="E4">
        <f t="shared" si="0"/>
        <v>738</v>
      </c>
      <c r="F4">
        <v>12</v>
      </c>
      <c r="G4">
        <v>18</v>
      </c>
      <c r="K4" s="1" t="s">
        <v>4</v>
      </c>
    </row>
    <row r="5" spans="1:11" x14ac:dyDescent="0.35">
      <c r="A5" s="2">
        <v>44636</v>
      </c>
      <c r="B5" s="3">
        <v>306</v>
      </c>
      <c r="C5">
        <v>83</v>
      </c>
      <c r="D5">
        <v>1</v>
      </c>
      <c r="E5">
        <f t="shared" si="0"/>
        <v>853</v>
      </c>
      <c r="F5">
        <v>14</v>
      </c>
      <c r="G5">
        <v>13</v>
      </c>
      <c r="K5" s="1" t="s">
        <v>5</v>
      </c>
    </row>
    <row r="6" spans="1:11" x14ac:dyDescent="0.35">
      <c r="A6" s="2">
        <v>44637</v>
      </c>
      <c r="B6" s="3">
        <v>302</v>
      </c>
      <c r="C6">
        <v>128</v>
      </c>
      <c r="D6">
        <v>1</v>
      </c>
      <c r="E6">
        <f t="shared" si="0"/>
        <v>537</v>
      </c>
      <c r="F6">
        <v>8</v>
      </c>
      <c r="G6">
        <v>57</v>
      </c>
      <c r="K6" s="1" t="s">
        <v>6</v>
      </c>
    </row>
    <row r="7" spans="1:11" x14ac:dyDescent="0.35">
      <c r="A7" s="2">
        <v>44638</v>
      </c>
      <c r="B7" s="3">
        <v>226</v>
      </c>
      <c r="C7">
        <v>145</v>
      </c>
      <c r="D7">
        <v>1</v>
      </c>
      <c r="E7">
        <f t="shared" si="0"/>
        <v>934</v>
      </c>
      <c r="F7">
        <v>15</v>
      </c>
      <c r="G7">
        <v>34</v>
      </c>
      <c r="K7" s="1" t="s">
        <v>7</v>
      </c>
    </row>
    <row r="8" spans="1:11" x14ac:dyDescent="0.35">
      <c r="A8" s="2">
        <v>44639</v>
      </c>
      <c r="B8" s="3">
        <v>184</v>
      </c>
      <c r="C8">
        <v>112</v>
      </c>
      <c r="D8">
        <v>0</v>
      </c>
      <c r="E8">
        <f t="shared" si="0"/>
        <v>331</v>
      </c>
      <c r="F8">
        <v>5</v>
      </c>
      <c r="G8">
        <v>31</v>
      </c>
      <c r="K8" s="1" t="s">
        <v>8</v>
      </c>
    </row>
    <row r="9" spans="1:11" x14ac:dyDescent="0.35">
      <c r="A9" s="2">
        <v>44640</v>
      </c>
      <c r="B9" s="3">
        <v>185</v>
      </c>
      <c r="C9">
        <v>95</v>
      </c>
      <c r="D9">
        <v>0</v>
      </c>
      <c r="E9">
        <f t="shared" si="0"/>
        <v>456</v>
      </c>
      <c r="F9">
        <v>7</v>
      </c>
      <c r="G9">
        <v>36</v>
      </c>
      <c r="K9" s="1" t="s">
        <v>9</v>
      </c>
    </row>
    <row r="10" spans="1:11" x14ac:dyDescent="0.35">
      <c r="A10" s="2">
        <v>44641</v>
      </c>
      <c r="B10" s="3">
        <v>257</v>
      </c>
      <c r="C10">
        <v>161</v>
      </c>
      <c r="D10">
        <v>1</v>
      </c>
      <c r="E10">
        <f t="shared" si="0"/>
        <v>722</v>
      </c>
      <c r="F10">
        <v>12</v>
      </c>
      <c r="G10">
        <v>2</v>
      </c>
      <c r="K10" s="1" t="s">
        <v>10</v>
      </c>
    </row>
    <row r="11" spans="1:11" x14ac:dyDescent="0.35">
      <c r="A11" s="2">
        <v>44642</v>
      </c>
      <c r="B11" s="3">
        <v>188</v>
      </c>
      <c r="C11">
        <v>116</v>
      </c>
      <c r="D11">
        <v>1</v>
      </c>
      <c r="E11">
        <f t="shared" si="0"/>
        <v>661</v>
      </c>
      <c r="F11">
        <v>11</v>
      </c>
      <c r="G11">
        <v>1</v>
      </c>
      <c r="K11" s="1" t="s">
        <v>11</v>
      </c>
    </row>
    <row r="12" spans="1:11" x14ac:dyDescent="0.35">
      <c r="A12" s="2">
        <v>44643</v>
      </c>
      <c r="B12" s="3">
        <v>232</v>
      </c>
      <c r="C12">
        <v>130</v>
      </c>
      <c r="D12">
        <v>1</v>
      </c>
      <c r="E12">
        <f t="shared" si="0"/>
        <v>718</v>
      </c>
      <c r="F12">
        <v>11</v>
      </c>
      <c r="G12">
        <v>58</v>
      </c>
      <c r="K12" s="1" t="s">
        <v>12</v>
      </c>
    </row>
    <row r="13" spans="1:11" x14ac:dyDescent="0.35">
      <c r="A13" s="2">
        <v>44644</v>
      </c>
      <c r="B13" s="3">
        <v>321</v>
      </c>
      <c r="C13">
        <v>195</v>
      </c>
      <c r="D13">
        <v>1</v>
      </c>
      <c r="E13">
        <f t="shared" si="0"/>
        <v>564</v>
      </c>
      <c r="F13">
        <v>9</v>
      </c>
      <c r="G13">
        <v>24</v>
      </c>
      <c r="K13" s="1" t="s">
        <v>13</v>
      </c>
    </row>
    <row r="14" spans="1:11" x14ac:dyDescent="0.35">
      <c r="A14" s="2">
        <v>44645</v>
      </c>
      <c r="B14" s="3">
        <v>301</v>
      </c>
      <c r="C14">
        <v>92</v>
      </c>
      <c r="D14">
        <v>1</v>
      </c>
      <c r="E14">
        <f t="shared" si="0"/>
        <v>681</v>
      </c>
      <c r="F14">
        <v>11</v>
      </c>
      <c r="G14">
        <v>21</v>
      </c>
      <c r="K14" s="1" t="s">
        <v>14</v>
      </c>
    </row>
    <row r="15" spans="1:11" x14ac:dyDescent="0.35">
      <c r="A15" s="2">
        <v>44646</v>
      </c>
      <c r="B15" s="3">
        <v>178</v>
      </c>
      <c r="C15">
        <v>147</v>
      </c>
      <c r="D15">
        <v>0</v>
      </c>
      <c r="E15">
        <f t="shared" si="0"/>
        <v>486</v>
      </c>
      <c r="F15">
        <v>8</v>
      </c>
      <c r="G15">
        <v>6</v>
      </c>
      <c r="K15" s="1" t="s">
        <v>18</v>
      </c>
    </row>
    <row r="16" spans="1:11" x14ac:dyDescent="0.35">
      <c r="A16" s="2">
        <v>44647</v>
      </c>
      <c r="B16" s="3">
        <v>158</v>
      </c>
      <c r="C16">
        <v>204</v>
      </c>
      <c r="D16">
        <v>0</v>
      </c>
      <c r="E16">
        <f t="shared" si="0"/>
        <v>437</v>
      </c>
      <c r="F16">
        <v>7</v>
      </c>
      <c r="G16">
        <v>17</v>
      </c>
      <c r="K16" s="1" t="s">
        <v>19</v>
      </c>
    </row>
    <row r="17" spans="1:11" x14ac:dyDescent="0.35">
      <c r="A17" s="2">
        <v>44648</v>
      </c>
      <c r="B17" s="3">
        <v>295</v>
      </c>
      <c r="C17">
        <v>108</v>
      </c>
      <c r="D17">
        <v>1</v>
      </c>
      <c r="E17">
        <f t="shared" si="0"/>
        <v>612</v>
      </c>
      <c r="F17">
        <v>10</v>
      </c>
      <c r="G17">
        <v>12</v>
      </c>
      <c r="K17" s="1" t="s">
        <v>20</v>
      </c>
    </row>
    <row r="18" spans="1:11" x14ac:dyDescent="0.35">
      <c r="A18" s="2">
        <v>44649</v>
      </c>
      <c r="B18" s="3">
        <v>236</v>
      </c>
      <c r="C18">
        <v>92</v>
      </c>
      <c r="D18">
        <v>1</v>
      </c>
      <c r="E18">
        <f t="shared" si="0"/>
        <v>761</v>
      </c>
      <c r="F18">
        <v>12</v>
      </c>
      <c r="G18">
        <v>41</v>
      </c>
      <c r="K18" s="1" t="s">
        <v>21</v>
      </c>
    </row>
    <row r="19" spans="1:11" x14ac:dyDescent="0.35">
      <c r="A19" s="2">
        <v>44650</v>
      </c>
      <c r="B19" s="3">
        <v>184</v>
      </c>
      <c r="C19">
        <v>142</v>
      </c>
      <c r="D19">
        <v>1</v>
      </c>
      <c r="E19">
        <f t="shared" si="0"/>
        <v>620</v>
      </c>
      <c r="F19">
        <v>10</v>
      </c>
      <c r="G19">
        <v>20</v>
      </c>
      <c r="K19" s="1" t="s">
        <v>22</v>
      </c>
    </row>
    <row r="20" spans="1:11" x14ac:dyDescent="0.35">
      <c r="A20" s="2">
        <v>44651</v>
      </c>
      <c r="B20" s="3">
        <v>283</v>
      </c>
      <c r="C20">
        <v>174</v>
      </c>
      <c r="D20">
        <v>1</v>
      </c>
      <c r="E20">
        <f t="shared" si="0"/>
        <v>625</v>
      </c>
      <c r="F20">
        <v>10</v>
      </c>
      <c r="G20">
        <v>25</v>
      </c>
      <c r="K20" s="1" t="s">
        <v>23</v>
      </c>
    </row>
    <row r="21" spans="1:11" x14ac:dyDescent="0.35">
      <c r="A21" s="2">
        <v>44654</v>
      </c>
      <c r="B21" s="3">
        <v>182</v>
      </c>
      <c r="C21">
        <v>87</v>
      </c>
      <c r="D21">
        <v>0</v>
      </c>
      <c r="E21">
        <f t="shared" si="0"/>
        <v>221</v>
      </c>
      <c r="F21">
        <v>3</v>
      </c>
      <c r="G21">
        <v>41</v>
      </c>
      <c r="K21" s="1" t="s">
        <v>24</v>
      </c>
    </row>
    <row r="22" spans="1:11" x14ac:dyDescent="0.35">
      <c r="A22" s="2">
        <v>44655</v>
      </c>
      <c r="B22" s="3">
        <v>122</v>
      </c>
      <c r="C22">
        <v>123</v>
      </c>
      <c r="D22">
        <v>1</v>
      </c>
      <c r="E22">
        <f t="shared" si="0"/>
        <v>515</v>
      </c>
      <c r="F22">
        <v>8</v>
      </c>
      <c r="G22">
        <v>35</v>
      </c>
      <c r="K22" s="1" t="s">
        <v>25</v>
      </c>
    </row>
    <row r="23" spans="1:11" x14ac:dyDescent="0.35">
      <c r="A23" s="2">
        <v>44656</v>
      </c>
      <c r="B23" s="3">
        <v>269</v>
      </c>
      <c r="C23">
        <v>154</v>
      </c>
      <c r="D23">
        <v>1</v>
      </c>
      <c r="E23">
        <f t="shared" si="0"/>
        <v>829</v>
      </c>
      <c r="F23">
        <v>13</v>
      </c>
      <c r="G23">
        <v>49</v>
      </c>
      <c r="K23" s="1" t="s">
        <v>26</v>
      </c>
    </row>
    <row r="24" spans="1:11" x14ac:dyDescent="0.35">
      <c r="A24" s="2">
        <v>44657</v>
      </c>
      <c r="B24" s="3">
        <v>270</v>
      </c>
      <c r="C24">
        <v>154</v>
      </c>
      <c r="D24">
        <v>1</v>
      </c>
      <c r="E24">
        <f t="shared" si="0"/>
        <v>665</v>
      </c>
      <c r="F24">
        <v>11</v>
      </c>
      <c r="G24">
        <v>5</v>
      </c>
      <c r="K24" s="1" t="s">
        <v>27</v>
      </c>
    </row>
    <row r="25" spans="1:11" x14ac:dyDescent="0.35">
      <c r="A25" s="2">
        <v>44658</v>
      </c>
      <c r="B25" s="3">
        <v>239</v>
      </c>
      <c r="C25">
        <v>161</v>
      </c>
      <c r="D25">
        <v>1</v>
      </c>
      <c r="E25">
        <f t="shared" si="0"/>
        <v>750</v>
      </c>
      <c r="F25">
        <v>12</v>
      </c>
      <c r="G25">
        <v>30</v>
      </c>
      <c r="K25" s="1" t="s">
        <v>28</v>
      </c>
    </row>
    <row r="26" spans="1:11" x14ac:dyDescent="0.35">
      <c r="A26" s="2">
        <v>44659</v>
      </c>
      <c r="B26" s="3">
        <v>218</v>
      </c>
      <c r="C26">
        <v>122</v>
      </c>
      <c r="D26">
        <v>1</v>
      </c>
      <c r="E26">
        <f t="shared" si="0"/>
        <v>674</v>
      </c>
      <c r="F26">
        <v>11</v>
      </c>
      <c r="G26">
        <v>14</v>
      </c>
      <c r="K26" s="1" t="s">
        <v>29</v>
      </c>
    </row>
    <row r="27" spans="1:11" x14ac:dyDescent="0.35">
      <c r="A27" s="2">
        <v>44660</v>
      </c>
      <c r="B27" s="3">
        <v>123</v>
      </c>
      <c r="C27">
        <v>157</v>
      </c>
      <c r="D27">
        <v>0</v>
      </c>
      <c r="E27">
        <f t="shared" si="0"/>
        <v>326</v>
      </c>
      <c r="F27">
        <v>5</v>
      </c>
      <c r="G27">
        <v>26</v>
      </c>
      <c r="K27" s="1" t="s">
        <v>30</v>
      </c>
    </row>
    <row r="28" spans="1:11" x14ac:dyDescent="0.35">
      <c r="A28" s="2">
        <v>44661</v>
      </c>
      <c r="B28" s="3">
        <v>122</v>
      </c>
      <c r="C28">
        <v>139</v>
      </c>
      <c r="D28">
        <v>0</v>
      </c>
      <c r="E28">
        <f t="shared" si="0"/>
        <v>355</v>
      </c>
      <c r="F28">
        <v>5</v>
      </c>
      <c r="G28">
        <v>55</v>
      </c>
      <c r="K28" s="1" t="s">
        <v>31</v>
      </c>
    </row>
    <row r="29" spans="1:11" x14ac:dyDescent="0.35">
      <c r="A29" s="2">
        <v>44662</v>
      </c>
      <c r="B29" s="3">
        <v>387</v>
      </c>
      <c r="C29">
        <v>92</v>
      </c>
      <c r="D29">
        <v>1</v>
      </c>
      <c r="E29">
        <f t="shared" si="0"/>
        <v>848</v>
      </c>
      <c r="F29">
        <v>14</v>
      </c>
      <c r="G29">
        <v>8</v>
      </c>
      <c r="K29" s="1" t="s">
        <v>32</v>
      </c>
    </row>
    <row r="30" spans="1:11" x14ac:dyDescent="0.35">
      <c r="A30" s="2">
        <v>44663</v>
      </c>
      <c r="B30" s="3">
        <v>324</v>
      </c>
      <c r="C30">
        <v>159</v>
      </c>
      <c r="D30">
        <v>1</v>
      </c>
      <c r="E30">
        <f t="shared" si="0"/>
        <v>945</v>
      </c>
      <c r="F30">
        <v>15</v>
      </c>
      <c r="G30">
        <v>45</v>
      </c>
      <c r="K30" s="1" t="s">
        <v>33</v>
      </c>
    </row>
    <row r="31" spans="1:11" x14ac:dyDescent="0.35">
      <c r="A31" s="2">
        <v>44682</v>
      </c>
      <c r="B31" s="3">
        <v>255</v>
      </c>
      <c r="C31">
        <v>154</v>
      </c>
      <c r="D31">
        <v>0</v>
      </c>
      <c r="E31">
        <f t="shared" si="0"/>
        <v>428</v>
      </c>
      <c r="F31">
        <v>7</v>
      </c>
      <c r="G31">
        <v>8</v>
      </c>
      <c r="K31" s="1" t="s">
        <v>34</v>
      </c>
    </row>
    <row r="32" spans="1:11" x14ac:dyDescent="0.35">
      <c r="A32" s="2">
        <v>44683</v>
      </c>
      <c r="B32" s="3">
        <v>219</v>
      </c>
      <c r="C32">
        <v>130</v>
      </c>
      <c r="D32">
        <v>1</v>
      </c>
      <c r="E32">
        <f t="shared" si="0"/>
        <v>398</v>
      </c>
      <c r="F32">
        <v>6</v>
      </c>
      <c r="G32">
        <v>38</v>
      </c>
      <c r="K32" s="1" t="s">
        <v>35</v>
      </c>
    </row>
    <row r="33" spans="1:11" x14ac:dyDescent="0.35">
      <c r="A33" s="2">
        <v>44684</v>
      </c>
      <c r="B33" s="3">
        <v>159</v>
      </c>
      <c r="C33">
        <v>95</v>
      </c>
      <c r="D33">
        <v>1</v>
      </c>
      <c r="E33">
        <f t="shared" si="0"/>
        <v>744</v>
      </c>
      <c r="F33">
        <v>12</v>
      </c>
      <c r="G33">
        <v>24</v>
      </c>
      <c r="K33" s="1" t="s">
        <v>36</v>
      </c>
    </row>
    <row r="34" spans="1:11" x14ac:dyDescent="0.35">
      <c r="A34" s="2">
        <v>44685</v>
      </c>
      <c r="B34" s="3">
        <v>172</v>
      </c>
      <c r="C34">
        <v>104</v>
      </c>
      <c r="D34">
        <v>1</v>
      </c>
      <c r="E34">
        <f t="shared" ref="E34:E54" si="1">(F34*60)+G34</f>
        <v>631</v>
      </c>
      <c r="F34">
        <v>10</v>
      </c>
      <c r="G34">
        <v>31</v>
      </c>
      <c r="K34" s="1" t="s">
        <v>37</v>
      </c>
    </row>
    <row r="35" spans="1:11" x14ac:dyDescent="0.35">
      <c r="A35" s="2">
        <v>44686</v>
      </c>
      <c r="B35" s="3">
        <v>156</v>
      </c>
      <c r="C35">
        <v>135</v>
      </c>
      <c r="D35">
        <v>1</v>
      </c>
      <c r="E35">
        <f t="shared" si="1"/>
        <v>720</v>
      </c>
      <c r="F35">
        <v>12</v>
      </c>
      <c r="K35" s="1" t="s">
        <v>38</v>
      </c>
    </row>
    <row r="36" spans="1:11" x14ac:dyDescent="0.35">
      <c r="A36" s="2">
        <v>44687</v>
      </c>
      <c r="B36" s="3">
        <v>182</v>
      </c>
      <c r="C36">
        <v>118</v>
      </c>
      <c r="D36">
        <v>1</v>
      </c>
      <c r="E36">
        <f t="shared" si="1"/>
        <v>725</v>
      </c>
      <c r="F36">
        <v>12</v>
      </c>
      <c r="G36">
        <v>5</v>
      </c>
      <c r="K36" s="1" t="s">
        <v>39</v>
      </c>
    </row>
    <row r="37" spans="1:11" x14ac:dyDescent="0.35">
      <c r="A37" s="2">
        <v>44688</v>
      </c>
      <c r="B37" s="3">
        <v>65</v>
      </c>
      <c r="C37">
        <v>102</v>
      </c>
      <c r="D37">
        <v>0</v>
      </c>
      <c r="E37">
        <f t="shared" si="1"/>
        <v>472</v>
      </c>
      <c r="F37">
        <v>7</v>
      </c>
      <c r="G37">
        <v>52</v>
      </c>
      <c r="K37" s="1" t="s">
        <v>40</v>
      </c>
    </row>
    <row r="38" spans="1:11" x14ac:dyDescent="0.35">
      <c r="A38" s="2">
        <v>44689</v>
      </c>
      <c r="B38" s="3">
        <v>156</v>
      </c>
      <c r="C38">
        <v>108</v>
      </c>
      <c r="D38">
        <v>0</v>
      </c>
      <c r="E38">
        <f t="shared" si="1"/>
        <v>777</v>
      </c>
      <c r="F38">
        <v>12</v>
      </c>
      <c r="G38">
        <v>57</v>
      </c>
      <c r="K38" s="1" t="s">
        <v>41</v>
      </c>
    </row>
    <row r="39" spans="1:11" x14ac:dyDescent="0.35">
      <c r="A39" s="2">
        <v>44690</v>
      </c>
      <c r="B39" s="3">
        <v>172</v>
      </c>
      <c r="C39">
        <v>165</v>
      </c>
      <c r="D39">
        <v>1</v>
      </c>
      <c r="E39">
        <f t="shared" si="1"/>
        <v>981</v>
      </c>
      <c r="F39">
        <v>16</v>
      </c>
      <c r="G39">
        <v>21</v>
      </c>
      <c r="K39" s="1" t="s">
        <v>42</v>
      </c>
    </row>
    <row r="40" spans="1:11" x14ac:dyDescent="0.35">
      <c r="A40" s="2">
        <v>44691</v>
      </c>
      <c r="B40" s="3">
        <v>204</v>
      </c>
      <c r="C40">
        <v>104</v>
      </c>
      <c r="D40">
        <v>1</v>
      </c>
      <c r="E40">
        <f t="shared" si="1"/>
        <v>430</v>
      </c>
      <c r="F40">
        <v>7</v>
      </c>
      <c r="G40">
        <v>10</v>
      </c>
      <c r="K40" s="1" t="s">
        <v>43</v>
      </c>
    </row>
    <row r="41" spans="1:11" x14ac:dyDescent="0.35">
      <c r="A41" s="2">
        <v>44692</v>
      </c>
      <c r="B41" s="3">
        <v>220</v>
      </c>
      <c r="C41">
        <v>107</v>
      </c>
      <c r="D41">
        <v>1</v>
      </c>
      <c r="E41">
        <f t="shared" si="1"/>
        <v>851</v>
      </c>
      <c r="F41">
        <v>14</v>
      </c>
      <c r="G41">
        <v>11</v>
      </c>
      <c r="K41" s="1" t="s">
        <v>44</v>
      </c>
    </row>
    <row r="42" spans="1:11" x14ac:dyDescent="0.35">
      <c r="A42" s="2">
        <v>44693</v>
      </c>
      <c r="B42" s="3">
        <v>273</v>
      </c>
      <c r="C42">
        <v>78</v>
      </c>
      <c r="D42">
        <v>1</v>
      </c>
      <c r="E42">
        <f t="shared" si="1"/>
        <v>1044</v>
      </c>
      <c r="F42">
        <v>17</v>
      </c>
      <c r="G42">
        <v>24</v>
      </c>
      <c r="K42" s="1" t="s">
        <v>45</v>
      </c>
    </row>
    <row r="43" spans="1:11" x14ac:dyDescent="0.35">
      <c r="A43" s="2">
        <v>44694</v>
      </c>
      <c r="B43" s="3">
        <v>217</v>
      </c>
      <c r="C43">
        <v>123</v>
      </c>
      <c r="D43">
        <v>1</v>
      </c>
      <c r="E43">
        <f t="shared" si="1"/>
        <v>726</v>
      </c>
      <c r="F43">
        <v>12</v>
      </c>
      <c r="G43">
        <v>6</v>
      </c>
      <c r="K43" s="1" t="s">
        <v>46</v>
      </c>
    </row>
    <row r="44" spans="1:11" x14ac:dyDescent="0.35">
      <c r="A44" s="2">
        <v>44695</v>
      </c>
      <c r="B44" s="3">
        <v>148</v>
      </c>
      <c r="C44">
        <v>198</v>
      </c>
      <c r="D44">
        <v>0</v>
      </c>
      <c r="E44">
        <f t="shared" si="1"/>
        <v>281</v>
      </c>
      <c r="F44">
        <v>4</v>
      </c>
      <c r="G44">
        <v>41</v>
      </c>
      <c r="K44" s="1" t="s">
        <v>47</v>
      </c>
    </row>
    <row r="45" spans="1:11" x14ac:dyDescent="0.35">
      <c r="A45" s="2">
        <v>44696</v>
      </c>
      <c r="B45" s="3">
        <v>110</v>
      </c>
      <c r="C45">
        <v>191</v>
      </c>
      <c r="D45">
        <v>0</v>
      </c>
      <c r="E45">
        <f t="shared" si="1"/>
        <v>285</v>
      </c>
      <c r="F45">
        <v>4</v>
      </c>
      <c r="G45">
        <v>45</v>
      </c>
      <c r="J45">
        <v>2</v>
      </c>
      <c r="K45" s="1" t="s">
        <v>47</v>
      </c>
    </row>
    <row r="46" spans="1:11" x14ac:dyDescent="0.35">
      <c r="A46" s="2">
        <v>44697</v>
      </c>
      <c r="B46" s="3">
        <v>166</v>
      </c>
      <c r="C46">
        <v>100</v>
      </c>
      <c r="D46">
        <v>1</v>
      </c>
      <c r="E46">
        <f t="shared" si="1"/>
        <v>665</v>
      </c>
      <c r="F46">
        <v>11</v>
      </c>
      <c r="G46">
        <v>5</v>
      </c>
      <c r="K46" s="1" t="s">
        <v>48</v>
      </c>
    </row>
    <row r="47" spans="1:11" x14ac:dyDescent="0.35">
      <c r="A47" s="2">
        <v>44698</v>
      </c>
      <c r="B47" s="3">
        <v>249</v>
      </c>
      <c r="C47">
        <v>95</v>
      </c>
      <c r="D47">
        <v>1</v>
      </c>
      <c r="E47">
        <f t="shared" si="1"/>
        <v>657</v>
      </c>
      <c r="F47">
        <v>10</v>
      </c>
      <c r="G47">
        <v>57</v>
      </c>
      <c r="K47" s="1" t="s">
        <v>49</v>
      </c>
    </row>
    <row r="48" spans="1:11" x14ac:dyDescent="0.35">
      <c r="A48" s="2">
        <v>44699</v>
      </c>
      <c r="B48" s="3">
        <v>249</v>
      </c>
      <c r="C48">
        <v>114</v>
      </c>
      <c r="D48">
        <v>1</v>
      </c>
      <c r="E48">
        <f t="shared" si="1"/>
        <v>653</v>
      </c>
      <c r="F48">
        <v>10</v>
      </c>
      <c r="G48">
        <v>53</v>
      </c>
      <c r="K48" s="1" t="s">
        <v>50</v>
      </c>
    </row>
    <row r="49" spans="1:11" x14ac:dyDescent="0.35">
      <c r="A49" s="2">
        <v>44700</v>
      </c>
      <c r="B49" s="3">
        <v>279</v>
      </c>
      <c r="C49">
        <v>238</v>
      </c>
      <c r="D49">
        <v>1</v>
      </c>
      <c r="E49">
        <f t="shared" si="1"/>
        <v>634</v>
      </c>
      <c r="F49">
        <v>10</v>
      </c>
      <c r="G49">
        <v>34</v>
      </c>
      <c r="K49" s="1" t="s">
        <v>51</v>
      </c>
    </row>
    <row r="50" spans="1:11" x14ac:dyDescent="0.35">
      <c r="A50" s="2">
        <v>44701</v>
      </c>
      <c r="B50" s="3">
        <v>227</v>
      </c>
      <c r="C50">
        <v>164</v>
      </c>
      <c r="D50">
        <v>1</v>
      </c>
      <c r="E50">
        <f t="shared" si="1"/>
        <v>767</v>
      </c>
      <c r="F50">
        <v>12</v>
      </c>
      <c r="G50">
        <v>47</v>
      </c>
      <c r="K50" s="1" t="s">
        <v>52</v>
      </c>
    </row>
    <row r="51" spans="1:11" x14ac:dyDescent="0.35">
      <c r="A51" s="2">
        <v>44702</v>
      </c>
      <c r="B51" s="3">
        <v>113</v>
      </c>
      <c r="C51">
        <v>136</v>
      </c>
      <c r="D51">
        <v>0</v>
      </c>
      <c r="E51">
        <f t="shared" si="1"/>
        <v>323</v>
      </c>
      <c r="F51">
        <v>5</v>
      </c>
      <c r="G51">
        <v>23</v>
      </c>
      <c r="K51" s="1" t="s">
        <v>53</v>
      </c>
    </row>
    <row r="52" spans="1:11" x14ac:dyDescent="0.35">
      <c r="A52" s="2">
        <v>44703</v>
      </c>
      <c r="B52" s="3">
        <v>101</v>
      </c>
      <c r="C52">
        <v>145</v>
      </c>
      <c r="D52">
        <v>0</v>
      </c>
      <c r="E52">
        <f t="shared" si="1"/>
        <v>415</v>
      </c>
      <c r="F52">
        <v>6</v>
      </c>
      <c r="G52">
        <v>55</v>
      </c>
      <c r="K52" s="1" t="s">
        <v>54</v>
      </c>
    </row>
    <row r="53" spans="1:11" x14ac:dyDescent="0.35">
      <c r="A53" s="2">
        <v>44704</v>
      </c>
      <c r="B53" s="3">
        <v>177</v>
      </c>
      <c r="C53">
        <v>146</v>
      </c>
      <c r="D53">
        <v>1</v>
      </c>
      <c r="E53">
        <f t="shared" si="1"/>
        <v>422</v>
      </c>
      <c r="F53">
        <v>7</v>
      </c>
      <c r="G53">
        <v>2</v>
      </c>
      <c r="K53" s="1" t="s">
        <v>55</v>
      </c>
    </row>
    <row r="54" spans="1:11" x14ac:dyDescent="0.35">
      <c r="A54" s="2">
        <v>44705</v>
      </c>
      <c r="B54" s="3">
        <v>30</v>
      </c>
      <c r="C54">
        <v>103</v>
      </c>
      <c r="D54">
        <v>1</v>
      </c>
      <c r="E54">
        <f t="shared" si="1"/>
        <v>806</v>
      </c>
      <c r="F54">
        <v>13</v>
      </c>
      <c r="G54">
        <v>26</v>
      </c>
      <c r="K54" s="1" t="s">
        <v>56</v>
      </c>
    </row>
    <row r="56" spans="1:11" x14ac:dyDescent="0.35">
      <c r="A56" s="2"/>
      <c r="B56"/>
    </row>
    <row r="57" spans="1:11" x14ac:dyDescent="0.35">
      <c r="A57" s="2"/>
      <c r="B57"/>
    </row>
    <row r="58" spans="1:11" x14ac:dyDescent="0.35">
      <c r="A58" s="2"/>
      <c r="B58"/>
    </row>
    <row r="59" spans="1:11" x14ac:dyDescent="0.35">
      <c r="A59" s="2"/>
      <c r="B59"/>
    </row>
    <row r="60" spans="1:11" x14ac:dyDescent="0.35">
      <c r="A60" s="2"/>
      <c r="B60"/>
    </row>
    <row r="61" spans="1:11" x14ac:dyDescent="0.35">
      <c r="A61" s="2"/>
      <c r="B61"/>
    </row>
    <row r="62" spans="1:11" x14ac:dyDescent="0.35">
      <c r="A62" s="2"/>
      <c r="B62"/>
    </row>
    <row r="63" spans="1:11" x14ac:dyDescent="0.35">
      <c r="A63" s="2"/>
      <c r="B63"/>
    </row>
    <row r="64" spans="1:11" x14ac:dyDescent="0.35">
      <c r="A64" s="2"/>
      <c r="B64"/>
    </row>
    <row r="65" spans="1:4" x14ac:dyDescent="0.35">
      <c r="A65" s="2"/>
      <c r="B65"/>
    </row>
    <row r="66" spans="1:4" x14ac:dyDescent="0.35">
      <c r="A66" s="2"/>
      <c r="B66"/>
    </row>
    <row r="67" spans="1:4" x14ac:dyDescent="0.35">
      <c r="A67" s="2"/>
      <c r="B67"/>
    </row>
    <row r="68" spans="1:4" x14ac:dyDescent="0.35">
      <c r="A68" s="2"/>
      <c r="B68"/>
    </row>
    <row r="69" spans="1:4" x14ac:dyDescent="0.35">
      <c r="A69" s="2"/>
      <c r="B69"/>
    </row>
    <row r="70" spans="1:4" x14ac:dyDescent="0.35">
      <c r="A70" s="2"/>
      <c r="B70"/>
      <c r="D70" s="3"/>
    </row>
    <row r="71" spans="1:4" x14ac:dyDescent="0.35">
      <c r="A71" s="2"/>
      <c r="B71"/>
    </row>
    <row r="72" spans="1:4" x14ac:dyDescent="0.35">
      <c r="A72" s="2"/>
      <c r="B72"/>
    </row>
  </sheetData>
  <autoFilter ref="A1:G54" xr:uid="{625F8620-7F2F-FF42-982B-7B889A0D2239}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greaterThan" id="{F0DA78E5-D81D-486C-8637-0ADEF4872A17}">
            <xm:f>'Descriptive Statistics'!$B$3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E2:E54</xm:sqref>
        </x14:conditionalFormatting>
        <x14:conditionalFormatting xmlns:xm="http://schemas.microsoft.com/office/excel/2006/main">
          <x14:cfRule type="cellIs" priority="1" operator="greaterThan" id="{2D3D4216-9367-4769-80E0-69C36CC2E158}">
            <xm:f>'Descriptive Statistics'!$B$3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E56:E70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E7151-276A-4A95-B5E3-6C2D81AC3A0D}">
  <dimension ref="A1"/>
  <sheetViews>
    <sheetView workbookViewId="0">
      <selection activeCell="Q26" sqref="Q26"/>
    </sheetView>
  </sheetViews>
  <sheetFormatPr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41D1-D58E-DC4B-A60B-E87FA0E4224A}">
  <dimension ref="A1:K15"/>
  <sheetViews>
    <sheetView workbookViewId="0">
      <selection activeCell="C3" sqref="C3"/>
    </sheetView>
  </sheetViews>
  <sheetFormatPr defaultColWidth="10.6640625" defaultRowHeight="15.5" x14ac:dyDescent="0.35"/>
  <cols>
    <col min="1" max="1" width="16.83203125" bestFit="1" customWidth="1"/>
    <col min="2" max="2" width="12.83203125" bestFit="1" customWidth="1"/>
    <col min="3" max="3" width="12.6640625" bestFit="1" customWidth="1"/>
    <col min="7" max="7" width="16.83203125" bestFit="1" customWidth="1"/>
    <col min="8" max="8" width="12.83203125" bestFit="1" customWidth="1"/>
    <col min="10" max="10" width="16.83203125" bestFit="1" customWidth="1"/>
    <col min="11" max="11" width="12.1640625" bestFit="1" customWidth="1"/>
  </cols>
  <sheetData>
    <row r="1" spans="1:11" x14ac:dyDescent="0.35">
      <c r="A1" s="7" t="s">
        <v>57</v>
      </c>
      <c r="B1" s="7"/>
      <c r="C1" t="s">
        <v>71</v>
      </c>
      <c r="G1" s="7" t="s">
        <v>15</v>
      </c>
      <c r="H1" s="7"/>
      <c r="J1" s="7" t="s">
        <v>16</v>
      </c>
      <c r="K1" s="7"/>
    </row>
    <row r="2" spans="1:11" x14ac:dyDescent="0.35">
      <c r="A2" s="4"/>
      <c r="B2" s="4"/>
      <c r="G2" s="4"/>
      <c r="H2" s="4"/>
      <c r="J2" s="4"/>
      <c r="K2" s="4"/>
    </row>
    <row r="3" spans="1:11" x14ac:dyDescent="0.35">
      <c r="A3" s="4" t="s">
        <v>58</v>
      </c>
      <c r="B3" s="9">
        <v>620.30188679245282</v>
      </c>
      <c r="C3" s="8">
        <f>B3/60</f>
        <v>10.338364779874214</v>
      </c>
      <c r="G3" s="4" t="s">
        <v>58</v>
      </c>
      <c r="H3" s="4">
        <v>199.0566037735849</v>
      </c>
      <c r="J3" s="4" t="s">
        <v>58</v>
      </c>
      <c r="K3" s="4">
        <v>131.0566037735849</v>
      </c>
    </row>
    <row r="4" spans="1:11" x14ac:dyDescent="0.35">
      <c r="A4" s="4" t="s">
        <v>59</v>
      </c>
      <c r="B4" s="4">
        <v>27.124392068199782</v>
      </c>
      <c r="C4">
        <f t="shared" ref="C4:C14" si="0">B4/60</f>
        <v>0.45207320113666305</v>
      </c>
      <c r="G4" s="4" t="s">
        <v>59</v>
      </c>
      <c r="H4" s="4">
        <v>11.080206829188926</v>
      </c>
      <c r="J4" s="4" t="s">
        <v>59</v>
      </c>
      <c r="K4" s="4">
        <v>4.7988882885270119</v>
      </c>
    </row>
    <row r="5" spans="1:11" x14ac:dyDescent="0.35">
      <c r="A5" s="4" t="s">
        <v>60</v>
      </c>
      <c r="B5" s="4">
        <v>657</v>
      </c>
      <c r="C5">
        <f t="shared" si="0"/>
        <v>10.95</v>
      </c>
      <c r="G5" s="4" t="s">
        <v>60</v>
      </c>
      <c r="H5" s="4">
        <v>188</v>
      </c>
      <c r="J5" s="4" t="s">
        <v>60</v>
      </c>
      <c r="K5" s="4">
        <v>123</v>
      </c>
    </row>
    <row r="6" spans="1:11" x14ac:dyDescent="0.35">
      <c r="A6" s="4" t="s">
        <v>61</v>
      </c>
      <c r="B6" s="4">
        <v>665</v>
      </c>
      <c r="C6" s="8">
        <f t="shared" si="0"/>
        <v>11.083333333333334</v>
      </c>
      <c r="G6" s="4" t="s">
        <v>61</v>
      </c>
      <c r="H6" s="4">
        <v>156</v>
      </c>
      <c r="J6" s="4" t="s">
        <v>61</v>
      </c>
      <c r="K6" s="4">
        <v>95</v>
      </c>
    </row>
    <row r="7" spans="1:11" x14ac:dyDescent="0.35">
      <c r="A7" s="4" t="s">
        <v>62</v>
      </c>
      <c r="B7" s="4">
        <v>197.468554936423</v>
      </c>
      <c r="C7">
        <f t="shared" si="0"/>
        <v>3.2911425822737166</v>
      </c>
      <c r="G7" s="4" t="s">
        <v>62</v>
      </c>
      <c r="H7" s="4">
        <v>80.665123312451826</v>
      </c>
      <c r="J7" s="4" t="s">
        <v>62</v>
      </c>
      <c r="K7" s="4">
        <v>34.936434086857957</v>
      </c>
    </row>
    <row r="8" spans="1:11" x14ac:dyDescent="0.35">
      <c r="A8" s="4" t="s">
        <v>63</v>
      </c>
      <c r="B8" s="4">
        <v>38993.830188679225</v>
      </c>
      <c r="C8">
        <f t="shared" si="0"/>
        <v>649.8971698113204</v>
      </c>
      <c r="G8" s="4" t="s">
        <v>63</v>
      </c>
      <c r="H8" s="4">
        <v>6506.8621190130589</v>
      </c>
      <c r="J8" s="4" t="s">
        <v>63</v>
      </c>
      <c r="K8" s="4">
        <v>1220.5544267053706</v>
      </c>
    </row>
    <row r="9" spans="1:11" x14ac:dyDescent="0.35">
      <c r="A9" s="4" t="s">
        <v>64</v>
      </c>
      <c r="B9" s="4">
        <v>-0.6841046875080794</v>
      </c>
      <c r="C9">
        <f t="shared" si="0"/>
        <v>-1.1401744791801323E-2</v>
      </c>
      <c r="G9" s="4" t="s">
        <v>64</v>
      </c>
      <c r="H9" s="4">
        <v>0.32861897769113613</v>
      </c>
      <c r="J9" s="4" t="s">
        <v>64</v>
      </c>
      <c r="K9" s="4">
        <v>0.50366962423905504</v>
      </c>
    </row>
    <row r="10" spans="1:11" x14ac:dyDescent="0.35">
      <c r="A10" s="4" t="s">
        <v>65</v>
      </c>
      <c r="B10" s="4">
        <v>-9.9066531561035939E-2</v>
      </c>
      <c r="C10">
        <f t="shared" si="0"/>
        <v>-1.651108859350599E-3</v>
      </c>
      <c r="G10" s="4" t="s">
        <v>65</v>
      </c>
      <c r="H10" s="4">
        <v>-0.35109828145996375</v>
      </c>
      <c r="J10" s="4" t="s">
        <v>65</v>
      </c>
      <c r="K10" s="4">
        <v>0.835073904510785</v>
      </c>
    </row>
    <row r="11" spans="1:11" x14ac:dyDescent="0.35">
      <c r="A11" s="4" t="s">
        <v>66</v>
      </c>
      <c r="B11" s="4">
        <v>823</v>
      </c>
      <c r="C11" s="8">
        <f t="shared" si="0"/>
        <v>13.716666666666667</v>
      </c>
      <c r="G11" s="4" t="s">
        <v>66</v>
      </c>
      <c r="H11" s="4">
        <v>386</v>
      </c>
      <c r="J11" s="4" t="s">
        <v>66</v>
      </c>
      <c r="K11" s="4">
        <v>160</v>
      </c>
    </row>
    <row r="12" spans="1:11" x14ac:dyDescent="0.35">
      <c r="A12" s="4" t="s">
        <v>67</v>
      </c>
      <c r="B12" s="4">
        <v>221</v>
      </c>
      <c r="C12" s="8">
        <f t="shared" si="0"/>
        <v>3.6833333333333331</v>
      </c>
      <c r="G12" s="4" t="s">
        <v>67</v>
      </c>
      <c r="H12" s="4">
        <v>1</v>
      </c>
      <c r="J12" s="4" t="s">
        <v>67</v>
      </c>
      <c r="K12" s="4">
        <v>78</v>
      </c>
    </row>
    <row r="13" spans="1:11" x14ac:dyDescent="0.35">
      <c r="A13" s="4" t="s">
        <v>68</v>
      </c>
      <c r="B13" s="4">
        <v>1044</v>
      </c>
      <c r="C13">
        <f t="shared" si="0"/>
        <v>17.399999999999999</v>
      </c>
      <c r="G13" s="4" t="s">
        <v>68</v>
      </c>
      <c r="H13" s="4">
        <v>387</v>
      </c>
      <c r="J13" s="4" t="s">
        <v>68</v>
      </c>
      <c r="K13" s="4">
        <v>238</v>
      </c>
    </row>
    <row r="14" spans="1:11" x14ac:dyDescent="0.35">
      <c r="A14" s="4" t="s">
        <v>69</v>
      </c>
      <c r="B14" s="4">
        <v>32876</v>
      </c>
      <c r="C14" s="8">
        <f t="shared" si="0"/>
        <v>547.93333333333328</v>
      </c>
      <c r="G14" s="4" t="s">
        <v>69</v>
      </c>
      <c r="H14" s="4">
        <v>10550</v>
      </c>
      <c r="J14" s="4" t="s">
        <v>69</v>
      </c>
      <c r="K14" s="4">
        <v>6946</v>
      </c>
    </row>
    <row r="15" spans="1:11" ht="16" thickBot="1" x14ac:dyDescent="0.4">
      <c r="A15" s="5" t="s">
        <v>70</v>
      </c>
      <c r="B15" s="5">
        <v>53</v>
      </c>
      <c r="G15" s="5" t="s">
        <v>70</v>
      </c>
      <c r="H15" s="5">
        <v>53</v>
      </c>
      <c r="J15" s="5" t="s">
        <v>70</v>
      </c>
      <c r="K15" s="5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3FD8D-CF43-4843-9107-748CDB391E7A}">
  <dimension ref="A1:E8"/>
  <sheetViews>
    <sheetView workbookViewId="0">
      <selection activeCell="G5" sqref="G5"/>
    </sheetView>
  </sheetViews>
  <sheetFormatPr defaultColWidth="10.6640625" defaultRowHeight="15.5" x14ac:dyDescent="0.35"/>
  <cols>
    <col min="1" max="1" width="12.25" bestFit="1" customWidth="1"/>
    <col min="2" max="2" width="12.33203125" bestFit="1" customWidth="1"/>
    <col min="3" max="3" width="14.6640625" customWidth="1"/>
    <col min="4" max="4" width="19.83203125" bestFit="1" customWidth="1"/>
    <col min="5" max="5" width="13.1640625" bestFit="1" customWidth="1"/>
  </cols>
  <sheetData>
    <row r="1" spans="1:5" x14ac:dyDescent="0.35">
      <c r="A1" s="6"/>
      <c r="B1" s="6" t="s">
        <v>15</v>
      </c>
      <c r="C1" s="6" t="s">
        <v>16</v>
      </c>
      <c r="D1" s="6" t="s">
        <v>98</v>
      </c>
      <c r="E1" s="6" t="s">
        <v>57</v>
      </c>
    </row>
    <row r="2" spans="1:5" x14ac:dyDescent="0.35">
      <c r="A2" s="4" t="s">
        <v>15</v>
      </c>
      <c r="B2" s="4">
        <v>1</v>
      </c>
      <c r="C2" s="4"/>
      <c r="D2" s="4"/>
      <c r="E2" s="4"/>
    </row>
    <row r="3" spans="1:5" x14ac:dyDescent="0.35">
      <c r="A3" s="4" t="s">
        <v>16</v>
      </c>
      <c r="B3" s="4">
        <v>8.8497923980809884E-2</v>
      </c>
      <c r="C3" s="4">
        <v>1</v>
      </c>
      <c r="D3" s="4"/>
      <c r="E3" s="4"/>
    </row>
    <row r="4" spans="1:5" x14ac:dyDescent="0.35">
      <c r="A4" s="4" t="s">
        <v>98</v>
      </c>
      <c r="B4" s="4">
        <v>0.47381514913508022</v>
      </c>
      <c r="C4" s="15">
        <v>-0.12364103785128822</v>
      </c>
      <c r="D4" s="4">
        <v>1</v>
      </c>
      <c r="E4" s="4"/>
    </row>
    <row r="5" spans="1:5" ht="16" thickBot="1" x14ac:dyDescent="0.4">
      <c r="A5" s="5" t="s">
        <v>57</v>
      </c>
      <c r="B5" s="5">
        <v>0.37911445705128577</v>
      </c>
      <c r="C5" s="16">
        <v>-0.19807073468682343</v>
      </c>
      <c r="D5" s="12">
        <v>0.70399631747700697</v>
      </c>
      <c r="E5" s="5">
        <v>1</v>
      </c>
    </row>
    <row r="6" spans="1:5" x14ac:dyDescent="0.35">
      <c r="A6" s="4"/>
      <c r="B6" s="4"/>
      <c r="C6" s="4"/>
      <c r="D6" s="4"/>
      <c r="E6" s="4"/>
    </row>
    <row r="7" spans="1:5" ht="139.5" x14ac:dyDescent="0.35">
      <c r="C7" t="s">
        <v>73</v>
      </c>
      <c r="D7" s="10" t="s">
        <v>74</v>
      </c>
    </row>
    <row r="8" spans="1:5" x14ac:dyDescent="0.35">
      <c r="D8" t="s">
        <v>99</v>
      </c>
      <c r="E8" t="s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43B7-6A5F-EF44-B247-85570BC71E54}">
  <dimension ref="A1:I20"/>
  <sheetViews>
    <sheetView workbookViewId="0">
      <selection activeCell="E19" sqref="E19"/>
    </sheetView>
  </sheetViews>
  <sheetFormatPr defaultColWidth="10.6640625" defaultRowHeight="15.5" x14ac:dyDescent="0.35"/>
  <cols>
    <col min="1" max="1" width="17.83203125" bestFit="1" customWidth="1"/>
  </cols>
  <sheetData>
    <row r="1" spans="1:9" x14ac:dyDescent="0.35">
      <c r="A1" t="s">
        <v>75</v>
      </c>
    </row>
    <row r="2" spans="1:9" ht="16" thickBot="1" x14ac:dyDescent="0.4"/>
    <row r="3" spans="1:9" x14ac:dyDescent="0.35">
      <c r="A3" s="7" t="s">
        <v>76</v>
      </c>
      <c r="B3" s="7"/>
    </row>
    <row r="4" spans="1:9" x14ac:dyDescent="0.35">
      <c r="A4" s="4" t="s">
        <v>77</v>
      </c>
      <c r="B4" s="4">
        <v>0.71641661469144147</v>
      </c>
    </row>
    <row r="5" spans="1:9" x14ac:dyDescent="0.35">
      <c r="A5" s="4" t="s">
        <v>78</v>
      </c>
      <c r="B5" s="4">
        <v>0.51325276580594525</v>
      </c>
    </row>
    <row r="6" spans="1:9" x14ac:dyDescent="0.35">
      <c r="A6" s="4" t="s">
        <v>79</v>
      </c>
      <c r="B6" s="4">
        <v>0.48345191473283983</v>
      </c>
    </row>
    <row r="7" spans="1:9" x14ac:dyDescent="0.35">
      <c r="A7" s="4" t="s">
        <v>59</v>
      </c>
      <c r="B7" s="4">
        <v>141.9231775334637</v>
      </c>
    </row>
    <row r="8" spans="1:9" ht="16" thickBot="1" x14ac:dyDescent="0.4">
      <c r="A8" s="5" t="s">
        <v>80</v>
      </c>
      <c r="B8" s="5">
        <v>53</v>
      </c>
    </row>
    <row r="10" spans="1:9" ht="16" thickBot="1" x14ac:dyDescent="0.4">
      <c r="A10" t="s">
        <v>81</v>
      </c>
    </row>
    <row r="11" spans="1:9" x14ac:dyDescent="0.35">
      <c r="A11" s="6"/>
      <c r="B11" s="6" t="s">
        <v>86</v>
      </c>
      <c r="C11" s="6" t="s">
        <v>87</v>
      </c>
      <c r="D11" s="6" t="s">
        <v>88</v>
      </c>
      <c r="E11" s="6" t="s">
        <v>89</v>
      </c>
      <c r="F11" s="6" t="s">
        <v>90</v>
      </c>
    </row>
    <row r="12" spans="1:9" x14ac:dyDescent="0.35">
      <c r="A12" s="4" t="s">
        <v>82</v>
      </c>
      <c r="B12" s="4">
        <v>3</v>
      </c>
      <c r="C12" s="4">
        <v>1040711.9420727632</v>
      </c>
      <c r="D12" s="4">
        <v>346903.98069092107</v>
      </c>
      <c r="E12" s="4">
        <v>17.222755301412999</v>
      </c>
      <c r="F12" s="11">
        <v>9.0274304779318509E-8</v>
      </c>
    </row>
    <row r="13" spans="1:9" x14ac:dyDescent="0.35">
      <c r="A13" s="4" t="s">
        <v>83</v>
      </c>
      <c r="B13" s="4">
        <v>49</v>
      </c>
      <c r="C13" s="4">
        <v>986967.2277385575</v>
      </c>
      <c r="D13" s="4">
        <v>20142.188321195052</v>
      </c>
      <c r="E13" s="4"/>
      <c r="F13" s="4"/>
    </row>
    <row r="14" spans="1:9" ht="16" thickBot="1" x14ac:dyDescent="0.4">
      <c r="A14" s="5" t="s">
        <v>84</v>
      </c>
      <c r="B14" s="5">
        <v>52</v>
      </c>
      <c r="C14" s="5">
        <v>2027679.1698113207</v>
      </c>
      <c r="D14" s="5"/>
      <c r="E14" s="5"/>
      <c r="F14" s="5"/>
    </row>
    <row r="15" spans="1:9" ht="16" thickBot="1" x14ac:dyDescent="0.4"/>
    <row r="16" spans="1:9" x14ac:dyDescent="0.35">
      <c r="A16" s="6"/>
      <c r="B16" s="6" t="s">
        <v>91</v>
      </c>
      <c r="C16" s="6" t="s">
        <v>59</v>
      </c>
      <c r="D16" s="6" t="s">
        <v>92</v>
      </c>
      <c r="E16" s="6" t="s">
        <v>93</v>
      </c>
      <c r="F16" s="6" t="s">
        <v>94</v>
      </c>
      <c r="G16" s="6" t="s">
        <v>95</v>
      </c>
      <c r="H16" s="6" t="s">
        <v>96</v>
      </c>
      <c r="I16" s="6" t="s">
        <v>97</v>
      </c>
    </row>
    <row r="17" spans="1:9" x14ac:dyDescent="0.35">
      <c r="A17" s="4" t="s">
        <v>85</v>
      </c>
      <c r="B17" s="4">
        <v>470.57522569508933</v>
      </c>
      <c r="C17" s="4">
        <v>90.146361650019884</v>
      </c>
      <c r="D17" s="4">
        <v>5.2201244407625573</v>
      </c>
      <c r="E17" s="4">
        <v>3.6211002364522507E-6</v>
      </c>
      <c r="F17" s="4">
        <v>289.41932960591248</v>
      </c>
      <c r="G17" s="4">
        <v>651.73112178426618</v>
      </c>
      <c r="H17" s="4">
        <v>289.41932960591248</v>
      </c>
      <c r="I17" s="4">
        <v>651.73112178426618</v>
      </c>
    </row>
    <row r="18" spans="1:9" x14ac:dyDescent="0.35">
      <c r="A18" s="4" t="s">
        <v>15</v>
      </c>
      <c r="B18" s="4">
        <v>0.20185529605576596</v>
      </c>
      <c r="C18" s="4">
        <v>0.28107059571896231</v>
      </c>
      <c r="D18" s="4">
        <v>0.71816582428137599</v>
      </c>
      <c r="E18" s="4">
        <v>0.47606548751966216</v>
      </c>
      <c r="F18" s="4">
        <v>-0.36297721298622415</v>
      </c>
      <c r="G18" s="4">
        <v>0.76668780509775614</v>
      </c>
      <c r="H18" s="4">
        <v>-0.36297721298622415</v>
      </c>
      <c r="I18" s="4">
        <v>0.76668780509775614</v>
      </c>
    </row>
    <row r="19" spans="1:9" x14ac:dyDescent="0.35">
      <c r="A19" s="4" t="s">
        <v>16</v>
      </c>
      <c r="B19" s="4">
        <v>-0.70691059565495318</v>
      </c>
      <c r="C19" s="4">
        <v>0.57591515520336989</v>
      </c>
      <c r="D19" s="4">
        <v>-1.2274561439615626</v>
      </c>
      <c r="E19" s="4">
        <v>0.22551562634189706</v>
      </c>
      <c r="F19" s="4">
        <v>-1.8642554302390875</v>
      </c>
      <c r="G19" s="4">
        <v>0.45043423892918122</v>
      </c>
      <c r="H19" s="4">
        <v>-1.8642554302390875</v>
      </c>
      <c r="I19" s="4">
        <v>0.45043423892918122</v>
      </c>
    </row>
    <row r="20" spans="1:9" ht="16" thickBot="1" x14ac:dyDescent="0.4">
      <c r="A20" s="5" t="s">
        <v>98</v>
      </c>
      <c r="B20" s="5">
        <v>282.00370163661159</v>
      </c>
      <c r="C20" s="5">
        <v>50.042755625160652</v>
      </c>
      <c r="D20" s="5">
        <v>5.6352552555044531</v>
      </c>
      <c r="E20" s="12">
        <v>8.491955829572796E-7</v>
      </c>
      <c r="F20" s="5">
        <v>181.43901913457881</v>
      </c>
      <c r="G20" s="5">
        <v>382.56838413864438</v>
      </c>
      <c r="H20" s="5">
        <v>181.43901913457881</v>
      </c>
      <c r="I20" s="5">
        <v>382.56838413864438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0F-587D-4BC5-8C2D-2B8C530D0DA5}">
  <dimension ref="A1:I77"/>
  <sheetViews>
    <sheetView workbookViewId="0">
      <selection activeCell="M12" sqref="M12"/>
    </sheetView>
  </sheetViews>
  <sheetFormatPr defaultRowHeight="15.5" x14ac:dyDescent="0.35"/>
  <cols>
    <col min="1" max="1" width="17.08203125" bestFit="1" customWidth="1"/>
  </cols>
  <sheetData>
    <row r="1" spans="1:9" x14ac:dyDescent="0.35">
      <c r="A1" t="s">
        <v>75</v>
      </c>
    </row>
    <row r="2" spans="1:9" ht="16" thickBot="1" x14ac:dyDescent="0.4"/>
    <row r="3" spans="1:9" x14ac:dyDescent="0.35">
      <c r="A3" s="7" t="s">
        <v>76</v>
      </c>
      <c r="B3" s="7"/>
    </row>
    <row r="4" spans="1:9" x14ac:dyDescent="0.35">
      <c r="A4" s="4" t="s">
        <v>77</v>
      </c>
      <c r="B4" s="4">
        <v>0.70399631747700675</v>
      </c>
    </row>
    <row r="5" spans="1:9" x14ac:dyDescent="0.35">
      <c r="A5" s="4" t="s">
        <v>78</v>
      </c>
      <c r="B5" s="4">
        <v>0.49561081502118642</v>
      </c>
    </row>
    <row r="6" spans="1:9" x14ac:dyDescent="0.35">
      <c r="A6" s="4" t="s">
        <v>79</v>
      </c>
      <c r="B6" s="4">
        <v>0.48572083100199404</v>
      </c>
    </row>
    <row r="7" spans="1:9" x14ac:dyDescent="0.35">
      <c r="A7" s="4" t="s">
        <v>59</v>
      </c>
      <c r="B7" s="4">
        <v>141.61113863493691</v>
      </c>
    </row>
    <row r="8" spans="1:9" ht="16" thickBot="1" x14ac:dyDescent="0.4">
      <c r="A8" s="5" t="s">
        <v>80</v>
      </c>
      <c r="B8" s="5">
        <v>53</v>
      </c>
    </row>
    <row r="10" spans="1:9" ht="16" thickBot="1" x14ac:dyDescent="0.4">
      <c r="A10" t="s">
        <v>81</v>
      </c>
    </row>
    <row r="11" spans="1:9" x14ac:dyDescent="0.35">
      <c r="A11" s="6"/>
      <c r="B11" s="6" t="s">
        <v>86</v>
      </c>
      <c r="C11" s="6" t="s">
        <v>87</v>
      </c>
      <c r="D11" s="6" t="s">
        <v>88</v>
      </c>
      <c r="E11" s="6" t="s">
        <v>89</v>
      </c>
      <c r="F11" s="6" t="s">
        <v>90</v>
      </c>
    </row>
    <row r="12" spans="1:9" x14ac:dyDescent="0.35">
      <c r="A12" s="4" t="s">
        <v>82</v>
      </c>
      <c r="B12" s="4">
        <v>1</v>
      </c>
      <c r="C12" s="4">
        <v>1004939.7259516714</v>
      </c>
      <c r="D12" s="4">
        <v>1004939.7259516714</v>
      </c>
      <c r="E12" s="4">
        <v>50.112397963374676</v>
      </c>
      <c r="F12" s="4">
        <v>4.0831605573207122E-9</v>
      </c>
    </row>
    <row r="13" spans="1:9" x14ac:dyDescent="0.35">
      <c r="A13" s="4" t="s">
        <v>83</v>
      </c>
      <c r="B13" s="4">
        <v>51</v>
      </c>
      <c r="C13" s="4">
        <v>1022739.4438596494</v>
      </c>
      <c r="D13" s="4">
        <v>20053.714585483322</v>
      </c>
      <c r="E13" s="4"/>
      <c r="F13" s="4"/>
    </row>
    <row r="14" spans="1:9" ht="16" thickBot="1" x14ac:dyDescent="0.4">
      <c r="A14" s="5" t="s">
        <v>84</v>
      </c>
      <c r="B14" s="5">
        <v>52</v>
      </c>
      <c r="C14" s="5">
        <v>2027679.1698113207</v>
      </c>
      <c r="D14" s="5"/>
      <c r="E14" s="5"/>
      <c r="F14" s="5"/>
    </row>
    <row r="15" spans="1:9" ht="16" thickBot="1" x14ac:dyDescent="0.4"/>
    <row r="16" spans="1:9" x14ac:dyDescent="0.35">
      <c r="A16" s="6"/>
      <c r="B16" s="6" t="s">
        <v>91</v>
      </c>
      <c r="C16" s="6" t="s">
        <v>59</v>
      </c>
      <c r="D16" s="6" t="s">
        <v>92</v>
      </c>
      <c r="E16" s="6" t="s">
        <v>93</v>
      </c>
      <c r="F16" s="6" t="s">
        <v>94</v>
      </c>
      <c r="G16" s="6" t="s">
        <v>95</v>
      </c>
      <c r="H16" s="6" t="s">
        <v>96</v>
      </c>
      <c r="I16" s="6" t="s">
        <v>97</v>
      </c>
    </row>
    <row r="17" spans="1:9" x14ac:dyDescent="0.35">
      <c r="A17" s="4" t="s">
        <v>85</v>
      </c>
      <c r="B17" s="4">
        <v>401.13333333333333</v>
      </c>
      <c r="C17" s="4">
        <v>36.563838771372012</v>
      </c>
      <c r="D17" s="4">
        <v>10.970766385924563</v>
      </c>
      <c r="E17" s="4">
        <v>4.9868814880478264E-15</v>
      </c>
      <c r="F17" s="4">
        <v>327.728364035482</v>
      </c>
      <c r="G17" s="4">
        <v>474.53830263118465</v>
      </c>
      <c r="H17" s="4">
        <v>327.728364035482</v>
      </c>
      <c r="I17" s="4">
        <v>474.53830263118465</v>
      </c>
    </row>
    <row r="18" spans="1:9" ht="16" thickBot="1" x14ac:dyDescent="0.4">
      <c r="A18" s="5" t="s">
        <v>98</v>
      </c>
      <c r="B18" s="5">
        <v>305.68245614035089</v>
      </c>
      <c r="C18" s="5">
        <v>43.181519622354848</v>
      </c>
      <c r="D18" s="5">
        <v>7.0790110865413052</v>
      </c>
      <c r="E18" s="5">
        <v>4.0831605573206675E-9</v>
      </c>
      <c r="F18" s="5">
        <v>218.99193816893654</v>
      </c>
      <c r="G18" s="5">
        <v>392.37297411176525</v>
      </c>
      <c r="H18" s="5">
        <v>218.99193816893654</v>
      </c>
      <c r="I18" s="5">
        <v>392.37297411176525</v>
      </c>
    </row>
    <row r="22" spans="1:9" x14ac:dyDescent="0.35">
      <c r="A22" t="s">
        <v>125</v>
      </c>
    </row>
    <row r="23" spans="1:9" ht="16" thickBot="1" x14ac:dyDescent="0.4"/>
    <row r="24" spans="1:9" x14ac:dyDescent="0.35">
      <c r="A24" s="6" t="s">
        <v>126</v>
      </c>
      <c r="B24" s="6" t="s">
        <v>127</v>
      </c>
      <c r="C24" s="6" t="s">
        <v>128</v>
      </c>
    </row>
    <row r="25" spans="1:9" x14ac:dyDescent="0.35">
      <c r="A25" s="4">
        <v>1</v>
      </c>
      <c r="B25" s="4">
        <v>401.13333333333333</v>
      </c>
      <c r="C25" s="4">
        <v>22.866666666666674</v>
      </c>
    </row>
    <row r="26" spans="1:9" x14ac:dyDescent="0.35">
      <c r="A26" s="4">
        <v>2</v>
      </c>
      <c r="B26" s="4">
        <v>706.81578947368416</v>
      </c>
      <c r="C26" s="4">
        <v>46.184210526315837</v>
      </c>
    </row>
    <row r="27" spans="1:9" x14ac:dyDescent="0.35">
      <c r="A27" s="4">
        <v>3</v>
      </c>
      <c r="B27" s="4">
        <v>706.81578947368416</v>
      </c>
      <c r="C27" s="4">
        <v>31.184210526315837</v>
      </c>
    </row>
    <row r="28" spans="1:9" x14ac:dyDescent="0.35">
      <c r="A28" s="4">
        <v>4</v>
      </c>
      <c r="B28" s="4">
        <v>706.81578947368416</v>
      </c>
      <c r="C28" s="4">
        <v>146.18421052631584</v>
      </c>
    </row>
    <row r="29" spans="1:9" x14ac:dyDescent="0.35">
      <c r="A29" s="4">
        <v>5</v>
      </c>
      <c r="B29" s="4">
        <v>706.81578947368416</v>
      </c>
      <c r="C29" s="4">
        <v>-169.81578947368416</v>
      </c>
    </row>
    <row r="30" spans="1:9" x14ac:dyDescent="0.35">
      <c r="A30" s="4">
        <v>6</v>
      </c>
      <c r="B30" s="4">
        <v>706.81578947368416</v>
      </c>
      <c r="C30" s="4">
        <v>227.18421052631584</v>
      </c>
    </row>
    <row r="31" spans="1:9" x14ac:dyDescent="0.35">
      <c r="A31" s="4">
        <v>7</v>
      </c>
      <c r="B31" s="4">
        <v>401.13333333333333</v>
      </c>
      <c r="C31" s="4">
        <v>-70.133333333333326</v>
      </c>
    </row>
    <row r="32" spans="1:9" x14ac:dyDescent="0.35">
      <c r="A32" s="4">
        <v>8</v>
      </c>
      <c r="B32" s="4">
        <v>401.13333333333333</v>
      </c>
      <c r="C32" s="4">
        <v>54.866666666666674</v>
      </c>
    </row>
    <row r="33" spans="1:3" x14ac:dyDescent="0.35">
      <c r="A33" s="4">
        <v>9</v>
      </c>
      <c r="B33" s="4">
        <v>706.81578947368416</v>
      </c>
      <c r="C33" s="4">
        <v>15.184210526315837</v>
      </c>
    </row>
    <row r="34" spans="1:3" x14ac:dyDescent="0.35">
      <c r="A34" s="4">
        <v>10</v>
      </c>
      <c r="B34" s="4">
        <v>706.81578947368416</v>
      </c>
      <c r="C34" s="4">
        <v>-45.815789473684163</v>
      </c>
    </row>
    <row r="35" spans="1:3" x14ac:dyDescent="0.35">
      <c r="A35" s="4">
        <v>11</v>
      </c>
      <c r="B35" s="4">
        <v>706.81578947368416</v>
      </c>
      <c r="C35" s="4">
        <v>11.184210526315837</v>
      </c>
    </row>
    <row r="36" spans="1:3" x14ac:dyDescent="0.35">
      <c r="A36" s="4">
        <v>12</v>
      </c>
      <c r="B36" s="4">
        <v>706.81578947368416</v>
      </c>
      <c r="C36" s="4">
        <v>-142.81578947368416</v>
      </c>
    </row>
    <row r="37" spans="1:3" x14ac:dyDescent="0.35">
      <c r="A37" s="4">
        <v>13</v>
      </c>
      <c r="B37" s="4">
        <v>706.81578947368416</v>
      </c>
      <c r="C37" s="4">
        <v>-25.815789473684163</v>
      </c>
    </row>
    <row r="38" spans="1:3" x14ac:dyDescent="0.35">
      <c r="A38" s="4">
        <v>14</v>
      </c>
      <c r="B38" s="4">
        <v>401.13333333333333</v>
      </c>
      <c r="C38" s="4">
        <v>84.866666666666674</v>
      </c>
    </row>
    <row r="39" spans="1:3" x14ac:dyDescent="0.35">
      <c r="A39" s="4">
        <v>15</v>
      </c>
      <c r="B39" s="4">
        <v>401.13333333333333</v>
      </c>
      <c r="C39" s="4">
        <v>35.866666666666674</v>
      </c>
    </row>
    <row r="40" spans="1:3" x14ac:dyDescent="0.35">
      <c r="A40" s="4">
        <v>16</v>
      </c>
      <c r="B40" s="4">
        <v>706.81578947368416</v>
      </c>
      <c r="C40" s="4">
        <v>-94.815789473684163</v>
      </c>
    </row>
    <row r="41" spans="1:3" x14ac:dyDescent="0.35">
      <c r="A41" s="4">
        <v>17</v>
      </c>
      <c r="B41" s="4">
        <v>706.81578947368416</v>
      </c>
      <c r="C41" s="4">
        <v>54.184210526315837</v>
      </c>
    </row>
    <row r="42" spans="1:3" x14ac:dyDescent="0.35">
      <c r="A42" s="4">
        <v>18</v>
      </c>
      <c r="B42" s="4">
        <v>706.81578947368416</v>
      </c>
      <c r="C42" s="4">
        <v>-86.815789473684163</v>
      </c>
    </row>
    <row r="43" spans="1:3" x14ac:dyDescent="0.35">
      <c r="A43" s="4">
        <v>19</v>
      </c>
      <c r="B43" s="4">
        <v>706.81578947368416</v>
      </c>
      <c r="C43" s="4">
        <v>-81.815789473684163</v>
      </c>
    </row>
    <row r="44" spans="1:3" x14ac:dyDescent="0.35">
      <c r="A44" s="4">
        <v>20</v>
      </c>
      <c r="B44" s="4">
        <v>401.13333333333333</v>
      </c>
      <c r="C44" s="4">
        <v>-180.13333333333333</v>
      </c>
    </row>
    <row r="45" spans="1:3" x14ac:dyDescent="0.35">
      <c r="A45" s="4">
        <v>21</v>
      </c>
      <c r="B45" s="4">
        <v>706.81578947368416</v>
      </c>
      <c r="C45" s="4">
        <v>-191.81578947368416</v>
      </c>
    </row>
    <row r="46" spans="1:3" x14ac:dyDescent="0.35">
      <c r="A46" s="4">
        <v>22</v>
      </c>
      <c r="B46" s="4">
        <v>706.81578947368416</v>
      </c>
      <c r="C46" s="4">
        <v>122.18421052631584</v>
      </c>
    </row>
    <row r="47" spans="1:3" x14ac:dyDescent="0.35">
      <c r="A47" s="4">
        <v>23</v>
      </c>
      <c r="B47" s="4">
        <v>706.81578947368416</v>
      </c>
      <c r="C47" s="4">
        <v>-41.815789473684163</v>
      </c>
    </row>
    <row r="48" spans="1:3" x14ac:dyDescent="0.35">
      <c r="A48" s="4">
        <v>24</v>
      </c>
      <c r="B48" s="4">
        <v>706.81578947368416</v>
      </c>
      <c r="C48" s="4">
        <v>43.184210526315837</v>
      </c>
    </row>
    <row r="49" spans="1:3" x14ac:dyDescent="0.35">
      <c r="A49" s="4">
        <v>25</v>
      </c>
      <c r="B49" s="4">
        <v>706.81578947368416</v>
      </c>
      <c r="C49" s="4">
        <v>-32.815789473684163</v>
      </c>
    </row>
    <row r="50" spans="1:3" x14ac:dyDescent="0.35">
      <c r="A50" s="4">
        <v>26</v>
      </c>
      <c r="B50" s="4">
        <v>401.13333333333333</v>
      </c>
      <c r="C50" s="4">
        <v>-75.133333333333326</v>
      </c>
    </row>
    <row r="51" spans="1:3" x14ac:dyDescent="0.35">
      <c r="A51" s="4">
        <v>27</v>
      </c>
      <c r="B51" s="4">
        <v>401.13333333333333</v>
      </c>
      <c r="C51" s="4">
        <v>-46.133333333333326</v>
      </c>
    </row>
    <row r="52" spans="1:3" x14ac:dyDescent="0.35">
      <c r="A52" s="4">
        <v>28</v>
      </c>
      <c r="B52" s="4">
        <v>706.81578947368416</v>
      </c>
      <c r="C52" s="4">
        <v>141.18421052631584</v>
      </c>
    </row>
    <row r="53" spans="1:3" x14ac:dyDescent="0.35">
      <c r="A53" s="4">
        <v>29</v>
      </c>
      <c r="B53" s="4">
        <v>706.81578947368416</v>
      </c>
      <c r="C53" s="4">
        <v>238.18421052631584</v>
      </c>
    </row>
    <row r="54" spans="1:3" x14ac:dyDescent="0.35">
      <c r="A54" s="4">
        <v>30</v>
      </c>
      <c r="B54" s="4">
        <v>401.13333333333333</v>
      </c>
      <c r="C54" s="4">
        <v>26.866666666666674</v>
      </c>
    </row>
    <row r="55" spans="1:3" x14ac:dyDescent="0.35">
      <c r="A55" s="4">
        <v>31</v>
      </c>
      <c r="B55" s="4">
        <v>706.81578947368416</v>
      </c>
      <c r="C55" s="4">
        <v>-308.81578947368416</v>
      </c>
    </row>
    <row r="56" spans="1:3" x14ac:dyDescent="0.35">
      <c r="A56" s="4">
        <v>32</v>
      </c>
      <c r="B56" s="4">
        <v>706.81578947368416</v>
      </c>
      <c r="C56" s="4">
        <v>37.184210526315837</v>
      </c>
    </row>
    <row r="57" spans="1:3" x14ac:dyDescent="0.35">
      <c r="A57" s="4">
        <v>33</v>
      </c>
      <c r="B57" s="4">
        <v>706.81578947368416</v>
      </c>
      <c r="C57" s="4">
        <v>-75.815789473684163</v>
      </c>
    </row>
    <row r="58" spans="1:3" x14ac:dyDescent="0.35">
      <c r="A58" s="4">
        <v>34</v>
      </c>
      <c r="B58" s="4">
        <v>706.81578947368416</v>
      </c>
      <c r="C58" s="4">
        <v>13.184210526315837</v>
      </c>
    </row>
    <row r="59" spans="1:3" x14ac:dyDescent="0.35">
      <c r="A59" s="4">
        <v>35</v>
      </c>
      <c r="B59" s="4">
        <v>706.81578947368416</v>
      </c>
      <c r="C59" s="4">
        <v>18.184210526315837</v>
      </c>
    </row>
    <row r="60" spans="1:3" x14ac:dyDescent="0.35">
      <c r="A60" s="4">
        <v>36</v>
      </c>
      <c r="B60" s="4">
        <v>401.13333333333333</v>
      </c>
      <c r="C60" s="4">
        <v>70.866666666666674</v>
      </c>
    </row>
    <row r="61" spans="1:3" x14ac:dyDescent="0.35">
      <c r="A61" s="4">
        <v>37</v>
      </c>
      <c r="B61" s="4">
        <v>401.13333333333333</v>
      </c>
      <c r="C61" s="4">
        <v>375.86666666666667</v>
      </c>
    </row>
    <row r="62" spans="1:3" x14ac:dyDescent="0.35">
      <c r="A62" s="4">
        <v>38</v>
      </c>
      <c r="B62" s="4">
        <v>706.81578947368416</v>
      </c>
      <c r="C62" s="4">
        <v>274.18421052631584</v>
      </c>
    </row>
    <row r="63" spans="1:3" x14ac:dyDescent="0.35">
      <c r="A63" s="4">
        <v>39</v>
      </c>
      <c r="B63" s="4">
        <v>706.81578947368416</v>
      </c>
      <c r="C63" s="4">
        <v>-276.81578947368416</v>
      </c>
    </row>
    <row r="64" spans="1:3" x14ac:dyDescent="0.35">
      <c r="A64" s="4">
        <v>40</v>
      </c>
      <c r="B64" s="4">
        <v>706.81578947368416</v>
      </c>
      <c r="C64" s="4">
        <v>144.18421052631584</v>
      </c>
    </row>
    <row r="65" spans="1:3" x14ac:dyDescent="0.35">
      <c r="A65" s="4">
        <v>41</v>
      </c>
      <c r="B65" s="4">
        <v>706.81578947368416</v>
      </c>
      <c r="C65" s="4">
        <v>337.18421052631584</v>
      </c>
    </row>
    <row r="66" spans="1:3" x14ac:dyDescent="0.35">
      <c r="A66" s="4">
        <v>42</v>
      </c>
      <c r="B66" s="4">
        <v>706.81578947368416</v>
      </c>
      <c r="C66" s="4">
        <v>19.184210526315837</v>
      </c>
    </row>
    <row r="67" spans="1:3" x14ac:dyDescent="0.35">
      <c r="A67" s="4">
        <v>43</v>
      </c>
      <c r="B67" s="4">
        <v>401.13333333333333</v>
      </c>
      <c r="C67" s="4">
        <v>-120.13333333333333</v>
      </c>
    </row>
    <row r="68" spans="1:3" x14ac:dyDescent="0.35">
      <c r="A68" s="4">
        <v>44</v>
      </c>
      <c r="B68" s="4">
        <v>401.13333333333333</v>
      </c>
      <c r="C68" s="4">
        <v>-116.13333333333333</v>
      </c>
    </row>
    <row r="69" spans="1:3" x14ac:dyDescent="0.35">
      <c r="A69" s="4">
        <v>45</v>
      </c>
      <c r="B69" s="4">
        <v>706.81578947368416</v>
      </c>
      <c r="C69" s="4">
        <v>-41.815789473684163</v>
      </c>
    </row>
    <row r="70" spans="1:3" x14ac:dyDescent="0.35">
      <c r="A70" s="4">
        <v>46</v>
      </c>
      <c r="B70" s="4">
        <v>706.81578947368416</v>
      </c>
      <c r="C70" s="4">
        <v>-49.815789473684163</v>
      </c>
    </row>
    <row r="71" spans="1:3" x14ac:dyDescent="0.35">
      <c r="A71" s="4">
        <v>47</v>
      </c>
      <c r="B71" s="4">
        <v>706.81578947368416</v>
      </c>
      <c r="C71" s="4">
        <v>-53.815789473684163</v>
      </c>
    </row>
    <row r="72" spans="1:3" x14ac:dyDescent="0.35">
      <c r="A72" s="4">
        <v>48</v>
      </c>
      <c r="B72" s="4">
        <v>706.81578947368416</v>
      </c>
      <c r="C72" s="4">
        <v>-72.815789473684163</v>
      </c>
    </row>
    <row r="73" spans="1:3" x14ac:dyDescent="0.35">
      <c r="A73" s="4">
        <v>49</v>
      </c>
      <c r="B73" s="4">
        <v>706.81578947368416</v>
      </c>
      <c r="C73" s="4">
        <v>60.184210526315837</v>
      </c>
    </row>
    <row r="74" spans="1:3" x14ac:dyDescent="0.35">
      <c r="A74" s="4">
        <v>50</v>
      </c>
      <c r="B74" s="4">
        <v>401.13333333333333</v>
      </c>
      <c r="C74" s="4">
        <v>-78.133333333333326</v>
      </c>
    </row>
    <row r="75" spans="1:3" x14ac:dyDescent="0.35">
      <c r="A75" s="4">
        <v>51</v>
      </c>
      <c r="B75" s="4">
        <v>401.13333333333333</v>
      </c>
      <c r="C75" s="4">
        <v>13.866666666666674</v>
      </c>
    </row>
    <row r="76" spans="1:3" x14ac:dyDescent="0.35">
      <c r="A76" s="4">
        <v>52</v>
      </c>
      <c r="B76" s="4">
        <v>706.81578947368416</v>
      </c>
      <c r="C76" s="4">
        <v>-284.81578947368416</v>
      </c>
    </row>
    <row r="77" spans="1:3" ht="16" thickBot="1" x14ac:dyDescent="0.4">
      <c r="A77" s="5">
        <v>53</v>
      </c>
      <c r="B77" s="5">
        <v>706.81578947368416</v>
      </c>
      <c r="C77" s="5">
        <v>99.184210526315837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9BB2-76FD-40FD-8D95-8FC7C167A33D}">
  <dimension ref="A1:I29"/>
  <sheetViews>
    <sheetView workbookViewId="0">
      <selection activeCell="K11" sqref="K11"/>
    </sheetView>
  </sheetViews>
  <sheetFormatPr defaultRowHeight="15.5" x14ac:dyDescent="0.35"/>
  <cols>
    <col min="1" max="1" width="17.9140625" customWidth="1"/>
    <col min="6" max="6" width="12.33203125" bestFit="1" customWidth="1"/>
    <col min="8" max="8" width="17.4140625" bestFit="1" customWidth="1"/>
  </cols>
  <sheetData>
    <row r="1" spans="1:8" x14ac:dyDescent="0.35">
      <c r="A1" t="s">
        <v>124</v>
      </c>
    </row>
    <row r="2" spans="1:8" x14ac:dyDescent="0.35">
      <c r="B2" t="s">
        <v>98</v>
      </c>
      <c r="C2" t="s">
        <v>122</v>
      </c>
      <c r="D2" s="17" t="s">
        <v>84</v>
      </c>
      <c r="F2" t="s">
        <v>154</v>
      </c>
      <c r="G2" t="s">
        <v>98</v>
      </c>
      <c r="H2" t="s">
        <v>122</v>
      </c>
    </row>
    <row r="3" spans="1:8" x14ac:dyDescent="0.35">
      <c r="A3" t="s">
        <v>120</v>
      </c>
      <c r="B3">
        <v>30</v>
      </c>
      <c r="C3">
        <v>1</v>
      </c>
      <c r="D3" s="17">
        <v>31</v>
      </c>
      <c r="F3" t="s">
        <v>153</v>
      </c>
      <c r="G3" s="50">
        <v>22.226415094339622</v>
      </c>
      <c r="H3" s="51">
        <v>8.7735849056603765</v>
      </c>
    </row>
    <row r="4" spans="1:8" x14ac:dyDescent="0.35">
      <c r="A4" t="s">
        <v>123</v>
      </c>
      <c r="B4">
        <v>8</v>
      </c>
      <c r="C4">
        <v>14</v>
      </c>
      <c r="D4" s="17">
        <v>22</v>
      </c>
      <c r="F4" t="s">
        <v>121</v>
      </c>
      <c r="G4" s="50">
        <v>15.773584905660377</v>
      </c>
      <c r="H4" s="51">
        <v>6.2264150943396226</v>
      </c>
    </row>
    <row r="5" spans="1:8" ht="16" thickBot="1" x14ac:dyDescent="0.4">
      <c r="A5" s="21" t="s">
        <v>130</v>
      </c>
      <c r="B5" s="52">
        <f>SUM(B3:B4)</f>
        <v>38</v>
      </c>
      <c r="C5" s="52">
        <f>SUM(C3:C4)</f>
        <v>15</v>
      </c>
      <c r="D5" s="53">
        <f>SUM(D3:D4)</f>
        <v>53</v>
      </c>
    </row>
    <row r="7" spans="1:8" x14ac:dyDescent="0.35">
      <c r="F7" t="s">
        <v>137</v>
      </c>
      <c r="G7">
        <v>1.5042545489026718E-6</v>
      </c>
    </row>
    <row r="8" spans="1:8" x14ac:dyDescent="0.35">
      <c r="A8" s="23" t="s">
        <v>131</v>
      </c>
      <c r="B8" s="23"/>
      <c r="C8" s="23"/>
      <c r="D8" s="23"/>
    </row>
    <row r="9" spans="1:8" x14ac:dyDescent="0.35">
      <c r="A9" s="23"/>
      <c r="B9" s="23"/>
      <c r="C9" s="23"/>
      <c r="D9" s="23"/>
    </row>
    <row r="10" spans="1:8" x14ac:dyDescent="0.35">
      <c r="A10" s="18"/>
      <c r="B10" s="19" t="s">
        <v>132</v>
      </c>
      <c r="C10" s="19" t="s">
        <v>133</v>
      </c>
      <c r="D10" s="24" t="s">
        <v>134</v>
      </c>
    </row>
    <row r="11" spans="1:8" x14ac:dyDescent="0.35">
      <c r="A11" s="25" t="s">
        <v>149</v>
      </c>
      <c r="B11" s="20">
        <v>30</v>
      </c>
      <c r="C11" s="26">
        <f>(D3*B5)/D5</f>
        <v>22.226415094339622</v>
      </c>
      <c r="D11" s="27">
        <f t="shared" ref="D11:D14" si="0">((B11-C11)^2)/C11</f>
        <v>2.7187750264279087</v>
      </c>
    </row>
    <row r="12" spans="1:8" x14ac:dyDescent="0.35">
      <c r="A12" s="25" t="s">
        <v>150</v>
      </c>
      <c r="B12" s="20">
        <v>8</v>
      </c>
      <c r="C12" s="26">
        <f>(B5*D4)/D5</f>
        <v>15.773584905660377</v>
      </c>
      <c r="D12" s="27">
        <f t="shared" si="0"/>
        <v>3.8310011736029606</v>
      </c>
      <c r="G12" s="22"/>
    </row>
    <row r="13" spans="1:8" x14ac:dyDescent="0.35">
      <c r="A13" s="25" t="s">
        <v>151</v>
      </c>
      <c r="B13" s="20">
        <v>1</v>
      </c>
      <c r="C13" s="26">
        <f>(C5*D3)/D5</f>
        <v>8.7735849056603765</v>
      </c>
      <c r="D13" s="27">
        <f t="shared" si="0"/>
        <v>6.8875634002840327</v>
      </c>
    </row>
    <row r="14" spans="1:8" ht="16" thickBot="1" x14ac:dyDescent="0.4">
      <c r="A14" s="25" t="s">
        <v>152</v>
      </c>
      <c r="B14" s="20">
        <v>14</v>
      </c>
      <c r="C14" s="26">
        <f>D4*C5/D5</f>
        <v>6.2264150943396226</v>
      </c>
      <c r="D14" s="27">
        <f t="shared" si="0"/>
        <v>9.705202973127502</v>
      </c>
    </row>
    <row r="15" spans="1:8" ht="16" thickBot="1" x14ac:dyDescent="0.4">
      <c r="A15" s="21" t="s">
        <v>130</v>
      </c>
      <c r="B15" s="31"/>
      <c r="C15" s="32"/>
      <c r="D15" s="33">
        <f>SUM(D11:D14)</f>
        <v>23.142542573442405</v>
      </c>
    </row>
    <row r="17" spans="1:9" x14ac:dyDescent="0.35">
      <c r="G17" s="28" t="s">
        <v>135</v>
      </c>
    </row>
    <row r="18" spans="1:9" x14ac:dyDescent="0.35">
      <c r="G18" s="29"/>
      <c r="H18" s="29" t="s">
        <v>98</v>
      </c>
      <c r="I18" s="45" t="s">
        <v>122</v>
      </c>
    </row>
    <row r="19" spans="1:9" x14ac:dyDescent="0.35">
      <c r="G19" s="30" t="s">
        <v>153</v>
      </c>
      <c r="H19" s="49">
        <f>C11</f>
        <v>22.226415094339622</v>
      </c>
      <c r="I19" s="46">
        <f>C13</f>
        <v>8.7735849056603765</v>
      </c>
    </row>
    <row r="20" spans="1:9" x14ac:dyDescent="0.35">
      <c r="A20" s="23" t="s">
        <v>138</v>
      </c>
      <c r="B20" s="37"/>
      <c r="G20" s="30" t="s">
        <v>121</v>
      </c>
      <c r="H20" s="49">
        <f>C12</f>
        <v>15.773584905660377</v>
      </c>
      <c r="I20" s="46">
        <f>C14</f>
        <v>6.2264150943396226</v>
      </c>
    </row>
    <row r="21" spans="1:9" x14ac:dyDescent="0.35">
      <c r="A21" s="38" t="s">
        <v>139</v>
      </c>
      <c r="B21">
        <v>1</v>
      </c>
      <c r="G21" s="47"/>
      <c r="H21" s="48"/>
      <c r="I21" s="47"/>
    </row>
    <row r="22" spans="1:9" x14ac:dyDescent="0.35">
      <c r="A22" s="38"/>
      <c r="B22" s="39"/>
      <c r="C22" t="s">
        <v>140</v>
      </c>
    </row>
    <row r="23" spans="1:9" x14ac:dyDescent="0.35">
      <c r="A23" s="40" t="s">
        <v>141</v>
      </c>
      <c r="E23" t="s">
        <v>136</v>
      </c>
      <c r="G23" s="34" t="s">
        <v>137</v>
      </c>
      <c r="H23" s="35">
        <f>_xlfn.CHISQ.TEST(B3:C4,H19:I20)</f>
        <v>1.5042545489026718E-6</v>
      </c>
    </row>
    <row r="24" spans="1:9" x14ac:dyDescent="0.35">
      <c r="A24" t="s">
        <v>142</v>
      </c>
    </row>
    <row r="25" spans="1:9" ht="17" thickBot="1" x14ac:dyDescent="0.4">
      <c r="A25" t="s">
        <v>143</v>
      </c>
      <c r="C25" t="s">
        <v>144</v>
      </c>
      <c r="H25" s="36"/>
    </row>
    <row r="26" spans="1:9" ht="16" thickBot="1" x14ac:dyDescent="0.4">
      <c r="A26" s="41" t="s">
        <v>145</v>
      </c>
      <c r="B26" s="42">
        <f>_xlfn.CHISQ.DIST.RT(D15, 1)</f>
        <v>1.5042545489026718E-6</v>
      </c>
      <c r="C26" t="s">
        <v>146</v>
      </c>
    </row>
    <row r="28" spans="1:9" x14ac:dyDescent="0.35">
      <c r="A28" s="43" t="s">
        <v>147</v>
      </c>
      <c r="B28" s="44"/>
    </row>
    <row r="29" spans="1:9" x14ac:dyDescent="0.35">
      <c r="A29" t="s">
        <v>148</v>
      </c>
      <c r="B29" t="s">
        <v>129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B6DE-0AFF-4953-9511-23C696F011ED}">
  <dimension ref="A1:K18"/>
  <sheetViews>
    <sheetView zoomScale="90" zoomScaleNormal="90" workbookViewId="0">
      <selection activeCell="A2" sqref="A2:G18"/>
    </sheetView>
  </sheetViews>
  <sheetFormatPr defaultRowHeight="15.5" x14ac:dyDescent="0.35"/>
  <cols>
    <col min="1" max="1" width="9.58203125" bestFit="1" customWidth="1"/>
    <col min="2" max="2" width="11.33203125" bestFit="1" customWidth="1"/>
    <col min="6" max="6" width="15.58203125" bestFit="1" customWidth="1"/>
    <col min="7" max="7" width="15.1640625" bestFit="1" customWidth="1"/>
  </cols>
  <sheetData>
    <row r="1" spans="1:11" x14ac:dyDescent="0.35">
      <c r="A1" t="s">
        <v>0</v>
      </c>
      <c r="B1" s="3" t="s">
        <v>15</v>
      </c>
      <c r="C1" t="s">
        <v>16</v>
      </c>
      <c r="D1" t="s">
        <v>98</v>
      </c>
      <c r="E1" t="s">
        <v>57</v>
      </c>
      <c r="F1" t="s">
        <v>17</v>
      </c>
      <c r="G1" t="s">
        <v>1</v>
      </c>
      <c r="K1" s="1" t="s">
        <v>72</v>
      </c>
    </row>
    <row r="2" spans="1:11" x14ac:dyDescent="0.35">
      <c r="A2" s="2">
        <v>44706</v>
      </c>
      <c r="B2">
        <v>441</v>
      </c>
      <c r="C2">
        <v>131</v>
      </c>
      <c r="D2">
        <v>1</v>
      </c>
      <c r="E2">
        <f>(F2*60)+G2</f>
        <v>768</v>
      </c>
      <c r="F2">
        <v>12</v>
      </c>
      <c r="G2">
        <v>48</v>
      </c>
    </row>
    <row r="3" spans="1:11" x14ac:dyDescent="0.35">
      <c r="A3" s="2">
        <v>44707</v>
      </c>
      <c r="B3">
        <v>508</v>
      </c>
      <c r="C3">
        <v>153</v>
      </c>
      <c r="D3">
        <v>1</v>
      </c>
      <c r="E3">
        <f t="shared" ref="E3:E18" si="0">(F3*60)+G3</f>
        <v>695</v>
      </c>
      <c r="F3">
        <v>11</v>
      </c>
      <c r="G3">
        <v>35</v>
      </c>
    </row>
    <row r="4" spans="1:11" x14ac:dyDescent="0.35">
      <c r="A4" s="2">
        <v>44708</v>
      </c>
      <c r="B4">
        <v>256</v>
      </c>
      <c r="C4">
        <v>176</v>
      </c>
      <c r="D4">
        <v>1</v>
      </c>
      <c r="E4">
        <f t="shared" si="0"/>
        <v>615</v>
      </c>
      <c r="F4">
        <v>10</v>
      </c>
      <c r="G4">
        <v>15</v>
      </c>
    </row>
    <row r="5" spans="1:11" x14ac:dyDescent="0.35">
      <c r="A5" s="2">
        <v>44709</v>
      </c>
      <c r="B5">
        <v>186</v>
      </c>
      <c r="C5">
        <v>211</v>
      </c>
      <c r="D5">
        <v>0</v>
      </c>
      <c r="E5">
        <f t="shared" si="0"/>
        <v>427</v>
      </c>
      <c r="F5">
        <v>7</v>
      </c>
      <c r="G5">
        <v>7</v>
      </c>
    </row>
    <row r="6" spans="1:11" x14ac:dyDescent="0.35">
      <c r="A6" s="2">
        <v>44710</v>
      </c>
      <c r="B6">
        <v>89</v>
      </c>
      <c r="C6">
        <v>174</v>
      </c>
      <c r="D6">
        <v>0</v>
      </c>
      <c r="E6">
        <f t="shared" si="0"/>
        <v>603</v>
      </c>
      <c r="F6">
        <v>10</v>
      </c>
      <c r="G6">
        <v>3</v>
      </c>
    </row>
    <row r="7" spans="1:11" x14ac:dyDescent="0.35">
      <c r="A7" s="2">
        <v>44711</v>
      </c>
      <c r="B7">
        <v>192</v>
      </c>
      <c r="C7">
        <v>88</v>
      </c>
      <c r="D7">
        <v>1</v>
      </c>
      <c r="E7">
        <f t="shared" si="0"/>
        <v>544</v>
      </c>
      <c r="F7">
        <v>9</v>
      </c>
      <c r="G7">
        <v>4</v>
      </c>
    </row>
    <row r="8" spans="1:11" x14ac:dyDescent="0.35">
      <c r="A8" s="2">
        <v>44712</v>
      </c>
      <c r="B8">
        <v>316</v>
      </c>
      <c r="C8">
        <v>125</v>
      </c>
      <c r="D8">
        <v>1</v>
      </c>
      <c r="E8">
        <f t="shared" si="0"/>
        <v>660</v>
      </c>
      <c r="F8">
        <v>11</v>
      </c>
    </row>
    <row r="9" spans="1:11" x14ac:dyDescent="0.35">
      <c r="A9" s="2">
        <v>44713</v>
      </c>
      <c r="B9">
        <v>282</v>
      </c>
      <c r="C9">
        <v>101</v>
      </c>
      <c r="D9">
        <v>1</v>
      </c>
      <c r="E9">
        <f t="shared" si="0"/>
        <v>762</v>
      </c>
      <c r="F9">
        <v>12</v>
      </c>
      <c r="G9">
        <v>42</v>
      </c>
    </row>
    <row r="10" spans="1:11" x14ac:dyDescent="0.35">
      <c r="A10" s="2">
        <v>44714</v>
      </c>
      <c r="B10">
        <v>240</v>
      </c>
      <c r="C10">
        <v>125</v>
      </c>
      <c r="D10">
        <v>1</v>
      </c>
      <c r="E10">
        <f t="shared" si="0"/>
        <v>598</v>
      </c>
      <c r="F10">
        <v>9</v>
      </c>
      <c r="G10">
        <v>58</v>
      </c>
    </row>
    <row r="11" spans="1:11" x14ac:dyDescent="0.35">
      <c r="A11" s="2">
        <v>44715</v>
      </c>
      <c r="B11">
        <v>213</v>
      </c>
      <c r="C11">
        <v>107</v>
      </c>
      <c r="D11">
        <v>1</v>
      </c>
      <c r="E11">
        <f t="shared" si="0"/>
        <v>984</v>
      </c>
      <c r="F11">
        <v>16</v>
      </c>
      <c r="G11">
        <v>24</v>
      </c>
    </row>
    <row r="12" spans="1:11" x14ac:dyDescent="0.35">
      <c r="A12" s="2">
        <v>44716</v>
      </c>
      <c r="B12">
        <v>67</v>
      </c>
      <c r="C12">
        <v>139</v>
      </c>
      <c r="D12">
        <v>0</v>
      </c>
      <c r="E12">
        <f t="shared" si="0"/>
        <v>598</v>
      </c>
      <c r="F12">
        <v>9</v>
      </c>
      <c r="G12">
        <v>58</v>
      </c>
    </row>
    <row r="13" spans="1:11" x14ac:dyDescent="0.35">
      <c r="A13" s="2">
        <v>44717</v>
      </c>
      <c r="B13">
        <v>109</v>
      </c>
      <c r="C13">
        <v>176</v>
      </c>
      <c r="D13">
        <v>0</v>
      </c>
      <c r="E13">
        <f t="shared" si="0"/>
        <v>697</v>
      </c>
      <c r="F13">
        <v>11</v>
      </c>
      <c r="G13">
        <v>37</v>
      </c>
    </row>
    <row r="14" spans="1:11" x14ac:dyDescent="0.35">
      <c r="A14" s="2">
        <v>44718</v>
      </c>
      <c r="B14">
        <v>246</v>
      </c>
      <c r="C14">
        <v>144</v>
      </c>
      <c r="D14">
        <v>1</v>
      </c>
      <c r="E14">
        <f t="shared" si="0"/>
        <v>718</v>
      </c>
      <c r="F14">
        <v>11</v>
      </c>
      <c r="G14">
        <v>58</v>
      </c>
    </row>
    <row r="15" spans="1:11" x14ac:dyDescent="0.35">
      <c r="A15" s="2">
        <v>44719</v>
      </c>
      <c r="B15">
        <v>172</v>
      </c>
      <c r="C15">
        <v>125</v>
      </c>
      <c r="D15">
        <v>1</v>
      </c>
      <c r="E15">
        <f t="shared" si="0"/>
        <v>631</v>
      </c>
      <c r="F15">
        <v>10</v>
      </c>
      <c r="G15">
        <v>31</v>
      </c>
    </row>
    <row r="16" spans="1:11" x14ac:dyDescent="0.35">
      <c r="A16" s="2">
        <v>44720</v>
      </c>
      <c r="B16">
        <v>355</v>
      </c>
      <c r="C16">
        <v>161</v>
      </c>
      <c r="D16" s="3">
        <v>1</v>
      </c>
      <c r="E16">
        <f t="shared" si="0"/>
        <v>615</v>
      </c>
      <c r="F16">
        <v>10</v>
      </c>
      <c r="G16">
        <v>15</v>
      </c>
    </row>
    <row r="17" spans="1:7" x14ac:dyDescent="0.35">
      <c r="A17" s="2">
        <v>44721</v>
      </c>
      <c r="B17">
        <v>238</v>
      </c>
      <c r="C17">
        <v>15</v>
      </c>
      <c r="D17">
        <v>1</v>
      </c>
      <c r="E17">
        <f t="shared" si="0"/>
        <v>508</v>
      </c>
      <c r="F17">
        <v>8</v>
      </c>
      <c r="G17">
        <v>28</v>
      </c>
    </row>
    <row r="18" spans="1:7" x14ac:dyDescent="0.35">
      <c r="A18" s="2">
        <v>44722</v>
      </c>
      <c r="B18">
        <v>137</v>
      </c>
      <c r="C18">
        <v>259</v>
      </c>
      <c r="D18">
        <v>1</v>
      </c>
      <c r="E18">
        <f t="shared" si="0"/>
        <v>371</v>
      </c>
      <c r="F18">
        <v>6</v>
      </c>
      <c r="G18">
        <v>11</v>
      </c>
    </row>
  </sheetData>
  <autoFilter ref="A1:G18" xr:uid="{7F9DB6DE-0AFF-4953-9511-23C696F011ED}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61EFAF20-3D3E-479F-814D-09A39E5CD953}">
            <xm:f>'Descriptive Statistics'!$B$3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E2:E16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69AC-B2EB-4E6B-BB55-A1A59ABFD13F}">
  <dimension ref="A2:B7"/>
  <sheetViews>
    <sheetView workbookViewId="0">
      <selection activeCell="D11" sqref="D11"/>
    </sheetView>
  </sheetViews>
  <sheetFormatPr defaultRowHeight="15.5" x14ac:dyDescent="0.35"/>
  <cols>
    <col min="1" max="1" width="16.9140625" bestFit="1" customWidth="1"/>
  </cols>
  <sheetData>
    <row r="2" spans="1:2" x14ac:dyDescent="0.35">
      <c r="B2" t="s">
        <v>102</v>
      </c>
    </row>
    <row r="3" spans="1:2" x14ac:dyDescent="0.35">
      <c r="A3" t="s">
        <v>101</v>
      </c>
      <c r="B3">
        <f>(1.96*(197.468554936423)/30)^2</f>
        <v>166.44299783647739</v>
      </c>
    </row>
    <row r="5" spans="1:2" x14ac:dyDescent="0.35">
      <c r="A5" t="s">
        <v>103</v>
      </c>
      <c r="B5" s="8">
        <v>1.96</v>
      </c>
    </row>
    <row r="6" spans="1:2" x14ac:dyDescent="0.35">
      <c r="A6" t="s">
        <v>104</v>
      </c>
      <c r="B6">
        <v>197.468554936423</v>
      </c>
    </row>
    <row r="7" spans="1:2" x14ac:dyDescent="0.35">
      <c r="A7" t="s">
        <v>105</v>
      </c>
      <c r="B7"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A10D-C2EC-49E7-B8A3-C2A3980CC597}">
  <dimension ref="A1:M71"/>
  <sheetViews>
    <sheetView zoomScale="60" zoomScaleNormal="60" workbookViewId="0">
      <selection activeCell="W37" sqref="W37"/>
    </sheetView>
  </sheetViews>
  <sheetFormatPr defaultRowHeight="15.5" x14ac:dyDescent="0.35"/>
  <cols>
    <col min="1" max="1" width="15.83203125" bestFit="1" customWidth="1"/>
    <col min="6" max="6" width="10.1640625" bestFit="1" customWidth="1"/>
  </cols>
  <sheetData>
    <row r="1" spans="1:13" ht="16" thickBot="1" x14ac:dyDescent="0.4">
      <c r="F1" s="13" t="s">
        <v>0</v>
      </c>
      <c r="G1" s="13" t="s">
        <v>106</v>
      </c>
      <c r="H1" s="13" t="s">
        <v>107</v>
      </c>
      <c r="I1" s="13" t="s">
        <v>108</v>
      </c>
      <c r="J1" s="13" t="s">
        <v>109</v>
      </c>
      <c r="K1" s="13" t="s">
        <v>110</v>
      </c>
      <c r="L1" s="13" t="s">
        <v>111</v>
      </c>
      <c r="M1" s="14" t="s">
        <v>112</v>
      </c>
    </row>
    <row r="2" spans="1:13" x14ac:dyDescent="0.35">
      <c r="A2" t="s">
        <v>113</v>
      </c>
      <c r="F2" s="2">
        <v>44633</v>
      </c>
      <c r="G2">
        <v>424</v>
      </c>
      <c r="H2">
        <f>AVERAGE($G$2:$G$54)</f>
        <v>620.30188679245282</v>
      </c>
      <c r="I2">
        <f>$A$4</f>
        <v>1174.7072714078377</v>
      </c>
      <c r="J2">
        <f>$A$9</f>
        <v>65.896502177068101</v>
      </c>
      <c r="K2">
        <v>0</v>
      </c>
      <c r="L2">
        <f>AVERAGE($K$3:$K$54)</f>
        <v>208.42307692307693</v>
      </c>
      <c r="M2">
        <f>$A$14</f>
        <v>681.54346153846154</v>
      </c>
    </row>
    <row r="3" spans="1:13" x14ac:dyDescent="0.35">
      <c r="A3" t="s">
        <v>114</v>
      </c>
      <c r="F3" s="2">
        <v>44634</v>
      </c>
      <c r="G3">
        <v>753</v>
      </c>
      <c r="H3">
        <f t="shared" ref="H3:H65" si="0">AVERAGE($G$2:$G$54)</f>
        <v>620.30188679245282</v>
      </c>
      <c r="I3">
        <f t="shared" ref="I3:I66" si="1">$A$4</f>
        <v>1174.7072714078377</v>
      </c>
      <c r="J3">
        <f t="shared" ref="J3:J66" si="2">$A$9</f>
        <v>65.896502177068101</v>
      </c>
      <c r="K3">
        <f>ABS(G3-G2)</f>
        <v>329</v>
      </c>
      <c r="L3">
        <f t="shared" ref="L3:L66" si="3">AVERAGE($K$3:$K$54)</f>
        <v>208.42307692307693</v>
      </c>
      <c r="M3">
        <f t="shared" ref="M3:M66" si="4">$A$14</f>
        <v>681.54346153846154</v>
      </c>
    </row>
    <row r="4" spans="1:13" x14ac:dyDescent="0.35">
      <c r="A4">
        <f>H2+(2.66*L2)</f>
        <v>1174.7072714078377</v>
      </c>
      <c r="F4" s="2">
        <v>44635</v>
      </c>
      <c r="G4">
        <v>738</v>
      </c>
      <c r="H4">
        <f t="shared" si="0"/>
        <v>620.30188679245282</v>
      </c>
      <c r="I4">
        <f t="shared" si="1"/>
        <v>1174.7072714078377</v>
      </c>
      <c r="J4">
        <f t="shared" si="2"/>
        <v>65.896502177068101</v>
      </c>
      <c r="K4">
        <f t="shared" ref="K4:K67" si="5">ABS(G4-G3)</f>
        <v>15</v>
      </c>
      <c r="L4">
        <f t="shared" si="3"/>
        <v>208.42307692307693</v>
      </c>
      <c r="M4">
        <f t="shared" si="4"/>
        <v>681.54346153846154</v>
      </c>
    </row>
    <row r="5" spans="1:13" x14ac:dyDescent="0.35">
      <c r="F5" s="2">
        <v>44636</v>
      </c>
      <c r="G5">
        <v>853</v>
      </c>
      <c r="H5">
        <f t="shared" si="0"/>
        <v>620.30188679245282</v>
      </c>
      <c r="I5">
        <f t="shared" si="1"/>
        <v>1174.7072714078377</v>
      </c>
      <c r="J5">
        <f t="shared" si="2"/>
        <v>65.896502177068101</v>
      </c>
      <c r="K5">
        <f t="shared" si="5"/>
        <v>115</v>
      </c>
      <c r="L5">
        <f t="shared" si="3"/>
        <v>208.42307692307693</v>
      </c>
      <c r="M5">
        <f t="shared" si="4"/>
        <v>681.54346153846154</v>
      </c>
    </row>
    <row r="6" spans="1:13" x14ac:dyDescent="0.35">
      <c r="F6" s="2">
        <v>44637</v>
      </c>
      <c r="G6">
        <v>537</v>
      </c>
      <c r="H6">
        <f t="shared" si="0"/>
        <v>620.30188679245282</v>
      </c>
      <c r="I6">
        <f t="shared" si="1"/>
        <v>1174.7072714078377</v>
      </c>
      <c r="J6">
        <f t="shared" si="2"/>
        <v>65.896502177068101</v>
      </c>
      <c r="K6">
        <f t="shared" si="5"/>
        <v>316</v>
      </c>
      <c r="L6">
        <f t="shared" si="3"/>
        <v>208.42307692307693</v>
      </c>
      <c r="M6">
        <f t="shared" si="4"/>
        <v>681.54346153846154</v>
      </c>
    </row>
    <row r="7" spans="1:13" x14ac:dyDescent="0.35">
      <c r="A7" t="s">
        <v>115</v>
      </c>
      <c r="F7" s="2">
        <v>44638</v>
      </c>
      <c r="G7">
        <v>934</v>
      </c>
      <c r="H7">
        <f t="shared" si="0"/>
        <v>620.30188679245282</v>
      </c>
      <c r="I7">
        <f t="shared" si="1"/>
        <v>1174.7072714078377</v>
      </c>
      <c r="J7">
        <f t="shared" si="2"/>
        <v>65.896502177068101</v>
      </c>
      <c r="K7">
        <f t="shared" si="5"/>
        <v>397</v>
      </c>
      <c r="L7">
        <f t="shared" si="3"/>
        <v>208.42307692307693</v>
      </c>
      <c r="M7">
        <f t="shared" si="4"/>
        <v>681.54346153846154</v>
      </c>
    </row>
    <row r="8" spans="1:13" x14ac:dyDescent="0.35">
      <c r="A8" t="s">
        <v>116</v>
      </c>
      <c r="F8" s="2">
        <v>44639</v>
      </c>
      <c r="G8">
        <v>331</v>
      </c>
      <c r="H8">
        <f t="shared" si="0"/>
        <v>620.30188679245282</v>
      </c>
      <c r="I8">
        <f t="shared" si="1"/>
        <v>1174.7072714078377</v>
      </c>
      <c r="J8">
        <f t="shared" si="2"/>
        <v>65.896502177068101</v>
      </c>
      <c r="K8">
        <f t="shared" si="5"/>
        <v>603</v>
      </c>
      <c r="L8">
        <f t="shared" si="3"/>
        <v>208.42307692307693</v>
      </c>
      <c r="M8">
        <f t="shared" si="4"/>
        <v>681.54346153846154</v>
      </c>
    </row>
    <row r="9" spans="1:13" x14ac:dyDescent="0.35">
      <c r="A9">
        <f>H2-(2.66*L2)</f>
        <v>65.896502177068101</v>
      </c>
      <c r="F9" s="2">
        <v>44640</v>
      </c>
      <c r="G9">
        <v>456</v>
      </c>
      <c r="H9">
        <f t="shared" si="0"/>
        <v>620.30188679245282</v>
      </c>
      <c r="I9">
        <f t="shared" si="1"/>
        <v>1174.7072714078377</v>
      </c>
      <c r="J9">
        <f t="shared" si="2"/>
        <v>65.896502177068101</v>
      </c>
      <c r="K9">
        <f t="shared" si="5"/>
        <v>125</v>
      </c>
      <c r="L9">
        <f t="shared" si="3"/>
        <v>208.42307692307693</v>
      </c>
      <c r="M9">
        <f t="shared" si="4"/>
        <v>681.54346153846154</v>
      </c>
    </row>
    <row r="10" spans="1:13" x14ac:dyDescent="0.35">
      <c r="F10" s="2">
        <v>44641</v>
      </c>
      <c r="G10">
        <v>722</v>
      </c>
      <c r="H10">
        <f t="shared" si="0"/>
        <v>620.30188679245282</v>
      </c>
      <c r="I10">
        <f t="shared" si="1"/>
        <v>1174.7072714078377</v>
      </c>
      <c r="J10">
        <f t="shared" si="2"/>
        <v>65.896502177068101</v>
      </c>
      <c r="K10">
        <f t="shared" si="5"/>
        <v>266</v>
      </c>
      <c r="L10">
        <f t="shared" si="3"/>
        <v>208.42307692307693</v>
      </c>
      <c r="M10">
        <f t="shared" si="4"/>
        <v>681.54346153846154</v>
      </c>
    </row>
    <row r="11" spans="1:13" x14ac:dyDescent="0.35">
      <c r="F11" s="2">
        <v>44642</v>
      </c>
      <c r="G11">
        <v>661</v>
      </c>
      <c r="H11">
        <f t="shared" si="0"/>
        <v>620.30188679245282</v>
      </c>
      <c r="I11">
        <f t="shared" si="1"/>
        <v>1174.7072714078377</v>
      </c>
      <c r="J11">
        <f t="shared" si="2"/>
        <v>65.896502177068101</v>
      </c>
      <c r="K11">
        <f t="shared" si="5"/>
        <v>61</v>
      </c>
      <c r="L11">
        <f t="shared" si="3"/>
        <v>208.42307692307693</v>
      </c>
      <c r="M11">
        <f t="shared" si="4"/>
        <v>681.54346153846154</v>
      </c>
    </row>
    <row r="12" spans="1:13" x14ac:dyDescent="0.35">
      <c r="A12" t="s">
        <v>117</v>
      </c>
      <c r="F12" s="2">
        <v>44643</v>
      </c>
      <c r="G12">
        <v>718</v>
      </c>
      <c r="H12">
        <f t="shared" si="0"/>
        <v>620.30188679245282</v>
      </c>
      <c r="I12">
        <f t="shared" si="1"/>
        <v>1174.7072714078377</v>
      </c>
      <c r="J12">
        <f t="shared" si="2"/>
        <v>65.896502177068101</v>
      </c>
      <c r="K12">
        <f t="shared" si="5"/>
        <v>57</v>
      </c>
      <c r="L12">
        <f t="shared" si="3"/>
        <v>208.42307692307693</v>
      </c>
      <c r="M12">
        <f t="shared" si="4"/>
        <v>681.54346153846154</v>
      </c>
    </row>
    <row r="13" spans="1:13" x14ac:dyDescent="0.35">
      <c r="A13" t="s">
        <v>118</v>
      </c>
      <c r="F13" s="2">
        <v>44644</v>
      </c>
      <c r="G13">
        <v>564</v>
      </c>
      <c r="H13">
        <f t="shared" si="0"/>
        <v>620.30188679245282</v>
      </c>
      <c r="I13">
        <f t="shared" si="1"/>
        <v>1174.7072714078377</v>
      </c>
      <c r="J13">
        <f t="shared" si="2"/>
        <v>65.896502177068101</v>
      </c>
      <c r="K13">
        <f t="shared" si="5"/>
        <v>154</v>
      </c>
      <c r="L13">
        <f t="shared" si="3"/>
        <v>208.42307692307693</v>
      </c>
      <c r="M13">
        <f t="shared" si="4"/>
        <v>681.54346153846154</v>
      </c>
    </row>
    <row r="14" spans="1:13" x14ac:dyDescent="0.35">
      <c r="A14">
        <f>3.27*L2</f>
        <v>681.54346153846154</v>
      </c>
      <c r="F14" s="2">
        <v>44645</v>
      </c>
      <c r="G14">
        <v>681</v>
      </c>
      <c r="H14">
        <f t="shared" si="0"/>
        <v>620.30188679245282</v>
      </c>
      <c r="I14">
        <f t="shared" si="1"/>
        <v>1174.7072714078377</v>
      </c>
      <c r="J14">
        <f t="shared" si="2"/>
        <v>65.896502177068101</v>
      </c>
      <c r="K14">
        <f t="shared" si="5"/>
        <v>117</v>
      </c>
      <c r="L14">
        <f t="shared" si="3"/>
        <v>208.42307692307693</v>
      </c>
      <c r="M14">
        <f t="shared" si="4"/>
        <v>681.54346153846154</v>
      </c>
    </row>
    <row r="15" spans="1:13" x14ac:dyDescent="0.35">
      <c r="F15" s="2">
        <v>44646</v>
      </c>
      <c r="G15">
        <v>486</v>
      </c>
      <c r="H15">
        <f t="shared" si="0"/>
        <v>620.30188679245282</v>
      </c>
      <c r="I15">
        <f t="shared" si="1"/>
        <v>1174.7072714078377</v>
      </c>
      <c r="J15">
        <f t="shared" si="2"/>
        <v>65.896502177068101</v>
      </c>
      <c r="K15">
        <f t="shared" si="5"/>
        <v>195</v>
      </c>
      <c r="L15">
        <f t="shared" si="3"/>
        <v>208.42307692307693</v>
      </c>
      <c r="M15">
        <f t="shared" si="4"/>
        <v>681.54346153846154</v>
      </c>
    </row>
    <row r="16" spans="1:13" x14ac:dyDescent="0.35">
      <c r="F16" s="2">
        <v>44647</v>
      </c>
      <c r="G16">
        <v>437</v>
      </c>
      <c r="H16">
        <f t="shared" si="0"/>
        <v>620.30188679245282</v>
      </c>
      <c r="I16">
        <f t="shared" si="1"/>
        <v>1174.7072714078377</v>
      </c>
      <c r="J16">
        <f t="shared" si="2"/>
        <v>65.896502177068101</v>
      </c>
      <c r="K16">
        <f t="shared" si="5"/>
        <v>49</v>
      </c>
      <c r="L16">
        <f t="shared" si="3"/>
        <v>208.42307692307693</v>
      </c>
      <c r="M16">
        <f t="shared" si="4"/>
        <v>681.54346153846154</v>
      </c>
    </row>
    <row r="17" spans="6:13" x14ac:dyDescent="0.35">
      <c r="F17" s="2">
        <v>44648</v>
      </c>
      <c r="G17">
        <v>612</v>
      </c>
      <c r="H17">
        <f t="shared" si="0"/>
        <v>620.30188679245282</v>
      </c>
      <c r="I17">
        <f t="shared" si="1"/>
        <v>1174.7072714078377</v>
      </c>
      <c r="J17">
        <f t="shared" si="2"/>
        <v>65.896502177068101</v>
      </c>
      <c r="K17">
        <f t="shared" si="5"/>
        <v>175</v>
      </c>
      <c r="L17">
        <f t="shared" si="3"/>
        <v>208.42307692307693</v>
      </c>
      <c r="M17">
        <f t="shared" si="4"/>
        <v>681.54346153846154</v>
      </c>
    </row>
    <row r="18" spans="6:13" x14ac:dyDescent="0.35">
      <c r="F18" s="2">
        <v>44649</v>
      </c>
      <c r="G18">
        <v>761</v>
      </c>
      <c r="H18">
        <f t="shared" si="0"/>
        <v>620.30188679245282</v>
      </c>
      <c r="I18">
        <f t="shared" si="1"/>
        <v>1174.7072714078377</v>
      </c>
      <c r="J18">
        <f t="shared" si="2"/>
        <v>65.896502177068101</v>
      </c>
      <c r="K18">
        <f t="shared" si="5"/>
        <v>149</v>
      </c>
      <c r="L18">
        <f t="shared" si="3"/>
        <v>208.42307692307693</v>
      </c>
      <c r="M18">
        <f t="shared" si="4"/>
        <v>681.54346153846154</v>
      </c>
    </row>
    <row r="19" spans="6:13" x14ac:dyDescent="0.35">
      <c r="F19" s="2">
        <v>44650</v>
      </c>
      <c r="G19">
        <v>620</v>
      </c>
      <c r="H19">
        <f t="shared" si="0"/>
        <v>620.30188679245282</v>
      </c>
      <c r="I19">
        <f t="shared" si="1"/>
        <v>1174.7072714078377</v>
      </c>
      <c r="J19">
        <f t="shared" si="2"/>
        <v>65.896502177068101</v>
      </c>
      <c r="K19">
        <f t="shared" si="5"/>
        <v>141</v>
      </c>
      <c r="L19">
        <f t="shared" si="3"/>
        <v>208.42307692307693</v>
      </c>
      <c r="M19">
        <f t="shared" si="4"/>
        <v>681.54346153846154</v>
      </c>
    </row>
    <row r="20" spans="6:13" x14ac:dyDescent="0.35">
      <c r="F20" s="2">
        <v>44651</v>
      </c>
      <c r="G20">
        <v>625</v>
      </c>
      <c r="H20">
        <f t="shared" si="0"/>
        <v>620.30188679245282</v>
      </c>
      <c r="I20">
        <f t="shared" si="1"/>
        <v>1174.7072714078377</v>
      </c>
      <c r="J20">
        <f t="shared" si="2"/>
        <v>65.896502177068101</v>
      </c>
      <c r="K20">
        <f t="shared" si="5"/>
        <v>5</v>
      </c>
      <c r="L20">
        <f t="shared" si="3"/>
        <v>208.42307692307693</v>
      </c>
      <c r="M20">
        <f t="shared" si="4"/>
        <v>681.54346153846154</v>
      </c>
    </row>
    <row r="21" spans="6:13" x14ac:dyDescent="0.35">
      <c r="F21" s="2">
        <v>44654</v>
      </c>
      <c r="G21">
        <v>221</v>
      </c>
      <c r="H21">
        <f t="shared" si="0"/>
        <v>620.30188679245282</v>
      </c>
      <c r="I21">
        <f t="shared" si="1"/>
        <v>1174.7072714078377</v>
      </c>
      <c r="J21">
        <f t="shared" si="2"/>
        <v>65.896502177068101</v>
      </c>
      <c r="K21">
        <f t="shared" si="5"/>
        <v>404</v>
      </c>
      <c r="L21">
        <f t="shared" si="3"/>
        <v>208.42307692307693</v>
      </c>
      <c r="M21">
        <f t="shared" si="4"/>
        <v>681.54346153846154</v>
      </c>
    </row>
    <row r="22" spans="6:13" x14ac:dyDescent="0.35">
      <c r="F22" s="2">
        <v>44655</v>
      </c>
      <c r="G22">
        <v>515</v>
      </c>
      <c r="H22">
        <f t="shared" si="0"/>
        <v>620.30188679245282</v>
      </c>
      <c r="I22">
        <f t="shared" si="1"/>
        <v>1174.7072714078377</v>
      </c>
      <c r="J22">
        <f t="shared" si="2"/>
        <v>65.896502177068101</v>
      </c>
      <c r="K22">
        <f t="shared" si="5"/>
        <v>294</v>
      </c>
      <c r="L22">
        <f t="shared" si="3"/>
        <v>208.42307692307693</v>
      </c>
      <c r="M22">
        <f t="shared" si="4"/>
        <v>681.54346153846154</v>
      </c>
    </row>
    <row r="23" spans="6:13" x14ac:dyDescent="0.35">
      <c r="F23" s="2">
        <v>44656</v>
      </c>
      <c r="G23">
        <v>829</v>
      </c>
      <c r="H23">
        <f t="shared" si="0"/>
        <v>620.30188679245282</v>
      </c>
      <c r="I23">
        <f t="shared" si="1"/>
        <v>1174.7072714078377</v>
      </c>
      <c r="J23">
        <f t="shared" si="2"/>
        <v>65.896502177068101</v>
      </c>
      <c r="K23">
        <f t="shared" si="5"/>
        <v>314</v>
      </c>
      <c r="L23">
        <f t="shared" si="3"/>
        <v>208.42307692307693</v>
      </c>
      <c r="M23">
        <f t="shared" si="4"/>
        <v>681.54346153846154</v>
      </c>
    </row>
    <row r="24" spans="6:13" x14ac:dyDescent="0.35">
      <c r="F24" s="2">
        <v>44657</v>
      </c>
      <c r="G24">
        <v>665</v>
      </c>
      <c r="H24">
        <f t="shared" si="0"/>
        <v>620.30188679245282</v>
      </c>
      <c r="I24">
        <f t="shared" si="1"/>
        <v>1174.7072714078377</v>
      </c>
      <c r="J24">
        <f t="shared" si="2"/>
        <v>65.896502177068101</v>
      </c>
      <c r="K24">
        <f t="shared" si="5"/>
        <v>164</v>
      </c>
      <c r="L24">
        <f t="shared" si="3"/>
        <v>208.42307692307693</v>
      </c>
      <c r="M24">
        <f t="shared" si="4"/>
        <v>681.54346153846154</v>
      </c>
    </row>
    <row r="25" spans="6:13" x14ac:dyDescent="0.35">
      <c r="F25" s="2">
        <v>44658</v>
      </c>
      <c r="G25">
        <v>750</v>
      </c>
      <c r="H25">
        <f t="shared" si="0"/>
        <v>620.30188679245282</v>
      </c>
      <c r="I25">
        <f t="shared" si="1"/>
        <v>1174.7072714078377</v>
      </c>
      <c r="J25">
        <f t="shared" si="2"/>
        <v>65.896502177068101</v>
      </c>
      <c r="K25">
        <f t="shared" si="5"/>
        <v>85</v>
      </c>
      <c r="L25">
        <f t="shared" si="3"/>
        <v>208.42307692307693</v>
      </c>
      <c r="M25">
        <f t="shared" si="4"/>
        <v>681.54346153846154</v>
      </c>
    </row>
    <row r="26" spans="6:13" x14ac:dyDescent="0.35">
      <c r="F26" s="2">
        <v>44659</v>
      </c>
      <c r="G26">
        <v>674</v>
      </c>
      <c r="H26">
        <f t="shared" si="0"/>
        <v>620.30188679245282</v>
      </c>
      <c r="I26">
        <f t="shared" si="1"/>
        <v>1174.7072714078377</v>
      </c>
      <c r="J26">
        <f t="shared" si="2"/>
        <v>65.896502177068101</v>
      </c>
      <c r="K26">
        <f t="shared" si="5"/>
        <v>76</v>
      </c>
      <c r="L26">
        <f t="shared" si="3"/>
        <v>208.42307692307693</v>
      </c>
      <c r="M26">
        <f t="shared" si="4"/>
        <v>681.54346153846154</v>
      </c>
    </row>
    <row r="27" spans="6:13" x14ac:dyDescent="0.35">
      <c r="F27" s="2">
        <v>44660</v>
      </c>
      <c r="G27">
        <v>326</v>
      </c>
      <c r="H27">
        <f t="shared" si="0"/>
        <v>620.30188679245282</v>
      </c>
      <c r="I27">
        <f t="shared" si="1"/>
        <v>1174.7072714078377</v>
      </c>
      <c r="J27">
        <f t="shared" si="2"/>
        <v>65.896502177068101</v>
      </c>
      <c r="K27">
        <f t="shared" si="5"/>
        <v>348</v>
      </c>
      <c r="L27">
        <f t="shared" si="3"/>
        <v>208.42307692307693</v>
      </c>
      <c r="M27">
        <f t="shared" si="4"/>
        <v>681.54346153846154</v>
      </c>
    </row>
    <row r="28" spans="6:13" x14ac:dyDescent="0.35">
      <c r="F28" s="2">
        <v>44661</v>
      </c>
      <c r="G28">
        <v>355</v>
      </c>
      <c r="H28">
        <f t="shared" si="0"/>
        <v>620.30188679245282</v>
      </c>
      <c r="I28">
        <f t="shared" si="1"/>
        <v>1174.7072714078377</v>
      </c>
      <c r="J28">
        <f t="shared" si="2"/>
        <v>65.896502177068101</v>
      </c>
      <c r="K28">
        <f t="shared" si="5"/>
        <v>29</v>
      </c>
      <c r="L28">
        <f t="shared" si="3"/>
        <v>208.42307692307693</v>
      </c>
      <c r="M28">
        <f t="shared" si="4"/>
        <v>681.54346153846154</v>
      </c>
    </row>
    <row r="29" spans="6:13" x14ac:dyDescent="0.35">
      <c r="F29" s="2">
        <v>44662</v>
      </c>
      <c r="G29">
        <v>848</v>
      </c>
      <c r="H29">
        <f t="shared" si="0"/>
        <v>620.30188679245282</v>
      </c>
      <c r="I29">
        <f t="shared" si="1"/>
        <v>1174.7072714078377</v>
      </c>
      <c r="J29">
        <f t="shared" si="2"/>
        <v>65.896502177068101</v>
      </c>
      <c r="K29">
        <f t="shared" si="5"/>
        <v>493</v>
      </c>
      <c r="L29">
        <f t="shared" si="3"/>
        <v>208.42307692307693</v>
      </c>
      <c r="M29">
        <f t="shared" si="4"/>
        <v>681.54346153846154</v>
      </c>
    </row>
    <row r="30" spans="6:13" x14ac:dyDescent="0.35">
      <c r="F30" s="2">
        <v>44663</v>
      </c>
      <c r="G30">
        <v>945</v>
      </c>
      <c r="H30">
        <f t="shared" si="0"/>
        <v>620.30188679245282</v>
      </c>
      <c r="I30">
        <f t="shared" si="1"/>
        <v>1174.7072714078377</v>
      </c>
      <c r="J30">
        <f t="shared" si="2"/>
        <v>65.896502177068101</v>
      </c>
      <c r="K30">
        <f t="shared" si="5"/>
        <v>97</v>
      </c>
      <c r="L30">
        <f t="shared" si="3"/>
        <v>208.42307692307693</v>
      </c>
      <c r="M30">
        <f t="shared" si="4"/>
        <v>681.54346153846154</v>
      </c>
    </row>
    <row r="31" spans="6:13" x14ac:dyDescent="0.35">
      <c r="F31" s="2">
        <v>44682</v>
      </c>
      <c r="G31">
        <v>428</v>
      </c>
      <c r="H31">
        <f t="shared" si="0"/>
        <v>620.30188679245282</v>
      </c>
      <c r="I31">
        <f t="shared" si="1"/>
        <v>1174.7072714078377</v>
      </c>
      <c r="J31">
        <f t="shared" si="2"/>
        <v>65.896502177068101</v>
      </c>
      <c r="K31">
        <f t="shared" si="5"/>
        <v>517</v>
      </c>
      <c r="L31">
        <f t="shared" si="3"/>
        <v>208.42307692307693</v>
      </c>
      <c r="M31">
        <f t="shared" si="4"/>
        <v>681.54346153846154</v>
      </c>
    </row>
    <row r="32" spans="6:13" x14ac:dyDescent="0.35">
      <c r="F32" s="2">
        <v>44683</v>
      </c>
      <c r="G32">
        <v>398</v>
      </c>
      <c r="H32">
        <f t="shared" si="0"/>
        <v>620.30188679245282</v>
      </c>
      <c r="I32">
        <f t="shared" si="1"/>
        <v>1174.7072714078377</v>
      </c>
      <c r="J32">
        <f t="shared" si="2"/>
        <v>65.896502177068101</v>
      </c>
      <c r="K32">
        <f t="shared" si="5"/>
        <v>30</v>
      </c>
      <c r="L32">
        <f t="shared" si="3"/>
        <v>208.42307692307693</v>
      </c>
      <c r="M32">
        <f t="shared" si="4"/>
        <v>681.54346153846154</v>
      </c>
    </row>
    <row r="33" spans="6:13" x14ac:dyDescent="0.35">
      <c r="F33" s="2">
        <v>44684</v>
      </c>
      <c r="G33">
        <v>744</v>
      </c>
      <c r="H33">
        <f t="shared" si="0"/>
        <v>620.30188679245282</v>
      </c>
      <c r="I33">
        <f t="shared" si="1"/>
        <v>1174.7072714078377</v>
      </c>
      <c r="J33">
        <f t="shared" si="2"/>
        <v>65.896502177068101</v>
      </c>
      <c r="K33">
        <f t="shared" si="5"/>
        <v>346</v>
      </c>
      <c r="L33">
        <f t="shared" si="3"/>
        <v>208.42307692307693</v>
      </c>
      <c r="M33">
        <f t="shared" si="4"/>
        <v>681.54346153846154</v>
      </c>
    </row>
    <row r="34" spans="6:13" x14ac:dyDescent="0.35">
      <c r="F34" s="2">
        <v>44685</v>
      </c>
      <c r="G34">
        <v>631</v>
      </c>
      <c r="H34">
        <f t="shared" si="0"/>
        <v>620.30188679245282</v>
      </c>
      <c r="I34">
        <f t="shared" si="1"/>
        <v>1174.7072714078377</v>
      </c>
      <c r="J34">
        <f t="shared" si="2"/>
        <v>65.896502177068101</v>
      </c>
      <c r="K34">
        <f t="shared" si="5"/>
        <v>113</v>
      </c>
      <c r="L34">
        <f t="shared" si="3"/>
        <v>208.42307692307693</v>
      </c>
      <c r="M34">
        <f t="shared" si="4"/>
        <v>681.54346153846154</v>
      </c>
    </row>
    <row r="35" spans="6:13" x14ac:dyDescent="0.35">
      <c r="F35" s="2">
        <v>44686</v>
      </c>
      <c r="G35">
        <v>720</v>
      </c>
      <c r="H35">
        <f t="shared" si="0"/>
        <v>620.30188679245282</v>
      </c>
      <c r="I35">
        <f t="shared" si="1"/>
        <v>1174.7072714078377</v>
      </c>
      <c r="J35">
        <f t="shared" si="2"/>
        <v>65.896502177068101</v>
      </c>
      <c r="K35">
        <f t="shared" si="5"/>
        <v>89</v>
      </c>
      <c r="L35">
        <f t="shared" si="3"/>
        <v>208.42307692307693</v>
      </c>
      <c r="M35">
        <f t="shared" si="4"/>
        <v>681.54346153846154</v>
      </c>
    </row>
    <row r="36" spans="6:13" x14ac:dyDescent="0.35">
      <c r="F36" s="2">
        <v>44687</v>
      </c>
      <c r="G36">
        <v>725</v>
      </c>
      <c r="H36">
        <f t="shared" si="0"/>
        <v>620.30188679245282</v>
      </c>
      <c r="I36">
        <f t="shared" si="1"/>
        <v>1174.7072714078377</v>
      </c>
      <c r="J36">
        <f t="shared" si="2"/>
        <v>65.896502177068101</v>
      </c>
      <c r="K36">
        <f t="shared" si="5"/>
        <v>5</v>
      </c>
      <c r="L36">
        <f t="shared" si="3"/>
        <v>208.42307692307693</v>
      </c>
      <c r="M36">
        <f t="shared" si="4"/>
        <v>681.54346153846154</v>
      </c>
    </row>
    <row r="37" spans="6:13" x14ac:dyDescent="0.35">
      <c r="F37" s="2">
        <v>44688</v>
      </c>
      <c r="G37">
        <v>472</v>
      </c>
      <c r="H37">
        <f t="shared" si="0"/>
        <v>620.30188679245282</v>
      </c>
      <c r="I37">
        <f t="shared" si="1"/>
        <v>1174.7072714078377</v>
      </c>
      <c r="J37">
        <f t="shared" si="2"/>
        <v>65.896502177068101</v>
      </c>
      <c r="K37">
        <f t="shared" si="5"/>
        <v>253</v>
      </c>
      <c r="L37">
        <f t="shared" si="3"/>
        <v>208.42307692307693</v>
      </c>
      <c r="M37">
        <f t="shared" si="4"/>
        <v>681.54346153846154</v>
      </c>
    </row>
    <row r="38" spans="6:13" x14ac:dyDescent="0.35">
      <c r="F38" s="2">
        <v>44689</v>
      </c>
      <c r="G38">
        <v>777</v>
      </c>
      <c r="H38">
        <f t="shared" si="0"/>
        <v>620.30188679245282</v>
      </c>
      <c r="I38">
        <f t="shared" si="1"/>
        <v>1174.7072714078377</v>
      </c>
      <c r="J38">
        <f t="shared" si="2"/>
        <v>65.896502177068101</v>
      </c>
      <c r="K38">
        <f t="shared" si="5"/>
        <v>305</v>
      </c>
      <c r="L38">
        <f t="shared" si="3"/>
        <v>208.42307692307693</v>
      </c>
      <c r="M38">
        <f t="shared" si="4"/>
        <v>681.54346153846154</v>
      </c>
    </row>
    <row r="39" spans="6:13" x14ac:dyDescent="0.35">
      <c r="F39" s="2">
        <v>44690</v>
      </c>
      <c r="G39">
        <v>981</v>
      </c>
      <c r="H39">
        <f t="shared" si="0"/>
        <v>620.30188679245282</v>
      </c>
      <c r="I39">
        <f t="shared" si="1"/>
        <v>1174.7072714078377</v>
      </c>
      <c r="J39">
        <f t="shared" si="2"/>
        <v>65.896502177068101</v>
      </c>
      <c r="K39">
        <f t="shared" si="5"/>
        <v>204</v>
      </c>
      <c r="L39">
        <f t="shared" si="3"/>
        <v>208.42307692307693</v>
      </c>
      <c r="M39">
        <f t="shared" si="4"/>
        <v>681.54346153846154</v>
      </c>
    </row>
    <row r="40" spans="6:13" x14ac:dyDescent="0.35">
      <c r="F40" s="2">
        <v>44691</v>
      </c>
      <c r="G40">
        <v>430</v>
      </c>
      <c r="H40">
        <f t="shared" si="0"/>
        <v>620.30188679245282</v>
      </c>
      <c r="I40">
        <f t="shared" si="1"/>
        <v>1174.7072714078377</v>
      </c>
      <c r="J40">
        <f t="shared" si="2"/>
        <v>65.896502177068101</v>
      </c>
      <c r="K40">
        <f t="shared" si="5"/>
        <v>551</v>
      </c>
      <c r="L40">
        <f t="shared" si="3"/>
        <v>208.42307692307693</v>
      </c>
      <c r="M40">
        <f t="shared" si="4"/>
        <v>681.54346153846154</v>
      </c>
    </row>
    <row r="41" spans="6:13" x14ac:dyDescent="0.35">
      <c r="F41" s="2">
        <v>44692</v>
      </c>
      <c r="G41">
        <v>851</v>
      </c>
      <c r="H41">
        <f t="shared" si="0"/>
        <v>620.30188679245282</v>
      </c>
      <c r="I41">
        <f t="shared" si="1"/>
        <v>1174.7072714078377</v>
      </c>
      <c r="J41">
        <f t="shared" si="2"/>
        <v>65.896502177068101</v>
      </c>
      <c r="K41">
        <f t="shared" si="5"/>
        <v>421</v>
      </c>
      <c r="L41">
        <f t="shared" si="3"/>
        <v>208.42307692307693</v>
      </c>
      <c r="M41">
        <f t="shared" si="4"/>
        <v>681.54346153846154</v>
      </c>
    </row>
    <row r="42" spans="6:13" x14ac:dyDescent="0.35">
      <c r="F42" s="2">
        <v>44693</v>
      </c>
      <c r="G42">
        <v>1044</v>
      </c>
      <c r="H42">
        <f t="shared" si="0"/>
        <v>620.30188679245282</v>
      </c>
      <c r="I42">
        <f t="shared" si="1"/>
        <v>1174.7072714078377</v>
      </c>
      <c r="J42">
        <f t="shared" si="2"/>
        <v>65.896502177068101</v>
      </c>
      <c r="K42">
        <f t="shared" si="5"/>
        <v>193</v>
      </c>
      <c r="L42">
        <f t="shared" si="3"/>
        <v>208.42307692307693</v>
      </c>
      <c r="M42">
        <f t="shared" si="4"/>
        <v>681.54346153846154</v>
      </c>
    </row>
    <row r="43" spans="6:13" x14ac:dyDescent="0.35">
      <c r="F43" s="2">
        <v>44694</v>
      </c>
      <c r="G43">
        <v>726</v>
      </c>
      <c r="H43">
        <f t="shared" si="0"/>
        <v>620.30188679245282</v>
      </c>
      <c r="I43">
        <f t="shared" si="1"/>
        <v>1174.7072714078377</v>
      </c>
      <c r="J43">
        <f t="shared" si="2"/>
        <v>65.896502177068101</v>
      </c>
      <c r="K43">
        <f t="shared" si="5"/>
        <v>318</v>
      </c>
      <c r="L43">
        <f t="shared" si="3"/>
        <v>208.42307692307693</v>
      </c>
      <c r="M43">
        <f t="shared" si="4"/>
        <v>681.54346153846154</v>
      </c>
    </row>
    <row r="44" spans="6:13" x14ac:dyDescent="0.35">
      <c r="F44" s="2">
        <v>44695</v>
      </c>
      <c r="G44">
        <v>281</v>
      </c>
      <c r="H44">
        <f t="shared" si="0"/>
        <v>620.30188679245282</v>
      </c>
      <c r="I44">
        <f t="shared" si="1"/>
        <v>1174.7072714078377</v>
      </c>
      <c r="J44">
        <f t="shared" si="2"/>
        <v>65.896502177068101</v>
      </c>
      <c r="K44">
        <f t="shared" si="5"/>
        <v>445</v>
      </c>
      <c r="L44">
        <f t="shared" si="3"/>
        <v>208.42307692307693</v>
      </c>
      <c r="M44">
        <f t="shared" si="4"/>
        <v>681.54346153846154</v>
      </c>
    </row>
    <row r="45" spans="6:13" x14ac:dyDescent="0.35">
      <c r="F45" s="2">
        <v>44696</v>
      </c>
      <c r="G45">
        <v>285</v>
      </c>
      <c r="H45">
        <f t="shared" si="0"/>
        <v>620.30188679245282</v>
      </c>
      <c r="I45">
        <f t="shared" si="1"/>
        <v>1174.7072714078377</v>
      </c>
      <c r="J45">
        <f t="shared" si="2"/>
        <v>65.896502177068101</v>
      </c>
      <c r="K45">
        <f t="shared" si="5"/>
        <v>4</v>
      </c>
      <c r="L45">
        <f t="shared" si="3"/>
        <v>208.42307692307693</v>
      </c>
      <c r="M45">
        <f t="shared" si="4"/>
        <v>681.54346153846154</v>
      </c>
    </row>
    <row r="46" spans="6:13" x14ac:dyDescent="0.35">
      <c r="F46" s="2">
        <v>44697</v>
      </c>
      <c r="G46">
        <v>665</v>
      </c>
      <c r="H46">
        <f t="shared" si="0"/>
        <v>620.30188679245282</v>
      </c>
      <c r="I46">
        <f t="shared" si="1"/>
        <v>1174.7072714078377</v>
      </c>
      <c r="J46">
        <f t="shared" si="2"/>
        <v>65.896502177068101</v>
      </c>
      <c r="K46">
        <f t="shared" si="5"/>
        <v>380</v>
      </c>
      <c r="L46">
        <f t="shared" si="3"/>
        <v>208.42307692307693</v>
      </c>
      <c r="M46">
        <f t="shared" si="4"/>
        <v>681.54346153846154</v>
      </c>
    </row>
    <row r="47" spans="6:13" x14ac:dyDescent="0.35">
      <c r="F47" s="2">
        <v>44698</v>
      </c>
      <c r="G47">
        <v>657</v>
      </c>
      <c r="H47">
        <f t="shared" si="0"/>
        <v>620.30188679245282</v>
      </c>
      <c r="I47">
        <f t="shared" si="1"/>
        <v>1174.7072714078377</v>
      </c>
      <c r="J47">
        <f t="shared" si="2"/>
        <v>65.896502177068101</v>
      </c>
      <c r="K47">
        <f t="shared" si="5"/>
        <v>8</v>
      </c>
      <c r="L47">
        <f t="shared" si="3"/>
        <v>208.42307692307693</v>
      </c>
      <c r="M47">
        <f t="shared" si="4"/>
        <v>681.54346153846154</v>
      </c>
    </row>
    <row r="48" spans="6:13" x14ac:dyDescent="0.35">
      <c r="F48" s="2">
        <v>44699</v>
      </c>
      <c r="G48">
        <v>653</v>
      </c>
      <c r="H48">
        <f t="shared" si="0"/>
        <v>620.30188679245282</v>
      </c>
      <c r="I48">
        <f t="shared" si="1"/>
        <v>1174.7072714078377</v>
      </c>
      <c r="J48">
        <f t="shared" si="2"/>
        <v>65.896502177068101</v>
      </c>
      <c r="K48">
        <f t="shared" si="5"/>
        <v>4</v>
      </c>
      <c r="L48">
        <f t="shared" si="3"/>
        <v>208.42307692307693</v>
      </c>
      <c r="M48">
        <f t="shared" si="4"/>
        <v>681.54346153846154</v>
      </c>
    </row>
    <row r="49" spans="5:13" x14ac:dyDescent="0.35">
      <c r="F49" s="2">
        <v>44700</v>
      </c>
      <c r="G49">
        <v>634</v>
      </c>
      <c r="H49">
        <f t="shared" si="0"/>
        <v>620.30188679245282</v>
      </c>
      <c r="I49">
        <f t="shared" si="1"/>
        <v>1174.7072714078377</v>
      </c>
      <c r="J49">
        <f t="shared" si="2"/>
        <v>65.896502177068101</v>
      </c>
      <c r="K49">
        <f t="shared" si="5"/>
        <v>19</v>
      </c>
      <c r="L49">
        <f t="shared" si="3"/>
        <v>208.42307692307693</v>
      </c>
      <c r="M49">
        <f t="shared" si="4"/>
        <v>681.54346153846154</v>
      </c>
    </row>
    <row r="50" spans="5:13" x14ac:dyDescent="0.35">
      <c r="F50" s="2">
        <v>44701</v>
      </c>
      <c r="G50">
        <v>767</v>
      </c>
      <c r="H50">
        <f t="shared" si="0"/>
        <v>620.30188679245282</v>
      </c>
      <c r="I50">
        <f t="shared" si="1"/>
        <v>1174.7072714078377</v>
      </c>
      <c r="J50">
        <f t="shared" si="2"/>
        <v>65.896502177068101</v>
      </c>
      <c r="K50">
        <f t="shared" si="5"/>
        <v>133</v>
      </c>
      <c r="L50">
        <f t="shared" si="3"/>
        <v>208.42307692307693</v>
      </c>
      <c r="M50">
        <f t="shared" si="4"/>
        <v>681.54346153846154</v>
      </c>
    </row>
    <row r="51" spans="5:13" x14ac:dyDescent="0.35">
      <c r="F51" s="2">
        <v>44702</v>
      </c>
      <c r="G51">
        <v>323</v>
      </c>
      <c r="H51">
        <f t="shared" si="0"/>
        <v>620.30188679245282</v>
      </c>
      <c r="I51">
        <f t="shared" si="1"/>
        <v>1174.7072714078377</v>
      </c>
      <c r="J51">
        <f t="shared" si="2"/>
        <v>65.896502177068101</v>
      </c>
      <c r="K51">
        <f t="shared" si="5"/>
        <v>444</v>
      </c>
      <c r="L51">
        <f t="shared" si="3"/>
        <v>208.42307692307693</v>
      </c>
      <c r="M51">
        <f t="shared" si="4"/>
        <v>681.54346153846154</v>
      </c>
    </row>
    <row r="52" spans="5:13" x14ac:dyDescent="0.35">
      <c r="F52" s="2">
        <v>44703</v>
      </c>
      <c r="G52">
        <v>415</v>
      </c>
      <c r="H52">
        <f t="shared" si="0"/>
        <v>620.30188679245282</v>
      </c>
      <c r="I52">
        <f t="shared" si="1"/>
        <v>1174.7072714078377</v>
      </c>
      <c r="J52">
        <f t="shared" si="2"/>
        <v>65.896502177068101</v>
      </c>
      <c r="K52">
        <f t="shared" si="5"/>
        <v>92</v>
      </c>
      <c r="L52">
        <f t="shared" si="3"/>
        <v>208.42307692307693</v>
      </c>
      <c r="M52">
        <f t="shared" si="4"/>
        <v>681.54346153846154</v>
      </c>
    </row>
    <row r="53" spans="5:13" x14ac:dyDescent="0.35">
      <c r="F53" s="2">
        <v>44704</v>
      </c>
      <c r="G53">
        <v>422</v>
      </c>
      <c r="H53">
        <f t="shared" si="0"/>
        <v>620.30188679245282</v>
      </c>
      <c r="I53">
        <f t="shared" si="1"/>
        <v>1174.7072714078377</v>
      </c>
      <c r="J53">
        <f t="shared" si="2"/>
        <v>65.896502177068101</v>
      </c>
      <c r="K53">
        <f t="shared" si="5"/>
        <v>7</v>
      </c>
      <c r="L53">
        <f t="shared" si="3"/>
        <v>208.42307692307693</v>
      </c>
      <c r="M53">
        <f t="shared" si="4"/>
        <v>681.54346153846154</v>
      </c>
    </row>
    <row r="54" spans="5:13" x14ac:dyDescent="0.35">
      <c r="F54" s="2">
        <v>44705</v>
      </c>
      <c r="G54">
        <v>806</v>
      </c>
      <c r="H54">
        <f t="shared" si="0"/>
        <v>620.30188679245282</v>
      </c>
      <c r="I54">
        <f t="shared" si="1"/>
        <v>1174.7072714078377</v>
      </c>
      <c r="J54">
        <f t="shared" si="2"/>
        <v>65.896502177068101</v>
      </c>
      <c r="K54">
        <f t="shared" si="5"/>
        <v>384</v>
      </c>
      <c r="L54">
        <f t="shared" si="3"/>
        <v>208.42307692307693</v>
      </c>
      <c r="M54">
        <f t="shared" si="4"/>
        <v>681.54346153846154</v>
      </c>
    </row>
    <row r="55" spans="5:13" x14ac:dyDescent="0.35">
      <c r="E55" t="s">
        <v>119</v>
      </c>
      <c r="F55" s="2">
        <v>44706</v>
      </c>
      <c r="G55">
        <v>768</v>
      </c>
      <c r="H55">
        <f t="shared" si="0"/>
        <v>620.30188679245282</v>
      </c>
      <c r="I55">
        <f t="shared" si="1"/>
        <v>1174.7072714078377</v>
      </c>
      <c r="J55">
        <f t="shared" si="2"/>
        <v>65.896502177068101</v>
      </c>
      <c r="K55">
        <f t="shared" si="5"/>
        <v>38</v>
      </c>
      <c r="L55">
        <f t="shared" si="3"/>
        <v>208.42307692307693</v>
      </c>
      <c r="M55">
        <f t="shared" si="4"/>
        <v>681.54346153846154</v>
      </c>
    </row>
    <row r="56" spans="5:13" x14ac:dyDescent="0.35">
      <c r="F56" s="2">
        <v>44707</v>
      </c>
      <c r="G56">
        <v>695</v>
      </c>
      <c r="H56">
        <f t="shared" si="0"/>
        <v>620.30188679245282</v>
      </c>
      <c r="I56">
        <f t="shared" si="1"/>
        <v>1174.7072714078377</v>
      </c>
      <c r="J56">
        <f t="shared" si="2"/>
        <v>65.896502177068101</v>
      </c>
      <c r="K56">
        <f t="shared" si="5"/>
        <v>73</v>
      </c>
      <c r="L56">
        <f t="shared" si="3"/>
        <v>208.42307692307693</v>
      </c>
      <c r="M56">
        <f t="shared" si="4"/>
        <v>681.54346153846154</v>
      </c>
    </row>
    <row r="57" spans="5:13" x14ac:dyDescent="0.35">
      <c r="F57" s="2">
        <v>44708</v>
      </c>
      <c r="G57">
        <v>615</v>
      </c>
      <c r="H57">
        <f t="shared" si="0"/>
        <v>620.30188679245282</v>
      </c>
      <c r="I57">
        <f t="shared" si="1"/>
        <v>1174.7072714078377</v>
      </c>
      <c r="J57">
        <f t="shared" si="2"/>
        <v>65.896502177068101</v>
      </c>
      <c r="K57">
        <f t="shared" si="5"/>
        <v>80</v>
      </c>
      <c r="L57">
        <f t="shared" si="3"/>
        <v>208.42307692307693</v>
      </c>
      <c r="M57">
        <f t="shared" si="4"/>
        <v>681.54346153846154</v>
      </c>
    </row>
    <row r="58" spans="5:13" x14ac:dyDescent="0.35">
      <c r="F58" s="2">
        <v>44709</v>
      </c>
      <c r="G58">
        <v>427</v>
      </c>
      <c r="H58">
        <f t="shared" si="0"/>
        <v>620.30188679245282</v>
      </c>
      <c r="I58">
        <f t="shared" si="1"/>
        <v>1174.7072714078377</v>
      </c>
      <c r="J58">
        <f t="shared" si="2"/>
        <v>65.896502177068101</v>
      </c>
      <c r="K58">
        <f t="shared" si="5"/>
        <v>188</v>
      </c>
      <c r="L58">
        <f t="shared" si="3"/>
        <v>208.42307692307693</v>
      </c>
      <c r="M58">
        <f t="shared" si="4"/>
        <v>681.54346153846154</v>
      </c>
    </row>
    <row r="59" spans="5:13" x14ac:dyDescent="0.35">
      <c r="F59" s="2">
        <v>44710</v>
      </c>
      <c r="G59">
        <v>603</v>
      </c>
      <c r="H59">
        <f t="shared" si="0"/>
        <v>620.30188679245282</v>
      </c>
      <c r="I59">
        <f t="shared" si="1"/>
        <v>1174.7072714078377</v>
      </c>
      <c r="J59">
        <f t="shared" si="2"/>
        <v>65.896502177068101</v>
      </c>
      <c r="K59">
        <f t="shared" si="5"/>
        <v>176</v>
      </c>
      <c r="L59">
        <f t="shared" si="3"/>
        <v>208.42307692307693</v>
      </c>
      <c r="M59">
        <f t="shared" si="4"/>
        <v>681.54346153846154</v>
      </c>
    </row>
    <row r="60" spans="5:13" x14ac:dyDescent="0.35">
      <c r="F60" s="2">
        <v>44711</v>
      </c>
      <c r="G60">
        <v>544</v>
      </c>
      <c r="H60">
        <f t="shared" si="0"/>
        <v>620.30188679245282</v>
      </c>
      <c r="I60">
        <f t="shared" si="1"/>
        <v>1174.7072714078377</v>
      </c>
      <c r="J60">
        <f t="shared" si="2"/>
        <v>65.896502177068101</v>
      </c>
      <c r="K60">
        <f t="shared" si="5"/>
        <v>59</v>
      </c>
      <c r="L60">
        <f t="shared" si="3"/>
        <v>208.42307692307693</v>
      </c>
      <c r="M60">
        <f t="shared" si="4"/>
        <v>681.54346153846154</v>
      </c>
    </row>
    <row r="61" spans="5:13" x14ac:dyDescent="0.35">
      <c r="F61" s="2">
        <v>44712</v>
      </c>
      <c r="G61">
        <v>660</v>
      </c>
      <c r="H61">
        <f t="shared" si="0"/>
        <v>620.30188679245282</v>
      </c>
      <c r="I61">
        <f t="shared" si="1"/>
        <v>1174.7072714078377</v>
      </c>
      <c r="J61">
        <f t="shared" si="2"/>
        <v>65.896502177068101</v>
      </c>
      <c r="K61">
        <f t="shared" si="5"/>
        <v>116</v>
      </c>
      <c r="L61">
        <f t="shared" si="3"/>
        <v>208.42307692307693</v>
      </c>
      <c r="M61">
        <f t="shared" si="4"/>
        <v>681.54346153846154</v>
      </c>
    </row>
    <row r="62" spans="5:13" x14ac:dyDescent="0.35">
      <c r="F62" s="2">
        <v>44713</v>
      </c>
      <c r="G62">
        <v>762</v>
      </c>
      <c r="H62">
        <f t="shared" si="0"/>
        <v>620.30188679245282</v>
      </c>
      <c r="I62">
        <f t="shared" si="1"/>
        <v>1174.7072714078377</v>
      </c>
      <c r="J62">
        <f t="shared" si="2"/>
        <v>65.896502177068101</v>
      </c>
      <c r="K62">
        <f t="shared" si="5"/>
        <v>102</v>
      </c>
      <c r="L62">
        <f t="shared" si="3"/>
        <v>208.42307692307693</v>
      </c>
      <c r="M62">
        <f t="shared" si="4"/>
        <v>681.54346153846154</v>
      </c>
    </row>
    <row r="63" spans="5:13" x14ac:dyDescent="0.35">
      <c r="F63" s="2">
        <v>44714</v>
      </c>
      <c r="G63">
        <v>598</v>
      </c>
      <c r="H63">
        <f t="shared" si="0"/>
        <v>620.30188679245282</v>
      </c>
      <c r="I63">
        <f t="shared" si="1"/>
        <v>1174.7072714078377</v>
      </c>
      <c r="J63">
        <f t="shared" si="2"/>
        <v>65.896502177068101</v>
      </c>
      <c r="K63">
        <f t="shared" si="5"/>
        <v>164</v>
      </c>
      <c r="L63">
        <f t="shared" si="3"/>
        <v>208.42307692307693</v>
      </c>
      <c r="M63">
        <f t="shared" si="4"/>
        <v>681.54346153846154</v>
      </c>
    </row>
    <row r="64" spans="5:13" x14ac:dyDescent="0.35">
      <c r="F64" s="2">
        <v>44715</v>
      </c>
      <c r="G64">
        <v>984</v>
      </c>
      <c r="H64">
        <f t="shared" si="0"/>
        <v>620.30188679245282</v>
      </c>
      <c r="I64">
        <f t="shared" si="1"/>
        <v>1174.7072714078377</v>
      </c>
      <c r="J64">
        <f t="shared" si="2"/>
        <v>65.896502177068101</v>
      </c>
      <c r="K64">
        <f t="shared" si="5"/>
        <v>386</v>
      </c>
      <c r="L64">
        <f t="shared" si="3"/>
        <v>208.42307692307693</v>
      </c>
      <c r="M64">
        <f t="shared" si="4"/>
        <v>681.54346153846154</v>
      </c>
    </row>
    <row r="65" spans="6:13" x14ac:dyDescent="0.35">
      <c r="F65" s="2">
        <v>44716</v>
      </c>
      <c r="G65">
        <v>598</v>
      </c>
      <c r="H65">
        <f t="shared" si="0"/>
        <v>620.30188679245282</v>
      </c>
      <c r="I65">
        <f t="shared" si="1"/>
        <v>1174.7072714078377</v>
      </c>
      <c r="J65">
        <f t="shared" si="2"/>
        <v>65.896502177068101</v>
      </c>
      <c r="K65">
        <f t="shared" si="5"/>
        <v>386</v>
      </c>
      <c r="L65">
        <f t="shared" si="3"/>
        <v>208.42307692307693</v>
      </c>
      <c r="M65">
        <f t="shared" si="4"/>
        <v>681.54346153846154</v>
      </c>
    </row>
    <row r="66" spans="6:13" x14ac:dyDescent="0.35">
      <c r="F66" s="2">
        <v>44717</v>
      </c>
      <c r="G66">
        <v>697</v>
      </c>
      <c r="H66">
        <f t="shared" ref="H66:H71" si="6">AVERAGE($G$2:$G$54)</f>
        <v>620.30188679245282</v>
      </c>
      <c r="I66">
        <f t="shared" si="1"/>
        <v>1174.7072714078377</v>
      </c>
      <c r="J66">
        <f t="shared" si="2"/>
        <v>65.896502177068101</v>
      </c>
      <c r="K66">
        <f t="shared" si="5"/>
        <v>99</v>
      </c>
      <c r="L66">
        <f t="shared" si="3"/>
        <v>208.42307692307693</v>
      </c>
      <c r="M66">
        <f t="shared" si="4"/>
        <v>681.54346153846154</v>
      </c>
    </row>
    <row r="67" spans="6:13" x14ac:dyDescent="0.35">
      <c r="F67" s="2">
        <v>44718</v>
      </c>
      <c r="G67">
        <v>718</v>
      </c>
      <c r="H67">
        <f t="shared" si="6"/>
        <v>620.30188679245282</v>
      </c>
      <c r="I67">
        <f t="shared" ref="I67:I71" si="7">$A$4</f>
        <v>1174.7072714078377</v>
      </c>
      <c r="J67">
        <f t="shared" ref="J67:J71" si="8">$A$9</f>
        <v>65.896502177068101</v>
      </c>
      <c r="K67">
        <f t="shared" si="5"/>
        <v>21</v>
      </c>
      <c r="L67">
        <f t="shared" ref="L67:L71" si="9">AVERAGE($K$3:$K$54)</f>
        <v>208.42307692307693</v>
      </c>
      <c r="M67">
        <f t="shared" ref="M67:M71" si="10">$A$14</f>
        <v>681.54346153846154</v>
      </c>
    </row>
    <row r="68" spans="6:13" x14ac:dyDescent="0.35">
      <c r="F68" s="2">
        <v>44719</v>
      </c>
      <c r="G68">
        <v>631</v>
      </c>
      <c r="H68">
        <f t="shared" si="6"/>
        <v>620.30188679245282</v>
      </c>
      <c r="I68">
        <f t="shared" si="7"/>
        <v>1174.7072714078377</v>
      </c>
      <c r="J68">
        <f t="shared" si="8"/>
        <v>65.896502177068101</v>
      </c>
      <c r="K68">
        <f t="shared" ref="K68:K71" si="11">ABS(G68-G67)</f>
        <v>87</v>
      </c>
      <c r="L68">
        <f t="shared" si="9"/>
        <v>208.42307692307693</v>
      </c>
      <c r="M68">
        <f t="shared" si="10"/>
        <v>681.54346153846154</v>
      </c>
    </row>
    <row r="69" spans="6:13" x14ac:dyDescent="0.35">
      <c r="F69" s="2">
        <v>44720</v>
      </c>
      <c r="G69">
        <v>615</v>
      </c>
      <c r="H69">
        <f t="shared" si="6"/>
        <v>620.30188679245282</v>
      </c>
      <c r="I69">
        <f t="shared" si="7"/>
        <v>1174.7072714078377</v>
      </c>
      <c r="J69">
        <f t="shared" si="8"/>
        <v>65.896502177068101</v>
      </c>
      <c r="K69">
        <f t="shared" si="11"/>
        <v>16</v>
      </c>
      <c r="L69">
        <f t="shared" si="9"/>
        <v>208.42307692307693</v>
      </c>
      <c r="M69">
        <f t="shared" si="10"/>
        <v>681.54346153846154</v>
      </c>
    </row>
    <row r="70" spans="6:13" x14ac:dyDescent="0.35">
      <c r="F70" s="2">
        <v>44721</v>
      </c>
      <c r="G70">
        <v>508</v>
      </c>
      <c r="H70">
        <f t="shared" si="6"/>
        <v>620.30188679245282</v>
      </c>
      <c r="I70">
        <f t="shared" si="7"/>
        <v>1174.7072714078377</v>
      </c>
      <c r="J70">
        <f t="shared" si="8"/>
        <v>65.896502177068101</v>
      </c>
      <c r="K70">
        <f t="shared" si="11"/>
        <v>107</v>
      </c>
      <c r="L70">
        <f t="shared" si="9"/>
        <v>208.42307692307693</v>
      </c>
      <c r="M70">
        <f t="shared" si="10"/>
        <v>681.54346153846154</v>
      </c>
    </row>
    <row r="71" spans="6:13" x14ac:dyDescent="0.35">
      <c r="F71" s="2">
        <v>44722</v>
      </c>
      <c r="G71">
        <v>371</v>
      </c>
      <c r="H71">
        <f t="shared" si="6"/>
        <v>620.30188679245282</v>
      </c>
      <c r="I71">
        <f t="shared" si="7"/>
        <v>1174.7072714078377</v>
      </c>
      <c r="J71">
        <f t="shared" si="8"/>
        <v>65.896502177068101</v>
      </c>
      <c r="K71">
        <f t="shared" si="11"/>
        <v>137</v>
      </c>
      <c r="L71">
        <f t="shared" si="9"/>
        <v>208.42307692307693</v>
      </c>
      <c r="M71">
        <f t="shared" si="10"/>
        <v>681.54346153846154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Measurements</vt:lpstr>
      <vt:lpstr>Descriptive Statistics</vt:lpstr>
      <vt:lpstr>Correlation</vt:lpstr>
      <vt:lpstr>Regression1</vt:lpstr>
      <vt:lpstr>Linear_regression</vt:lpstr>
      <vt:lpstr>Chi Square </vt:lpstr>
      <vt:lpstr>improvement</vt:lpstr>
      <vt:lpstr>SampleSize</vt:lpstr>
      <vt:lpstr>Control Chart</vt:lpstr>
      <vt:lpstr>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Gordon</dc:creator>
  <cp:lastModifiedBy>Lorenzo Gordon</cp:lastModifiedBy>
  <dcterms:created xsi:type="dcterms:W3CDTF">2022-05-31T19:24:03Z</dcterms:created>
  <dcterms:modified xsi:type="dcterms:W3CDTF">2022-06-14T12:40:42Z</dcterms:modified>
</cp:coreProperties>
</file>