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nisio/PycharmProjects/JARM/data/"/>
    </mc:Choice>
  </mc:AlternateContent>
  <xr:revisionPtr revIDLastSave="0" documentId="8_{D70139DD-DACF-4949-BEE9-824BB781EA45}" xr6:coauthVersionLast="34" xr6:coauthVersionMax="34" xr10:uidLastSave="{00000000-0000-0000-0000-000000000000}"/>
  <bookViews>
    <workbookView xWindow="0" yWindow="460" windowWidth="20180" windowHeight="14260" activeTab="1" xr2:uid="{AE0664F9-C6B1-4513-811F-1ED760C69794}"/>
  </bookViews>
  <sheets>
    <sheet name="Sheet1" sheetId="1" r:id="rId1"/>
    <sheet name="Sheet2" sheetId="2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L35" i="4"/>
  <c r="M36" i="4"/>
  <c r="L36" i="4"/>
  <c r="M33" i="4"/>
  <c r="M34" i="4"/>
  <c r="M32" i="4"/>
  <c r="L33" i="4"/>
  <c r="L34" i="4"/>
  <c r="L32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1" i="2"/>
  <c r="J32" i="2"/>
  <c r="J33" i="2"/>
  <c r="J34" i="2"/>
  <c r="J35" i="2"/>
  <c r="J36" i="2"/>
  <c r="J37" i="2"/>
  <c r="J38" i="2"/>
  <c r="J30" i="2"/>
  <c r="I31" i="2"/>
  <c r="I32" i="2"/>
  <c r="I33" i="2"/>
  <c r="I34" i="2"/>
  <c r="I35" i="2"/>
  <c r="I36" i="2"/>
  <c r="I37" i="2"/>
  <c r="I38" i="2"/>
  <c r="I30" i="2"/>
  <c r="I19" i="4" l="1"/>
  <c r="G56" i="4"/>
  <c r="J53" i="4"/>
  <c r="I53" i="4"/>
  <c r="J52" i="4"/>
  <c r="I52" i="4"/>
  <c r="L52" i="4" s="1"/>
  <c r="M51" i="4"/>
  <c r="L51" i="4"/>
  <c r="J51" i="4"/>
  <c r="I51" i="4"/>
  <c r="M50" i="4"/>
  <c r="L50" i="4"/>
  <c r="J50" i="4"/>
  <c r="I50" i="4"/>
  <c r="M49" i="4"/>
  <c r="L49" i="4"/>
  <c r="J49" i="4"/>
  <c r="I49" i="4"/>
  <c r="M48" i="4"/>
  <c r="L48" i="4"/>
  <c r="J48" i="4"/>
  <c r="I48" i="4"/>
  <c r="L47" i="4"/>
  <c r="J47" i="4"/>
  <c r="M47" i="4" s="1"/>
  <c r="I47" i="4"/>
  <c r="J46" i="4"/>
  <c r="M46" i="4" s="1"/>
  <c r="I46" i="4"/>
  <c r="L46" i="4" s="1"/>
  <c r="J45" i="4"/>
  <c r="I45" i="4"/>
  <c r="L45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J19" i="4"/>
  <c r="L18" i="4"/>
  <c r="I18" i="4"/>
  <c r="J18" i="4" s="1"/>
  <c r="M18" i="4" s="1"/>
  <c r="L17" i="4"/>
  <c r="I17" i="4"/>
  <c r="J17" i="4" s="1"/>
  <c r="M17" i="4" s="1"/>
  <c r="J12" i="4"/>
  <c r="M12" i="4" s="1"/>
  <c r="I12" i="4"/>
  <c r="L12" i="4" s="1"/>
  <c r="J11" i="4"/>
  <c r="M11" i="4" s="1"/>
  <c r="I11" i="4"/>
  <c r="L11" i="4" s="1"/>
  <c r="M10" i="4"/>
  <c r="L10" i="4"/>
  <c r="J10" i="4"/>
  <c r="I10" i="4"/>
  <c r="M9" i="4"/>
  <c r="L9" i="4"/>
  <c r="J9" i="4"/>
  <c r="I9" i="4"/>
  <c r="M8" i="4"/>
  <c r="L8" i="4"/>
  <c r="J8" i="4"/>
  <c r="I8" i="4"/>
  <c r="M7" i="4"/>
  <c r="L7" i="4"/>
  <c r="J7" i="4"/>
  <c r="I7" i="4"/>
  <c r="M6" i="4"/>
  <c r="L6" i="4"/>
  <c r="J6" i="4"/>
  <c r="I6" i="4"/>
  <c r="M5" i="4"/>
  <c r="L5" i="4"/>
  <c r="J5" i="4"/>
  <c r="I5" i="4"/>
  <c r="J4" i="4"/>
  <c r="M4" i="4" s="1"/>
  <c r="I4" i="4"/>
  <c r="L4" i="4" s="1"/>
  <c r="L19" i="4" l="1"/>
  <c r="L30" i="1"/>
  <c r="R54" i="1"/>
  <c r="R55" i="1"/>
  <c r="R56" i="1"/>
  <c r="R57" i="1"/>
  <c r="R58" i="1"/>
  <c r="R59" i="1"/>
  <c r="R60" i="1"/>
  <c r="R61" i="1"/>
  <c r="R53" i="1"/>
  <c r="L61" i="1"/>
  <c r="L60" i="1"/>
  <c r="L59" i="1"/>
  <c r="L58" i="1"/>
  <c r="L57" i="1"/>
  <c r="L56" i="1"/>
  <c r="L55" i="1"/>
  <c r="L54" i="1"/>
  <c r="L53" i="1"/>
  <c r="F54" i="1"/>
  <c r="F55" i="1"/>
  <c r="F56" i="1"/>
  <c r="F57" i="1"/>
  <c r="F58" i="1"/>
  <c r="F59" i="1"/>
  <c r="F60" i="1"/>
  <c r="F61" i="1"/>
  <c r="F53" i="1"/>
  <c r="R31" i="1"/>
  <c r="R32" i="1"/>
  <c r="R33" i="1"/>
  <c r="R34" i="1"/>
  <c r="R35" i="1"/>
  <c r="R36" i="1"/>
  <c r="R37" i="1"/>
  <c r="R38" i="1"/>
  <c r="R30" i="1"/>
  <c r="L31" i="1"/>
  <c r="L32" i="1"/>
  <c r="L33" i="1"/>
  <c r="L34" i="1"/>
  <c r="L35" i="1"/>
  <c r="L36" i="1"/>
  <c r="L37" i="1"/>
  <c r="L38" i="1"/>
  <c r="F31" i="1"/>
  <c r="F32" i="1"/>
  <c r="F33" i="1"/>
  <c r="F34" i="1"/>
  <c r="F35" i="1"/>
  <c r="F36" i="1"/>
  <c r="F37" i="1"/>
  <c r="F38" i="1"/>
  <c r="F30" i="1"/>
  <c r="R12" i="1"/>
  <c r="R13" i="1"/>
  <c r="R14" i="1"/>
  <c r="R15" i="1"/>
  <c r="R16" i="1"/>
  <c r="R17" i="1"/>
  <c r="R18" i="1"/>
  <c r="R19" i="1"/>
  <c r="R11" i="1"/>
  <c r="L12" i="1"/>
  <c r="L13" i="1"/>
  <c r="L14" i="1"/>
  <c r="L15" i="1"/>
  <c r="L16" i="1"/>
  <c r="L17" i="1"/>
  <c r="L18" i="1"/>
  <c r="L19" i="1"/>
  <c r="L11" i="1"/>
  <c r="F12" i="1"/>
  <c r="F13" i="1"/>
  <c r="F14" i="1"/>
  <c r="F15" i="1"/>
  <c r="F16" i="1"/>
  <c r="F17" i="1"/>
  <c r="F18" i="1"/>
  <c r="F19" i="1"/>
  <c r="F11" i="1"/>
  <c r="J43" i="2" l="1"/>
  <c r="M43" i="2" s="1"/>
  <c r="J44" i="2"/>
  <c r="M44" i="2" s="1"/>
  <c r="J45" i="2"/>
  <c r="M45" i="2" s="1"/>
  <c r="J46" i="2"/>
  <c r="M46" i="2" s="1"/>
  <c r="J47" i="2"/>
  <c r="M47" i="2" s="1"/>
  <c r="J48" i="2"/>
  <c r="M48" i="2" s="1"/>
  <c r="J49" i="2"/>
  <c r="M49" i="2" s="1"/>
  <c r="J50" i="2"/>
  <c r="M50" i="2" s="1"/>
  <c r="J42" i="2"/>
  <c r="M42" i="2" s="1"/>
  <c r="I43" i="2"/>
  <c r="L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I50" i="2"/>
  <c r="I42" i="2"/>
  <c r="L42" i="2" s="1"/>
  <c r="Q53" i="1" l="1"/>
  <c r="Q47" i="1"/>
  <c r="Q48" i="1"/>
  <c r="Q49" i="1"/>
  <c r="Q50" i="1"/>
  <c r="Q51" i="1"/>
  <c r="Q46" i="1"/>
  <c r="Q54" i="1"/>
  <c r="Q55" i="1"/>
  <c r="Q56" i="1"/>
  <c r="Q57" i="1"/>
  <c r="Q58" i="1"/>
  <c r="Q59" i="1"/>
  <c r="Q60" i="1"/>
  <c r="Q61" i="1"/>
  <c r="K54" i="1"/>
  <c r="K55" i="1"/>
  <c r="K56" i="1"/>
  <c r="K57" i="1"/>
  <c r="K58" i="1"/>
  <c r="K59" i="1"/>
  <c r="K60" i="1"/>
  <c r="K61" i="1"/>
  <c r="K53" i="1"/>
  <c r="K47" i="1"/>
  <c r="K48" i="1"/>
  <c r="K49" i="1"/>
  <c r="K50" i="1"/>
  <c r="K51" i="1"/>
  <c r="K46" i="1"/>
  <c r="E54" i="1"/>
  <c r="E55" i="1"/>
  <c r="E56" i="1"/>
  <c r="E57" i="1"/>
  <c r="E58" i="1"/>
  <c r="E59" i="1"/>
  <c r="E60" i="1"/>
  <c r="E61" i="1"/>
  <c r="E53" i="1"/>
  <c r="E47" i="1"/>
  <c r="E48" i="1"/>
  <c r="E49" i="1"/>
  <c r="E50" i="1"/>
  <c r="E51" i="1"/>
  <c r="E46" i="1"/>
  <c r="Q28" i="1"/>
  <c r="Q30" i="1"/>
  <c r="Q31" i="1"/>
  <c r="Q32" i="1"/>
  <c r="Q33" i="1"/>
  <c r="Q34" i="1"/>
  <c r="Q35" i="1"/>
  <c r="Q36" i="1"/>
  <c r="Q37" i="1"/>
  <c r="Q38" i="1"/>
  <c r="Q24" i="1"/>
  <c r="Q25" i="1"/>
  <c r="Q26" i="1"/>
  <c r="Q27" i="1"/>
  <c r="Q23" i="1"/>
  <c r="K26" i="1"/>
  <c r="K31" i="1"/>
  <c r="K32" i="1"/>
  <c r="K33" i="1"/>
  <c r="K34" i="1"/>
  <c r="K35" i="1"/>
  <c r="K36" i="1"/>
  <c r="K37" i="1"/>
  <c r="K38" i="1"/>
  <c r="K30" i="1"/>
  <c r="K24" i="1"/>
  <c r="K25" i="1"/>
  <c r="K27" i="1"/>
  <c r="K28" i="1"/>
  <c r="K23" i="1"/>
  <c r="E31" i="1" l="1"/>
  <c r="E32" i="1"/>
  <c r="E33" i="1"/>
  <c r="E34" i="1"/>
  <c r="E35" i="1"/>
  <c r="E36" i="1"/>
  <c r="E37" i="1"/>
  <c r="E38" i="1"/>
  <c r="E30" i="1"/>
  <c r="E24" i="1"/>
  <c r="E25" i="1"/>
  <c r="E26" i="1"/>
  <c r="E27" i="1"/>
  <c r="E28" i="1"/>
  <c r="E23" i="1"/>
  <c r="E5" i="1"/>
  <c r="Q12" i="1"/>
  <c r="Q13" i="1"/>
  <c r="Q14" i="1"/>
  <c r="Q15" i="1"/>
  <c r="Q16" i="1"/>
  <c r="Q17" i="1"/>
  <c r="Q18" i="1"/>
  <c r="Q19" i="1"/>
  <c r="Q11" i="1"/>
  <c r="Q5" i="1"/>
  <c r="Q6" i="1"/>
  <c r="Q7" i="1"/>
  <c r="Q8" i="1"/>
  <c r="Q9" i="1"/>
  <c r="Q4" i="1"/>
  <c r="K12" i="1"/>
  <c r="K13" i="1"/>
  <c r="K14" i="1"/>
  <c r="K15" i="1"/>
  <c r="K16" i="1"/>
  <c r="K17" i="1"/>
  <c r="K18" i="1"/>
  <c r="K19" i="1"/>
  <c r="K11" i="1"/>
  <c r="K5" i="1"/>
  <c r="K6" i="1"/>
  <c r="K7" i="1"/>
  <c r="K8" i="1"/>
  <c r="K9" i="1"/>
  <c r="K4" i="1"/>
  <c r="E12" i="1"/>
  <c r="E13" i="1"/>
  <c r="E14" i="1"/>
  <c r="E15" i="1"/>
  <c r="E16" i="1"/>
  <c r="E17" i="1"/>
  <c r="E18" i="1"/>
  <c r="E19" i="1"/>
  <c r="E11" i="1"/>
  <c r="E6" i="1"/>
  <c r="E7" i="1"/>
  <c r="E8" i="1"/>
  <c r="E9" i="1"/>
  <c r="E4" i="1"/>
  <c r="P28" i="1" l="1"/>
  <c r="J28" i="1"/>
  <c r="J4" i="2"/>
  <c r="M4" i="2" s="1"/>
  <c r="I9" i="2"/>
  <c r="L9" i="2" s="1"/>
  <c r="I11" i="2"/>
  <c r="L11" i="2" s="1"/>
  <c r="I4" i="2"/>
  <c r="L4" i="2" s="1"/>
  <c r="I7" i="2"/>
  <c r="L7" i="2" s="1"/>
  <c r="I6" i="2"/>
  <c r="L6" i="2" s="1"/>
  <c r="J6" i="2"/>
  <c r="M6" i="2" s="1"/>
  <c r="I5" i="2"/>
  <c r="L5" i="2" s="1"/>
  <c r="J7" i="2"/>
  <c r="M7" i="2" s="1"/>
  <c r="J12" i="2"/>
  <c r="M12" i="2" s="1"/>
  <c r="J5" i="2"/>
  <c r="M5" i="2" s="1"/>
  <c r="J10" i="2"/>
  <c r="M10" i="2" s="1"/>
  <c r="I8" i="2"/>
  <c r="L8" i="2" s="1"/>
  <c r="I10" i="2"/>
  <c r="L10" i="2" s="1"/>
  <c r="J11" i="2"/>
  <c r="M11" i="2" s="1"/>
  <c r="I12" i="2"/>
  <c r="L12" i="2" s="1"/>
  <c r="J8" i="2"/>
  <c r="M8" i="2" s="1"/>
  <c r="J9" i="2"/>
  <c r="M9" i="2" s="1"/>
  <c r="I17" i="2"/>
  <c r="L17" i="2" s="1"/>
  <c r="I23" i="2"/>
  <c r="J23" i="2" s="1"/>
  <c r="I25" i="2"/>
  <c r="J25" i="2" s="1"/>
  <c r="I20" i="2"/>
  <c r="J20" i="2" s="1"/>
  <c r="I22" i="2"/>
  <c r="J22" i="2" s="1"/>
  <c r="I19" i="2"/>
  <c r="L19" i="2" s="1"/>
  <c r="I21" i="2"/>
  <c r="J21" i="2" s="1"/>
  <c r="I24" i="2"/>
  <c r="J24" i="2" s="1"/>
  <c r="I18" i="2"/>
  <c r="J18" i="2" s="1"/>
  <c r="M18" i="2" s="1"/>
  <c r="J19" i="2" l="1"/>
  <c r="M19" i="2" s="1"/>
  <c r="J17" i="2"/>
  <c r="M17" i="2" s="1"/>
  <c r="L18" i="2"/>
</calcChain>
</file>

<file path=xl/sharedStrings.xml><?xml version="1.0" encoding="utf-8"?>
<sst xmlns="http://schemas.openxmlformats.org/spreadsheetml/2006/main" count="301" uniqueCount="52">
  <si>
    <t>pTyr 7 secs 070218</t>
  </si>
  <si>
    <t>Band No.</t>
  </si>
  <si>
    <t>Volume (Int)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</si>
  <si>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</si>
  <si>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</si>
  <si>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</si>
  <si>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</si>
  <si>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</si>
  <si>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</si>
  <si>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</si>
  <si>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</si>
  <si>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</si>
  <si>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</si>
  <si>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</si>
  <si>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</si>
  <si>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</si>
  <si>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</si>
  <si>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</si>
  <si>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</si>
  <si>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pThr 120 secs 070218</t>
  </si>
  <si>
    <t>ppJNK3 10 sec 070218</t>
  </si>
  <si>
    <t>pTyr 10 secs 070318</t>
  </si>
  <si>
    <t>ppJNK3 10 sec 070318</t>
  </si>
  <si>
    <t>pThr 120 secs 070318</t>
  </si>
  <si>
    <t>ppJNK3 10 sec 070418</t>
  </si>
  <si>
    <t>pTyr 15 secs 070418</t>
  </si>
  <si>
    <t>bg correction</t>
  </si>
  <si>
    <t>m</t>
  </si>
  <si>
    <t>b</t>
  </si>
  <si>
    <t>pTyr1</t>
  </si>
  <si>
    <t>pTyr2</t>
  </si>
  <si>
    <t>pTyr3</t>
  </si>
  <si>
    <t>pThr1</t>
  </si>
  <si>
    <t>pThr2</t>
  </si>
  <si>
    <t>pThr3</t>
  </si>
  <si>
    <t>ppJNK3 1</t>
  </si>
  <si>
    <t>ppJNK3 2</t>
  </si>
  <si>
    <t>ppJNK3 3</t>
  </si>
  <si>
    <t>AVG</t>
  </si>
  <si>
    <t>STD</t>
  </si>
  <si>
    <t>avg normalized</t>
  </si>
  <si>
    <t>std normalized</t>
  </si>
  <si>
    <t>ptyr max</t>
  </si>
  <si>
    <t>out of linear range</t>
  </si>
  <si>
    <t>out ofl linear range</t>
  </si>
  <si>
    <t>Out of linear range</t>
  </si>
  <si>
    <t>min</t>
  </si>
  <si>
    <t>std</t>
  </si>
  <si>
    <t>All data points that are out of the linear range where set to zero or 223.24 depending if it was below or above the linear range.</t>
  </si>
  <si>
    <t>The standard deviations that were lower than 0.01 ,as a result of the data pre-processing, were set to 0.1 to reflect our ignorance of the values that were fixed according to above.</t>
  </si>
  <si>
    <t>The data set of jnk3 activation witout arrestin was normalized by the highest value of pTyr jnk3 taking into account both data sets (with and without arrestin)</t>
  </si>
  <si>
    <t>OLD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</si>
</sst>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9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2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7s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Sheet1!$C$6:$C$9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-828</c:v>
                </c:pt>
                <c:pt idx="1">
                  <c:v>6279</c:v>
                </c:pt>
                <c:pt idx="2">
                  <c:v>50416</c:v>
                </c:pt>
                <c:pt idx="3">
                  <c:v>131790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CD41-8F59-A2E1F931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2816"/>
        <c:axId val="1470144496"/>
      </c:scatterChart>
      <c:valAx>
        <c:axId val="14701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4496"/>
        <c:crosses val="autoZero"/>
        <c:crossBetween val="midCat"/>
      </c:valAx>
      <c:valAx>
        <c:axId val="1470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Sheet2!$M$4:$M$12</c:f>
                <c:numCache>
                  <c:formatCode>General</c:formatCode>
                  <c:ptCount val="9"/>
                  <c:pt idx="0">
                    <c:v>4.2184369541480381E-2</c:v>
                  </c:pt>
                  <c:pt idx="1">
                    <c:v>4.1649737909444061E-2</c:v>
                  </c:pt>
                  <c:pt idx="2">
                    <c:v>4.8096511210420224E-2</c:v>
                  </c:pt>
                  <c:pt idx="3">
                    <c:v>4.9461011793822202E-2</c:v>
                  </c:pt>
                  <c:pt idx="4">
                    <c:v>2.0153020052621283E-2</c:v>
                  </c:pt>
                  <c:pt idx="5">
                    <c:v>8.4878119093127508E-2</c:v>
                  </c:pt>
                  <c:pt idx="6">
                    <c:v>0.18207107023388402</c:v>
                  </c:pt>
                  <c:pt idx="7">
                    <c:v>0.39425387853387878</c:v>
                  </c:pt>
                  <c:pt idx="8">
                    <c:v>0.25492976071710793</c:v>
                  </c:pt>
                </c:numCache>
              </c:numRef>
            </c:plus>
            <c:minus>
              <c:numRef>
                <c:f>Sheet2!$M$4:$M$12</c:f>
                <c:numCache>
                  <c:formatCode>General</c:formatCode>
                  <c:ptCount val="9"/>
                  <c:pt idx="0">
                    <c:v>4.2184369541480381E-2</c:v>
                  </c:pt>
                  <c:pt idx="1">
                    <c:v>4.1649737909444061E-2</c:v>
                  </c:pt>
                  <c:pt idx="2">
                    <c:v>4.8096511210420224E-2</c:v>
                  </c:pt>
                  <c:pt idx="3">
                    <c:v>4.9461011793822202E-2</c:v>
                  </c:pt>
                  <c:pt idx="4">
                    <c:v>2.0153020052621283E-2</c:v>
                  </c:pt>
                  <c:pt idx="5">
                    <c:v>8.4878119093127508E-2</c:v>
                  </c:pt>
                  <c:pt idx="6">
                    <c:v>0.18207107023388402</c:v>
                  </c:pt>
                  <c:pt idx="7">
                    <c:v>0.39425387853387878</c:v>
                  </c:pt>
                  <c:pt idx="8">
                    <c:v>0.25492976071710793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Sheet2!$L$4:$L$12</c:f>
              <c:numCache>
                <c:formatCode>General</c:formatCode>
                <c:ptCount val="9"/>
                <c:pt idx="0">
                  <c:v>5.4336120389966949E-2</c:v>
                </c:pt>
                <c:pt idx="1">
                  <c:v>6.7148277874167495E-2</c:v>
                </c:pt>
                <c:pt idx="2">
                  <c:v>7.7797043963932513E-2</c:v>
                </c:pt>
                <c:pt idx="3">
                  <c:v>0.10109568133653973</c:v>
                </c:pt>
                <c:pt idx="4">
                  <c:v>0.20366244523892085</c:v>
                </c:pt>
                <c:pt idx="5">
                  <c:v>0.20716743382939767</c:v>
                </c:pt>
                <c:pt idx="6">
                  <c:v>0.38835754368216019</c:v>
                </c:pt>
                <c:pt idx="7">
                  <c:v>0.79458305655874517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A-5641-B1EE-F0994477FD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Sheet2!$M$17:$M$25</c:f>
                <c:numCache>
                  <c:formatCode>General</c:formatCode>
                  <c:ptCount val="9"/>
                  <c:pt idx="0">
                    <c:v>0.11903780661334737</c:v>
                  </c:pt>
                  <c:pt idx="1">
                    <c:v>7.9048848672776451E-2</c:v>
                  </c:pt>
                  <c:pt idx="2">
                    <c:v>0.11653232702181585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plus>
            <c:minus>
              <c:numRef>
                <c:f>Sheet2!$M$17:$M$25</c:f>
                <c:numCache>
                  <c:formatCode>General</c:formatCode>
                  <c:ptCount val="9"/>
                  <c:pt idx="0">
                    <c:v>0.11903780661334737</c:v>
                  </c:pt>
                  <c:pt idx="1">
                    <c:v>7.9048848672776451E-2</c:v>
                  </c:pt>
                  <c:pt idx="2">
                    <c:v>0.11653232702181585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Sheet2!$L$17:$L$25</c:f>
              <c:numCache>
                <c:formatCode>General</c:formatCode>
                <c:ptCount val="9"/>
                <c:pt idx="0">
                  <c:v>0.2338364815324778</c:v>
                </c:pt>
                <c:pt idx="1">
                  <c:v>0.33578792632803478</c:v>
                </c:pt>
                <c:pt idx="2">
                  <c:v>1.0256270762187341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A-5641-B1EE-F0994477FD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Sheet2!$M$42:$M$50</c:f>
                <c:numCache>
                  <c:formatCode>General</c:formatCode>
                  <c:ptCount val="9"/>
                  <c:pt idx="0">
                    <c:v>1.966733336528283E-2</c:v>
                  </c:pt>
                  <c:pt idx="1">
                    <c:v>1.1542981287309743E-2</c:v>
                  </c:pt>
                  <c:pt idx="2">
                    <c:v>1.956863848821604E-2</c:v>
                  </c:pt>
                  <c:pt idx="3">
                    <c:v>0.1006031180310317</c:v>
                  </c:pt>
                  <c:pt idx="4">
                    <c:v>0.13990823229470326</c:v>
                  </c:pt>
                  <c:pt idx="5">
                    <c:v>4.9294189368396746E-2</c:v>
                  </c:pt>
                  <c:pt idx="6">
                    <c:v>0.10890966037357917</c:v>
                  </c:pt>
                  <c:pt idx="7">
                    <c:v>0.20200519494527661</c:v>
                  </c:pt>
                  <c:pt idx="8">
                    <c:v>0.29357839794832974</c:v>
                  </c:pt>
                </c:numCache>
              </c:numRef>
            </c:plus>
            <c:minus>
              <c:numRef>
                <c:f>Sheet2!$M$42:$M$50</c:f>
                <c:numCache>
                  <c:formatCode>General</c:formatCode>
                  <c:ptCount val="9"/>
                  <c:pt idx="0">
                    <c:v>1.966733336528283E-2</c:v>
                  </c:pt>
                  <c:pt idx="1">
                    <c:v>1.1542981287309743E-2</c:v>
                  </c:pt>
                  <c:pt idx="2">
                    <c:v>1.956863848821604E-2</c:v>
                  </c:pt>
                  <c:pt idx="3">
                    <c:v>0.1006031180310317</c:v>
                  </c:pt>
                  <c:pt idx="4">
                    <c:v>0.13990823229470326</c:v>
                  </c:pt>
                  <c:pt idx="5">
                    <c:v>4.9294189368396746E-2</c:v>
                  </c:pt>
                  <c:pt idx="6">
                    <c:v>0.10890966037357917</c:v>
                  </c:pt>
                  <c:pt idx="7">
                    <c:v>0.20200519494527661</c:v>
                  </c:pt>
                  <c:pt idx="8">
                    <c:v>0.29357839794832974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Sheet2!$A$42:$A$50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Sheet2!$L$42:$L$50</c:f>
              <c:numCache>
                <c:formatCode>General</c:formatCode>
                <c:ptCount val="9"/>
                <c:pt idx="0">
                  <c:v>5.0401748832607125E-2</c:v>
                </c:pt>
                <c:pt idx="1">
                  <c:v>6.0136079085503703E-2</c:v>
                </c:pt>
                <c:pt idx="2">
                  <c:v>8.071045989906081E-2</c:v>
                </c:pt>
                <c:pt idx="3">
                  <c:v>0.18356698107464858</c:v>
                </c:pt>
                <c:pt idx="4">
                  <c:v>0.3443610227438168</c:v>
                </c:pt>
                <c:pt idx="5">
                  <c:v>0.30596392358506286</c:v>
                </c:pt>
                <c:pt idx="6">
                  <c:v>0.62763599081907728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A-5641-B1EE-F0994477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13776"/>
        <c:axId val="1498447984"/>
      </c:scatterChart>
      <c:valAx>
        <c:axId val="14986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47984"/>
        <c:crosses val="autoZero"/>
        <c:crossBetween val="midCat"/>
      </c:valAx>
      <c:valAx>
        <c:axId val="14984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plus>
            <c:minus>
              <c:numRef>
                <c:f>Sheet4!$M$4:$M$12</c:f>
                <c:numCache>
                  <c:formatCode>General</c:formatCode>
                  <c:ptCount val="9"/>
                  <c:pt idx="0">
                    <c:v>1.1758741977208326E-2</c:v>
                  </c:pt>
                  <c:pt idx="1">
                    <c:v>4.8270608068930757E-2</c:v>
                  </c:pt>
                  <c:pt idx="2">
                    <c:v>5.5742195717267559E-2</c:v>
                  </c:pt>
                  <c:pt idx="3">
                    <c:v>5.7323604777138E-2</c:v>
                  </c:pt>
                  <c:pt idx="4">
                    <c:v>2.3356654355916186E-2</c:v>
                  </c:pt>
                  <c:pt idx="5">
                    <c:v>9.8370809182051697E-2</c:v>
                  </c:pt>
                  <c:pt idx="6">
                    <c:v>0.21101408347536685</c:v>
                  </c:pt>
                  <c:pt idx="7">
                    <c:v>0.19798125966894395</c:v>
                  </c:pt>
                  <c:pt idx="8">
                    <c:v>1.3263435760700397E-2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Sheet4!$A$4:$A$12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Sheet4!$L$4:$L$12</c:f>
              <c:numCache>
                <c:formatCode>General</c:formatCode>
                <c:ptCount val="9"/>
                <c:pt idx="0">
                  <c:v>6.7889128458725797E-3</c:v>
                </c:pt>
                <c:pt idx="1">
                  <c:v>7.7822535421828737E-2</c:v>
                </c:pt>
                <c:pt idx="2">
                  <c:v>9.0164087617291971E-2</c:v>
                </c:pt>
                <c:pt idx="3">
                  <c:v>0.11716640382870454</c:v>
                </c:pt>
                <c:pt idx="4">
                  <c:v>0.23603774155464413</c:v>
                </c:pt>
                <c:pt idx="5">
                  <c:v>0.24009990230352646</c:v>
                </c:pt>
                <c:pt idx="6">
                  <c:v>0.4500929831167918</c:v>
                </c:pt>
                <c:pt idx="7">
                  <c:v>0.77139187764541806</c:v>
                </c:pt>
                <c:pt idx="8">
                  <c:v>0.99234235179318031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9-614F-9135-38DCF92E7C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Sheet4!$A$17:$A$25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Sheet4!$L$17:$L$25</c:f>
              <c:numCache>
                <c:formatCode>General</c:formatCode>
                <c:ptCount val="9"/>
                <c:pt idx="0">
                  <c:v>0.27100840770747275</c:v>
                </c:pt>
                <c:pt idx="1">
                  <c:v>0.3891666118356113</c:v>
                </c:pt>
                <c:pt idx="2">
                  <c:v>0.99999999999999989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9-614F-9135-38DCF92E7C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plus>
            <c:minus>
              <c:numRef>
                <c:f>Sheet4!$M$45:$M$53</c:f>
                <c:numCache>
                  <c:formatCode>General</c:formatCode>
                  <c:ptCount val="9"/>
                  <c:pt idx="0">
                    <c:v>0.1</c:v>
                  </c:pt>
                  <c:pt idx="1">
                    <c:v>3.9321766425308352E-2</c:v>
                  </c:pt>
                  <c:pt idx="2">
                    <c:v>2.2679376301503323E-2</c:v>
                  </c:pt>
                  <c:pt idx="3">
                    <c:v>0.11659553996586318</c:v>
                  </c:pt>
                  <c:pt idx="4">
                    <c:v>0.1621488101893481</c:v>
                  </c:pt>
                  <c:pt idx="5">
                    <c:v>5.7130263346458918E-2</c:v>
                  </c:pt>
                  <c:pt idx="6">
                    <c:v>0.12622253571543712</c:v>
                  </c:pt>
                  <c:pt idx="7">
                    <c:v>0.1</c:v>
                  </c:pt>
                  <c:pt idx="8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Sheet4!$A$45:$A$53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120</c:v>
                </c:pt>
                <c:pt idx="8">
                  <c:v>180</c:v>
                </c:pt>
              </c:numCache>
            </c:numRef>
          </c:xVal>
          <c:yVal>
            <c:numRef>
              <c:f>Sheet4!$L$45:$L$53</c:f>
              <c:numCache>
                <c:formatCode>General</c:formatCode>
                <c:ptCount val="9"/>
                <c:pt idx="0">
                  <c:v>0</c:v>
                </c:pt>
                <c:pt idx="1">
                  <c:v>4.3569975374666982E-2</c:v>
                </c:pt>
                <c:pt idx="2">
                  <c:v>9.3540636085667012E-2</c:v>
                </c:pt>
                <c:pt idx="3">
                  <c:v>0.21274779248591594</c:v>
                </c:pt>
                <c:pt idx="4">
                  <c:v>0.3991025345519349</c:v>
                </c:pt>
                <c:pt idx="5">
                  <c:v>0.35460162248122978</c:v>
                </c:pt>
                <c:pt idx="6">
                  <c:v>0.7274084410483892</c:v>
                </c:pt>
                <c:pt idx="7">
                  <c:v>0.99999999999999989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9-614F-9135-38DCF92E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11504"/>
        <c:axId val="1561740768"/>
      </c:scatterChart>
      <c:valAx>
        <c:axId val="15617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40768"/>
        <c:crosses val="autoZero"/>
        <c:crossBetween val="midCat"/>
      </c:valAx>
      <c:valAx>
        <c:axId val="1561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Sheet1!$I$4:$I$9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Sheet1!$K$4:$K$9</c:f>
              <c:numCache>
                <c:formatCode>General</c:formatCode>
                <c:ptCount val="6"/>
                <c:pt idx="0">
                  <c:v>0</c:v>
                </c:pt>
                <c:pt idx="1">
                  <c:v>47430</c:v>
                </c:pt>
                <c:pt idx="2">
                  <c:v>76477</c:v>
                </c:pt>
                <c:pt idx="3">
                  <c:v>246047</c:v>
                </c:pt>
                <c:pt idx="4">
                  <c:v>521978</c:v>
                </c:pt>
                <c:pt idx="5">
                  <c:v>1019962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DB41-8F4B-8A6566C7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236768"/>
        <c:axId val="1469744672"/>
      </c:scatterChart>
      <c:valAx>
        <c:axId val="14692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44672"/>
        <c:crosses val="autoZero"/>
        <c:crossBetween val="midCat"/>
      </c:valAx>
      <c:valAx>
        <c:axId val="14697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ptyr 15s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340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0">
                  <c:v>0</c:v>
                </c:pt>
                <c:pt idx="1">
                  <c:v>3906</c:v>
                </c:pt>
                <c:pt idx="2">
                  <c:v>32612</c:v>
                </c:pt>
                <c:pt idx="3">
                  <c:v>103385</c:v>
                </c:pt>
                <c:pt idx="4">
                  <c:v>345929</c:v>
                </c:pt>
                <c:pt idx="5">
                  <c:v>704041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5-234C-891A-89EDD6167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37264"/>
        <c:axId val="1470622544"/>
      </c:scatterChart>
      <c:valAx>
        <c:axId val="1470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2544"/>
        <c:crosses val="autoZero"/>
        <c:crossBetween val="midCat"/>
      </c:valAx>
      <c:valAx>
        <c:axId val="1470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Sheet1!$C$26:$C$28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</c:numCache>
            </c:numRef>
          </c:xVal>
          <c:yVal>
            <c:numRef>
              <c:f>Sheet1!$E$26:$E$28</c:f>
              <c:numCache>
                <c:formatCode>General</c:formatCode>
                <c:ptCount val="3"/>
                <c:pt idx="0">
                  <c:v>276</c:v>
                </c:pt>
                <c:pt idx="1">
                  <c:v>7268</c:v>
                </c:pt>
                <c:pt idx="2">
                  <c:v>23046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DC4D-9BD1-97825D500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15392"/>
        <c:axId val="1471315776"/>
      </c:scatterChart>
      <c:valAx>
        <c:axId val="14713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5776"/>
        <c:crosses val="autoZero"/>
        <c:crossBetween val="midCat"/>
      </c:valAx>
      <c:valAx>
        <c:axId val="14713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Sheet1!$I$26:$I$28</c:f>
              <c:numCache>
                <c:formatCode>General</c:formatCode>
                <c:ptCount val="3"/>
                <c:pt idx="0">
                  <c:v>80</c:v>
                </c:pt>
                <c:pt idx="1">
                  <c:v>160</c:v>
                </c:pt>
                <c:pt idx="2">
                  <c:v>340</c:v>
                </c:pt>
              </c:numCache>
            </c:numRef>
          </c:xVal>
          <c:yVal>
            <c:numRef>
              <c:f>Sheet1!$K$26:$K$28</c:f>
              <c:numCache>
                <c:formatCode>General</c:formatCode>
                <c:ptCount val="3"/>
                <c:pt idx="0">
                  <c:v>9393</c:v>
                </c:pt>
                <c:pt idx="1">
                  <c:v>76446</c:v>
                </c:pt>
                <c:pt idx="2">
                  <c:v>88753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9-6B42-9169-B8DAD419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92592"/>
        <c:axId val="1471405392"/>
      </c:scatterChart>
      <c:valAx>
        <c:axId val="14681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05392"/>
        <c:crosses val="autoZero"/>
        <c:crossBetween val="midCat"/>
      </c:valAx>
      <c:valAx>
        <c:axId val="1471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Sheet1!$O$26:$O$28</c:f>
              <c:numCache>
                <c:formatCode>General</c:formatCode>
                <c:ptCount val="3"/>
                <c:pt idx="0">
                  <c:v>80</c:v>
                </c:pt>
                <c:pt idx="1">
                  <c:v>160</c:v>
                </c:pt>
                <c:pt idx="2">
                  <c:v>340</c:v>
                </c:pt>
              </c:numCache>
            </c:numRef>
          </c:xVal>
          <c:yVal>
            <c:numRef>
              <c:f>Sheet1!$Q$26:$Q$28</c:f>
              <c:numCache>
                <c:formatCode>General</c:formatCode>
                <c:ptCount val="3"/>
                <c:pt idx="0">
                  <c:v>186</c:v>
                </c:pt>
                <c:pt idx="1">
                  <c:v>5363</c:v>
                </c:pt>
                <c:pt idx="2">
                  <c:v>29760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8-8444-B04D-C7457D0E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769776"/>
        <c:axId val="1468665664"/>
      </c:scatterChart>
      <c:valAx>
        <c:axId val="14717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65664"/>
        <c:crosses val="autoZero"/>
        <c:crossBetween val="midCat"/>
      </c:valAx>
      <c:valAx>
        <c:axId val="1468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Sheet1!$C$47:$C$51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</c:numCache>
            </c:numRef>
          </c:xVal>
          <c:yVal>
            <c:numRef>
              <c:f>Sheet1!$E$47:$E$51</c:f>
              <c:numCache>
                <c:formatCode>General</c:formatCode>
                <c:ptCount val="5"/>
                <c:pt idx="0">
                  <c:v>6739</c:v>
                </c:pt>
                <c:pt idx="1">
                  <c:v>11822</c:v>
                </c:pt>
                <c:pt idx="2">
                  <c:v>33856</c:v>
                </c:pt>
                <c:pt idx="3">
                  <c:v>126431</c:v>
                </c:pt>
                <c:pt idx="4">
                  <c:v>248860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1-9343-B69F-1E437D5A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05856"/>
        <c:axId val="1470700368"/>
      </c:scatterChart>
      <c:valAx>
        <c:axId val="14735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00368"/>
        <c:crosses val="autoZero"/>
        <c:crossBetween val="midCat"/>
      </c:valAx>
      <c:valAx>
        <c:axId val="14707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Sheet1!$I$47:$I$51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340</c:v>
                </c:pt>
              </c:numCache>
            </c:numRef>
          </c:xVal>
          <c:yVal>
            <c:numRef>
              <c:f>Sheet1!$K$47:$K$51</c:f>
              <c:numCache>
                <c:formatCode>General</c:formatCode>
                <c:ptCount val="5"/>
                <c:pt idx="0">
                  <c:v>14816</c:v>
                </c:pt>
                <c:pt idx="1">
                  <c:v>45280</c:v>
                </c:pt>
                <c:pt idx="2">
                  <c:v>213696</c:v>
                </c:pt>
                <c:pt idx="3">
                  <c:v>492288</c:v>
                </c:pt>
                <c:pt idx="4">
                  <c:v>975968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7-D14D-A519-1BA7B659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55888"/>
        <c:axId val="1472858256"/>
      </c:scatterChart>
      <c:valAx>
        <c:axId val="14728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8256"/>
        <c:crosses val="autoZero"/>
        <c:crossBetween val="midCat"/>
      </c:valAx>
      <c:valAx>
        <c:axId val="1472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ppJNK3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Sheet1!$O$47:$O$51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340</c:v>
                </c:pt>
              </c:numCache>
            </c:numRef>
          </c:xVal>
          <c:yVal>
            <c:numRef>
              <c:f>Sheet1!$Q$47:$Q$51</c:f>
              <c:numCache>
                <c:formatCode>General</c:formatCode>
                <c:ptCount val="5"/>
                <c:pt idx="0">
                  <c:v>44454</c:v>
                </c:pt>
                <c:pt idx="1">
                  <c:v>90520</c:v>
                </c:pt>
                <c:pt idx="2">
                  <c:v>123690</c:v>
                </c:pt>
                <c:pt idx="3">
                  <c:v>594270</c:v>
                </c:pt>
                <c:pt idx="4">
                  <c:v>1075142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8C44-AD2A-28FCF0A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85376"/>
        <c:axId val="1409108768"/>
      </c:scatterChart>
      <c:valAx>
        <c:axId val="14088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8768"/>
        <c:crosses val="autoZero"/>
        <c:crossBetween val="midCat"/>
      </c:valAx>
      <c:valAx>
        <c:axId val="14091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</xdr:colOff>
      <xdr:row>3</xdr:row>
      <xdr:rowOff>25400</xdr:rowOff>
    </xdr:from>
    <xdr:to>
      <xdr:col>25</xdr:col>
      <xdr:colOff>596900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3AB5F-7438-4A4F-B0A6-FDEA0E4BD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127000</xdr:colOff>
      <xdr:row>3</xdr:row>
      <xdr:rowOff>38100</xdr:rowOff>
    </xdr:from>
    <xdr:to>
      <xdr:col>32</xdr:col>
      <xdr:colOff>660400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38CBE-6676-5344-8EF8-914D43980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190500</xdr:colOff>
      <xdr:row>3</xdr:row>
      <xdr:rowOff>25400</xdr:rowOff>
    </xdr:from>
    <xdr:to>
      <xdr:col>40</xdr:col>
      <xdr:colOff>50800</xdr:colOff>
      <xdr:row>17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96BB6-D394-3145-A610-85E44402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</xdr:colOff>
      <xdr:row>21</xdr:row>
      <xdr:rowOff>101600</xdr:rowOff>
    </xdr:from>
    <xdr:to>
      <xdr:col>25</xdr:col>
      <xdr:colOff>584200</xdr:colOff>
      <xdr:row>35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0A3DC-026D-194C-A891-A6B7ABE4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114300</xdr:colOff>
      <xdr:row>21</xdr:row>
      <xdr:rowOff>114300</xdr:rowOff>
    </xdr:from>
    <xdr:to>
      <xdr:col>32</xdr:col>
      <xdr:colOff>647700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F2C1B-F605-3149-90F8-43420EEC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254000</xdr:colOff>
      <xdr:row>21</xdr:row>
      <xdr:rowOff>114300</xdr:rowOff>
    </xdr:from>
    <xdr:to>
      <xdr:col>40</xdr:col>
      <xdr:colOff>114300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E68066-5A8F-F34B-90D0-A3CB2BAE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577850</xdr:colOff>
      <xdr:row>43</xdr:row>
      <xdr:rowOff>177800</xdr:rowOff>
    </xdr:from>
    <xdr:to>
      <xdr:col>25</xdr:col>
      <xdr:colOff>438150</xdr:colOff>
      <xdr:row>58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E7A990-4ABA-A048-A944-85083931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654050</xdr:colOff>
      <xdr:row>44</xdr:row>
      <xdr:rowOff>0</xdr:rowOff>
    </xdr:from>
    <xdr:to>
      <xdr:col>32</xdr:col>
      <xdr:colOff>514350</xdr:colOff>
      <xdr:row>58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5DE3D7-5384-0D4D-9145-97868CB63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57150</xdr:colOff>
      <xdr:row>44</xdr:row>
      <xdr:rowOff>25400</xdr:rowOff>
    </xdr:from>
    <xdr:to>
      <xdr:col>39</xdr:col>
      <xdr:colOff>590550</xdr:colOff>
      <xdr:row>58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2DB298-AF78-584E-92C1-60B62723E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525885</xdr:colOff>
      <xdr:row>13</xdr:row>
      <xdr:rowOff>128116</xdr:rowOff>
    </xdr:from>
    <xdr:to>
      <xdr:col>21</xdr:col>
      <xdr:colOff>108130</xdr:colOff>
      <xdr:row>39</xdr:row>
      <xdr:rowOff>105539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625D0-D5AC-674E-ADE4-5E412724E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15</xdr:row>
      <xdr:rowOff>38100</xdr:rowOff>
    </xdr:from>
    <xdr:to>
      <xdr:col>21</xdr:col>
      <xdr:colOff>730250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8822D-8DA3-D642-8A74-097D30C4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DCF-C21A-46E5-BB94-5578CD458FA0}">
  <dimension ref="B2:R69"/>
  <sheetViews>
    <sheetView topLeftCell="D18" workbookViewId="0">
      <selection activeCell="E34" sqref="E34"/>
    </sheetView>
  </sheetViews>
  <sheetFormatPr baseColWidth="10" defaultColWidth="8.83203125" defaultRowHeight="15" x14ac:dyDescent="0.2"/>
  <cols>
    <col min="4" max="4" width="11" bestFit="1" customWidth="1"/>
    <col min="5" max="6" width="11" customWidth="1"/>
    <col min="10" max="10" width="11" bestFit="1" customWidth="1"/>
    <col min="11" max="12" width="11" customWidth="1"/>
    <col min="16" max="16" width="11" bestFit="1" customWidth="1"/>
    <col min="17" max="18" width="11" customWidth="1"/>
  </cols>
  <sheetData>
    <row r="2" spans="2:18" x14ac:dyDescent="0.2">
      <c r="B2" t="s">
        <v>0</v>
      </c>
      <c r="H2" t="s">
        <v>21</v>
      </c>
      <c r="N2" t="s">
        <v>25</v>
      </c>
    </row>
    <row r="3" spans="2:18" x14ac:dyDescent="0.2">
      <c r="C3" t="s">
        <v>1</v>
      </c>
      <c r="D3" t="s">
        <v>2</v>
      </c>
      <c r="E3" t="s">
        <v>26</v>
      </c>
      <c r="I3" t="s">
        <v>1</v>
      </c>
      <c r="J3" t="s">
        <v>2</v>
      </c>
      <c r="K3" t="s">
        <v>26</v>
      </c>
      <c r="O3" t="s">
        <v>1</v>
      </c>
      <c r="P3" t="s">
        <v>2</v>
      </c>
      <c r="Q3" t="s">
        <v>26</v>
      </c>
    </row>
    <row r="4" spans="2:18" x14ac:dyDescent="0.2">
      <c r="B4" t="s">
        <v>3</v>
      </c>
      <c r="C4" s="1">
        <v>0</v>
      </c>
      <c r="D4">
        <v>2622</v>
      </c>
      <c r="E4">
        <f>D4-$D$4</f>
        <v>0</v>
      </c>
      <c r="F4" t="s">
        <v>27</v>
      </c>
      <c r="H4" t="s">
        <v>3</v>
      </c>
      <c r="I4" s="1">
        <v>0</v>
      </c>
      <c r="J4">
        <v>1519</v>
      </c>
      <c r="K4">
        <f>J4-$J$4</f>
        <v>0</v>
      </c>
      <c r="L4" t="s">
        <v>27</v>
      </c>
      <c r="N4" t="s">
        <v>3</v>
      </c>
      <c r="O4" s="1">
        <v>0</v>
      </c>
      <c r="P4">
        <v>9641</v>
      </c>
      <c r="Q4">
        <f>P4-$P$4</f>
        <v>0</v>
      </c>
      <c r="R4" t="s">
        <v>27</v>
      </c>
    </row>
    <row r="5" spans="2:18" x14ac:dyDescent="0.2">
      <c r="B5" t="s">
        <v>4</v>
      </c>
      <c r="C5" s="1">
        <v>10</v>
      </c>
      <c r="D5">
        <v>4186</v>
      </c>
      <c r="E5">
        <f>D5-$D$4</f>
        <v>1564</v>
      </c>
      <c r="F5">
        <v>980.87</v>
      </c>
      <c r="H5" t="s">
        <v>4</v>
      </c>
      <c r="I5" s="1">
        <v>20</v>
      </c>
      <c r="J5">
        <v>48949</v>
      </c>
      <c r="K5">
        <f t="shared" ref="K5:K9" si="0">J5-$J$4</f>
        <v>47430</v>
      </c>
      <c r="L5">
        <v>3074.5</v>
      </c>
      <c r="N5" t="s">
        <v>4</v>
      </c>
      <c r="O5" s="1">
        <v>20</v>
      </c>
      <c r="P5">
        <v>13547</v>
      </c>
      <c r="Q5">
        <f t="shared" ref="Q5:Q9" si="1">P5-$P$4</f>
        <v>3906</v>
      </c>
      <c r="R5">
        <v>2181.8000000000002</v>
      </c>
    </row>
    <row r="6" spans="2:18" x14ac:dyDescent="0.2">
      <c r="B6" t="s">
        <v>5</v>
      </c>
      <c r="C6" s="1">
        <v>20</v>
      </c>
      <c r="D6">
        <v>1794</v>
      </c>
      <c r="E6">
        <f t="shared" ref="E6:E9" si="2">D6-$D$4</f>
        <v>-828</v>
      </c>
      <c r="H6" t="s">
        <v>5</v>
      </c>
      <c r="I6" s="1">
        <v>40</v>
      </c>
      <c r="J6">
        <v>77996</v>
      </c>
      <c r="K6">
        <f t="shared" si="0"/>
        <v>76477</v>
      </c>
      <c r="L6" t="s">
        <v>28</v>
      </c>
      <c r="N6" t="s">
        <v>5</v>
      </c>
      <c r="O6" s="1">
        <v>40</v>
      </c>
      <c r="P6">
        <v>42253</v>
      </c>
      <c r="Q6">
        <f t="shared" si="1"/>
        <v>32612</v>
      </c>
      <c r="R6" t="s">
        <v>28</v>
      </c>
    </row>
    <row r="7" spans="2:18" x14ac:dyDescent="0.2">
      <c r="B7" t="s">
        <v>6</v>
      </c>
      <c r="C7" s="1">
        <v>40</v>
      </c>
      <c r="D7">
        <v>8901</v>
      </c>
      <c r="E7">
        <f t="shared" si="2"/>
        <v>6279</v>
      </c>
      <c r="F7" t="s">
        <v>28</v>
      </c>
      <c r="H7" t="s">
        <v>6</v>
      </c>
      <c r="I7" s="1">
        <v>80</v>
      </c>
      <c r="J7">
        <v>247566</v>
      </c>
      <c r="K7">
        <f t="shared" si="0"/>
        <v>246047</v>
      </c>
      <c r="L7">
        <v>9298.1</v>
      </c>
      <c r="N7" t="s">
        <v>6</v>
      </c>
      <c r="O7" s="1">
        <v>80</v>
      </c>
      <c r="P7">
        <v>113026</v>
      </c>
      <c r="Q7">
        <f t="shared" si="1"/>
        <v>103385</v>
      </c>
      <c r="R7">
        <v>34417</v>
      </c>
    </row>
    <row r="8" spans="2:18" x14ac:dyDescent="0.2">
      <c r="B8" t="s">
        <v>7</v>
      </c>
      <c r="C8" s="1">
        <v>80</v>
      </c>
      <c r="D8">
        <v>53038</v>
      </c>
      <c r="E8">
        <f t="shared" si="2"/>
        <v>50416</v>
      </c>
      <c r="F8">
        <v>26651</v>
      </c>
      <c r="H8" t="s">
        <v>7</v>
      </c>
      <c r="I8" s="1">
        <v>160</v>
      </c>
      <c r="J8">
        <v>523497</v>
      </c>
      <c r="K8">
        <f t="shared" si="0"/>
        <v>521978</v>
      </c>
      <c r="N8" t="s">
        <v>7</v>
      </c>
      <c r="O8" s="1">
        <v>160</v>
      </c>
      <c r="P8">
        <v>355570</v>
      </c>
      <c r="Q8">
        <f t="shared" si="1"/>
        <v>345929</v>
      </c>
    </row>
    <row r="9" spans="2:18" x14ac:dyDescent="0.2">
      <c r="B9" t="s">
        <v>8</v>
      </c>
      <c r="C9" s="1">
        <v>160</v>
      </c>
      <c r="D9">
        <v>134412</v>
      </c>
      <c r="E9">
        <f t="shared" si="2"/>
        <v>131790</v>
      </c>
      <c r="H9" t="s">
        <v>8</v>
      </c>
      <c r="I9" s="1">
        <v>340</v>
      </c>
      <c r="J9">
        <v>1021481</v>
      </c>
      <c r="K9">
        <f t="shared" si="0"/>
        <v>1019962</v>
      </c>
      <c r="N9" t="s">
        <v>8</v>
      </c>
      <c r="O9" s="1">
        <v>340</v>
      </c>
      <c r="P9">
        <v>713682</v>
      </c>
      <c r="Q9">
        <f t="shared" si="1"/>
        <v>704041</v>
      </c>
    </row>
    <row r="10" spans="2:18" x14ac:dyDescent="0.2">
      <c r="B10" t="s">
        <v>9</v>
      </c>
      <c r="C10" s="1"/>
      <c r="H10" t="s">
        <v>9</v>
      </c>
      <c r="I10" s="1"/>
      <c r="N10" t="s">
        <v>9</v>
      </c>
      <c r="O10" s="1"/>
    </row>
    <row r="11" spans="2:18" x14ac:dyDescent="0.2">
      <c r="B11" t="s">
        <v>10</v>
      </c>
      <c r="C11" s="1">
        <v>0</v>
      </c>
      <c r="D11">
        <v>1449</v>
      </c>
      <c r="E11">
        <f>D11-$D$4</f>
        <v>-1173</v>
      </c>
      <c r="F11">
        <f>(E11+$F$8)/$F$5</f>
        <v>25.974899833820995</v>
      </c>
      <c r="H11" t="s">
        <v>10</v>
      </c>
      <c r="I11" s="1">
        <v>0</v>
      </c>
      <c r="J11">
        <v>6200</v>
      </c>
      <c r="K11">
        <f>J11-$J$4</f>
        <v>4681</v>
      </c>
      <c r="L11">
        <f>(K11+$L$7)/$L$5</f>
        <v>4.5467880956253053</v>
      </c>
      <c r="N11" t="s">
        <v>10</v>
      </c>
      <c r="O11" s="1">
        <v>0</v>
      </c>
      <c r="P11">
        <v>651</v>
      </c>
      <c r="Q11">
        <f>P11-$P$4</f>
        <v>-8990</v>
      </c>
      <c r="R11">
        <f>(Q11+$R$7)/$R$5</f>
        <v>11.65413878448987</v>
      </c>
    </row>
    <row r="12" spans="2:18" x14ac:dyDescent="0.2">
      <c r="B12" t="s">
        <v>11</v>
      </c>
      <c r="C12" s="1">
        <v>5</v>
      </c>
      <c r="D12">
        <v>3289</v>
      </c>
      <c r="E12">
        <f t="shared" ref="E12:E19" si="3">D12-$D$4</f>
        <v>667</v>
      </c>
      <c r="F12">
        <f t="shared" ref="F12:F19" si="4">(E12+$F$8)/$F$5</f>
        <v>27.850785527134075</v>
      </c>
      <c r="H12" t="s">
        <v>11</v>
      </c>
      <c r="I12" s="1">
        <v>5</v>
      </c>
      <c r="J12">
        <v>11656</v>
      </c>
      <c r="K12">
        <f t="shared" ref="K12:K19" si="5">J12-$J$4</f>
        <v>10137</v>
      </c>
      <c r="L12">
        <f t="shared" ref="L12:L19" si="6">(K12+$L$7)/$L$5</f>
        <v>6.3213855911530326</v>
      </c>
      <c r="N12" t="s">
        <v>11</v>
      </c>
      <c r="O12" s="1">
        <v>5</v>
      </c>
      <c r="P12">
        <v>14384</v>
      </c>
      <c r="Q12">
        <f t="shared" ref="Q12:Q19" si="7">P12-$P$4</f>
        <v>4743</v>
      </c>
      <c r="R12">
        <f t="shared" ref="R12:R19" si="8">(Q12+$R$7)/$R$5</f>
        <v>17.9484829040242</v>
      </c>
    </row>
    <row r="13" spans="2:18" x14ac:dyDescent="0.2">
      <c r="B13" t="s">
        <v>12</v>
      </c>
      <c r="C13" s="1">
        <v>10</v>
      </c>
      <c r="D13">
        <v>7889</v>
      </c>
      <c r="E13">
        <f t="shared" si="3"/>
        <v>5267</v>
      </c>
      <c r="F13">
        <f t="shared" si="4"/>
        <v>32.540499760416772</v>
      </c>
      <c r="H13" t="s">
        <v>12</v>
      </c>
      <c r="I13" s="1">
        <v>10</v>
      </c>
      <c r="J13">
        <v>15748</v>
      </c>
      <c r="K13">
        <f t="shared" si="5"/>
        <v>14229</v>
      </c>
      <c r="L13">
        <f t="shared" si="6"/>
        <v>7.6523337127988285</v>
      </c>
      <c r="N13" t="s">
        <v>12</v>
      </c>
      <c r="O13" s="1">
        <v>10</v>
      </c>
      <c r="P13">
        <v>19282</v>
      </c>
      <c r="Q13">
        <f t="shared" si="7"/>
        <v>9641</v>
      </c>
      <c r="R13">
        <f t="shared" si="8"/>
        <v>20.193418278485652</v>
      </c>
    </row>
    <row r="14" spans="2:18" x14ac:dyDescent="0.2">
      <c r="B14" t="s">
        <v>13</v>
      </c>
      <c r="C14" s="1">
        <v>15</v>
      </c>
      <c r="D14">
        <v>2461</v>
      </c>
      <c r="E14">
        <f t="shared" si="3"/>
        <v>-161</v>
      </c>
      <c r="F14">
        <f t="shared" si="4"/>
        <v>27.006636965143191</v>
      </c>
      <c r="H14" t="s">
        <v>13</v>
      </c>
      <c r="I14" s="1">
        <v>15</v>
      </c>
      <c r="J14">
        <v>32054</v>
      </c>
      <c r="K14">
        <f t="shared" si="5"/>
        <v>30535</v>
      </c>
      <c r="L14">
        <f t="shared" si="6"/>
        <v>12.955960318751016</v>
      </c>
      <c r="N14" t="s">
        <v>13</v>
      </c>
      <c r="O14" s="1">
        <v>15</v>
      </c>
      <c r="P14">
        <v>59241</v>
      </c>
      <c r="Q14">
        <f t="shared" si="7"/>
        <v>49600</v>
      </c>
      <c r="R14">
        <f t="shared" si="8"/>
        <v>38.508112567604726</v>
      </c>
    </row>
    <row r="15" spans="2:18" x14ac:dyDescent="0.2">
      <c r="B15" t="s">
        <v>14</v>
      </c>
      <c r="C15" s="1">
        <v>30</v>
      </c>
      <c r="D15">
        <v>32522</v>
      </c>
      <c r="E15">
        <f t="shared" si="3"/>
        <v>29900</v>
      </c>
      <c r="F15">
        <f t="shared" si="4"/>
        <v>57.653919479645623</v>
      </c>
      <c r="H15" t="s">
        <v>14</v>
      </c>
      <c r="I15" s="1">
        <v>30</v>
      </c>
      <c r="J15">
        <v>137516</v>
      </c>
      <c r="K15">
        <f t="shared" si="5"/>
        <v>135997</v>
      </c>
      <c r="L15">
        <f t="shared" si="6"/>
        <v>47.258123272076766</v>
      </c>
      <c r="N15" t="s">
        <v>14</v>
      </c>
      <c r="O15" s="1">
        <v>30</v>
      </c>
      <c r="P15">
        <v>91233</v>
      </c>
      <c r="Q15">
        <f t="shared" si="7"/>
        <v>81592</v>
      </c>
      <c r="R15">
        <f t="shared" si="8"/>
        <v>53.171234760289664</v>
      </c>
    </row>
    <row r="16" spans="2:18" x14ac:dyDescent="0.2">
      <c r="B16" t="s">
        <v>15</v>
      </c>
      <c r="C16" s="1">
        <v>45</v>
      </c>
      <c r="D16">
        <v>49197</v>
      </c>
      <c r="E16">
        <f t="shared" si="3"/>
        <v>46575</v>
      </c>
      <c r="F16">
        <f t="shared" si="4"/>
        <v>74.654133575295404</v>
      </c>
      <c r="H16" t="s">
        <v>15</v>
      </c>
      <c r="I16" s="1">
        <v>45</v>
      </c>
      <c r="J16">
        <v>87017</v>
      </c>
      <c r="K16">
        <f t="shared" si="5"/>
        <v>85498</v>
      </c>
      <c r="L16">
        <f t="shared" si="6"/>
        <v>30.83301349812978</v>
      </c>
      <c r="N16" t="s">
        <v>15</v>
      </c>
      <c r="O16" s="1">
        <v>45</v>
      </c>
      <c r="P16">
        <v>95914</v>
      </c>
      <c r="Q16">
        <f t="shared" si="7"/>
        <v>86273</v>
      </c>
      <c r="R16">
        <f t="shared" si="8"/>
        <v>55.31671097259143</v>
      </c>
    </row>
    <row r="17" spans="2:18" x14ac:dyDescent="0.2">
      <c r="B17" t="s">
        <v>16</v>
      </c>
      <c r="C17" s="1">
        <v>60</v>
      </c>
      <c r="D17">
        <v>127719</v>
      </c>
      <c r="E17">
        <f t="shared" si="3"/>
        <v>125097</v>
      </c>
      <c r="F17">
        <f t="shared" si="4"/>
        <v>154.70755553743106</v>
      </c>
      <c r="H17" t="s">
        <v>16</v>
      </c>
      <c r="I17" s="1">
        <v>60</v>
      </c>
      <c r="J17">
        <v>229214</v>
      </c>
      <c r="K17">
        <f t="shared" si="5"/>
        <v>227695</v>
      </c>
      <c r="L17">
        <f t="shared" si="6"/>
        <v>77.083460725321189</v>
      </c>
      <c r="N17" t="s">
        <v>16</v>
      </c>
      <c r="O17" s="1">
        <v>60</v>
      </c>
      <c r="P17">
        <v>127193</v>
      </c>
      <c r="Q17">
        <f t="shared" si="7"/>
        <v>117552</v>
      </c>
      <c r="R17">
        <f t="shared" si="8"/>
        <v>69.653038775323125</v>
      </c>
    </row>
    <row r="18" spans="2:18" x14ac:dyDescent="0.2">
      <c r="B18" t="s">
        <v>17</v>
      </c>
      <c r="C18" s="1">
        <v>120</v>
      </c>
      <c r="D18">
        <v>293158</v>
      </c>
      <c r="E18">
        <f t="shared" si="3"/>
        <v>290536</v>
      </c>
      <c r="F18">
        <f t="shared" si="4"/>
        <v>323.37312793744331</v>
      </c>
      <c r="H18" t="s">
        <v>17</v>
      </c>
      <c r="I18" s="1">
        <v>120</v>
      </c>
      <c r="J18">
        <v>442835</v>
      </c>
      <c r="K18">
        <f t="shared" si="5"/>
        <v>441316</v>
      </c>
      <c r="L18">
        <f t="shared" si="6"/>
        <v>146.56500243942105</v>
      </c>
      <c r="N18" t="s">
        <v>17</v>
      </c>
      <c r="O18" s="1">
        <v>120</v>
      </c>
      <c r="P18">
        <v>295554</v>
      </c>
      <c r="Q18">
        <f t="shared" si="7"/>
        <v>285913</v>
      </c>
      <c r="R18">
        <f t="shared" si="8"/>
        <v>146.81914015950133</v>
      </c>
    </row>
    <row r="19" spans="2:18" x14ac:dyDescent="0.2">
      <c r="B19" t="s">
        <v>18</v>
      </c>
      <c r="C19" s="1">
        <v>180</v>
      </c>
      <c r="D19">
        <v>304405</v>
      </c>
      <c r="E19">
        <f t="shared" si="3"/>
        <v>301783</v>
      </c>
      <c r="F19">
        <f t="shared" si="4"/>
        <v>334.83947923781949</v>
      </c>
      <c r="H19" t="s">
        <v>18</v>
      </c>
      <c r="I19" s="1">
        <v>180</v>
      </c>
      <c r="J19">
        <v>678590</v>
      </c>
      <c r="K19">
        <f t="shared" si="5"/>
        <v>677071</v>
      </c>
      <c r="L19">
        <f t="shared" si="6"/>
        <v>223.24576353878678</v>
      </c>
      <c r="N19" t="s">
        <v>18</v>
      </c>
      <c r="O19" s="1">
        <v>180</v>
      </c>
      <c r="P19">
        <v>451112</v>
      </c>
      <c r="Q19">
        <f t="shared" si="7"/>
        <v>441471</v>
      </c>
      <c r="R19">
        <f t="shared" si="8"/>
        <v>218.11715097625813</v>
      </c>
    </row>
    <row r="21" spans="2:18" x14ac:dyDescent="0.2">
      <c r="B21" t="s">
        <v>19</v>
      </c>
      <c r="H21" t="s">
        <v>23</v>
      </c>
    </row>
    <row r="22" spans="2:18" x14ac:dyDescent="0.2">
      <c r="C22" t="s">
        <v>1</v>
      </c>
      <c r="D22" t="s">
        <v>2</v>
      </c>
      <c r="E22" t="s">
        <v>26</v>
      </c>
      <c r="I22" t="s">
        <v>1</v>
      </c>
      <c r="J22" t="s">
        <v>2</v>
      </c>
      <c r="K22" t="s">
        <v>26</v>
      </c>
      <c r="O22" t="s">
        <v>1</v>
      </c>
      <c r="P22" t="s">
        <v>2</v>
      </c>
      <c r="Q22" t="s">
        <v>26</v>
      </c>
    </row>
    <row r="23" spans="2:18" x14ac:dyDescent="0.2">
      <c r="B23" t="s">
        <v>3</v>
      </c>
      <c r="C23" s="1">
        <v>0</v>
      </c>
      <c r="D23">
        <v>230</v>
      </c>
      <c r="E23">
        <f>D23-$D$23</f>
        <v>0</v>
      </c>
      <c r="F23" t="s">
        <v>27</v>
      </c>
      <c r="H23" t="s">
        <v>3</v>
      </c>
      <c r="I23" s="1">
        <v>0</v>
      </c>
      <c r="J23">
        <v>1364</v>
      </c>
      <c r="K23">
        <f>J23-$J$23</f>
        <v>0</v>
      </c>
      <c r="L23" t="s">
        <v>27</v>
      </c>
      <c r="N23" t="s">
        <v>3</v>
      </c>
      <c r="O23" s="1">
        <v>0</v>
      </c>
      <c r="P23">
        <v>682</v>
      </c>
      <c r="Q23">
        <f>P23-$P$23</f>
        <v>0</v>
      </c>
      <c r="R23" t="s">
        <v>27</v>
      </c>
    </row>
    <row r="24" spans="2:18" x14ac:dyDescent="0.2">
      <c r="B24" t="s">
        <v>4</v>
      </c>
      <c r="C24" s="1">
        <v>10</v>
      </c>
      <c r="D24">
        <v>368</v>
      </c>
      <c r="E24">
        <f t="shared" ref="E24:E28" si="9">D24-$D$23</f>
        <v>138</v>
      </c>
      <c r="F24">
        <v>190.82</v>
      </c>
      <c r="H24" t="s">
        <v>4</v>
      </c>
      <c r="I24" s="1">
        <v>20</v>
      </c>
      <c r="J24">
        <v>341</v>
      </c>
      <c r="K24">
        <f t="shared" ref="K24:K28" si="10">J24-$J$23</f>
        <v>-1023</v>
      </c>
      <c r="L24">
        <v>265.16000000000003</v>
      </c>
      <c r="N24" t="s">
        <v>4</v>
      </c>
      <c r="O24" s="1">
        <v>20</v>
      </c>
      <c r="P24">
        <v>62</v>
      </c>
      <c r="Q24">
        <f t="shared" ref="Q24:Q27" si="11">P24-$P$23</f>
        <v>-620</v>
      </c>
      <c r="R24">
        <v>117.43</v>
      </c>
    </row>
    <row r="25" spans="2:18" x14ac:dyDescent="0.2">
      <c r="B25" t="s">
        <v>5</v>
      </c>
      <c r="C25" s="1">
        <v>20</v>
      </c>
      <c r="D25">
        <v>414</v>
      </c>
      <c r="E25">
        <f t="shared" si="9"/>
        <v>184</v>
      </c>
      <c r="F25" t="s">
        <v>28</v>
      </c>
      <c r="H25" t="s">
        <v>5</v>
      </c>
      <c r="I25" s="1">
        <v>40</v>
      </c>
      <c r="J25">
        <v>155</v>
      </c>
      <c r="K25">
        <f t="shared" si="10"/>
        <v>-1209</v>
      </c>
      <c r="L25" t="s">
        <v>28</v>
      </c>
      <c r="N25" t="s">
        <v>5</v>
      </c>
      <c r="O25" s="1">
        <v>40</v>
      </c>
      <c r="P25">
        <v>465</v>
      </c>
      <c r="Q25">
        <f t="shared" si="11"/>
        <v>-217</v>
      </c>
      <c r="R25" t="s">
        <v>28</v>
      </c>
    </row>
    <row r="26" spans="2:18" x14ac:dyDescent="0.2">
      <c r="B26" t="s">
        <v>6</v>
      </c>
      <c r="C26" s="1">
        <v>40</v>
      </c>
      <c r="D26">
        <v>506</v>
      </c>
      <c r="E26">
        <f t="shared" si="9"/>
        <v>276</v>
      </c>
      <c r="F26">
        <v>7613</v>
      </c>
      <c r="H26" t="s">
        <v>6</v>
      </c>
      <c r="I26" s="1">
        <v>80</v>
      </c>
      <c r="J26">
        <v>10757</v>
      </c>
      <c r="K26">
        <f>J26-$J$23</f>
        <v>9393</v>
      </c>
      <c r="L26">
        <v>6932.9</v>
      </c>
      <c r="N26" t="s">
        <v>6</v>
      </c>
      <c r="O26" s="1">
        <v>80</v>
      </c>
      <c r="P26">
        <v>868</v>
      </c>
      <c r="Q26">
        <f t="shared" si="11"/>
        <v>186</v>
      </c>
      <c r="R26">
        <v>10934</v>
      </c>
    </row>
    <row r="27" spans="2:18" x14ac:dyDescent="0.2">
      <c r="B27" t="s">
        <v>7</v>
      </c>
      <c r="C27" s="1">
        <v>80</v>
      </c>
      <c r="D27">
        <v>7498</v>
      </c>
      <c r="E27">
        <f t="shared" si="9"/>
        <v>7268</v>
      </c>
      <c r="H27" t="s">
        <v>7</v>
      </c>
      <c r="I27" s="1">
        <v>160</v>
      </c>
      <c r="J27">
        <v>77810</v>
      </c>
      <c r="K27">
        <f t="shared" si="10"/>
        <v>76446</v>
      </c>
      <c r="N27" t="s">
        <v>7</v>
      </c>
      <c r="O27" s="1">
        <v>160</v>
      </c>
      <c r="P27">
        <v>6045</v>
      </c>
      <c r="Q27">
        <f t="shared" si="11"/>
        <v>5363</v>
      </c>
    </row>
    <row r="28" spans="2:18" x14ac:dyDescent="0.2">
      <c r="B28" t="s">
        <v>8</v>
      </c>
      <c r="C28" s="1">
        <v>160</v>
      </c>
      <c r="D28">
        <v>23276</v>
      </c>
      <c r="E28">
        <f t="shared" si="9"/>
        <v>23046</v>
      </c>
      <c r="H28" t="s">
        <v>8</v>
      </c>
      <c r="I28" s="1">
        <v>340</v>
      </c>
      <c r="J28">
        <f>39370+50747</f>
        <v>90117</v>
      </c>
      <c r="K28">
        <f t="shared" si="10"/>
        <v>88753</v>
      </c>
      <c r="N28" t="s">
        <v>8</v>
      </c>
      <c r="O28" s="1">
        <v>340</v>
      </c>
      <c r="P28">
        <f>20367+10075</f>
        <v>30442</v>
      </c>
      <c r="Q28">
        <f>P28-$P$23</f>
        <v>29760</v>
      </c>
    </row>
    <row r="29" spans="2:18" x14ac:dyDescent="0.2">
      <c r="B29" t="s">
        <v>9</v>
      </c>
      <c r="C29" s="1"/>
      <c r="H29" t="s">
        <v>9</v>
      </c>
      <c r="I29" s="1"/>
      <c r="N29" t="s">
        <v>9</v>
      </c>
      <c r="O29" s="1"/>
    </row>
    <row r="30" spans="2:18" x14ac:dyDescent="0.2">
      <c r="B30" t="s">
        <v>10</v>
      </c>
      <c r="C30" s="1">
        <v>0</v>
      </c>
      <c r="D30">
        <v>2737</v>
      </c>
      <c r="E30">
        <f>D30-$D$23</f>
        <v>2507</v>
      </c>
      <c r="F30">
        <f>(E30+$F$26)/$F$24</f>
        <v>53.034273136987736</v>
      </c>
      <c r="H30" t="s">
        <v>10</v>
      </c>
      <c r="I30" s="1">
        <v>0</v>
      </c>
      <c r="J30">
        <v>3317</v>
      </c>
      <c r="K30">
        <f>J30-$J$23</f>
        <v>1953</v>
      </c>
      <c r="L30">
        <f>(K30+$L$26)/$L$24</f>
        <v>33.511464775984308</v>
      </c>
      <c r="N30" t="s">
        <v>10</v>
      </c>
      <c r="O30" s="1">
        <v>0</v>
      </c>
      <c r="P30">
        <v>899</v>
      </c>
      <c r="Q30">
        <f>P30-$P$23</f>
        <v>217</v>
      </c>
      <c r="R30">
        <f>(Q30+$R$26)/$R$24</f>
        <v>94.958698799284676</v>
      </c>
    </row>
    <row r="31" spans="2:18" x14ac:dyDescent="0.2">
      <c r="B31" t="s">
        <v>11</v>
      </c>
      <c r="C31" s="1">
        <v>5</v>
      </c>
      <c r="D31">
        <v>8257</v>
      </c>
      <c r="E31">
        <f t="shared" ref="E31:E38" si="12">D31-$D$23</f>
        <v>8027</v>
      </c>
      <c r="F31">
        <f t="shared" ref="F31:F38" si="13">(E31+$F$26)/$F$24</f>
        <v>81.962058484435602</v>
      </c>
      <c r="H31" t="s">
        <v>11</v>
      </c>
      <c r="I31" s="1">
        <v>5</v>
      </c>
      <c r="J31">
        <v>12710</v>
      </c>
      <c r="K31">
        <f t="shared" ref="K31:K38" si="14">J31-$J$23</f>
        <v>11346</v>
      </c>
      <c r="L31">
        <f t="shared" ref="L31:L38" si="15">(K31+$L$26)/$L$24</f>
        <v>68.935359782772665</v>
      </c>
      <c r="N31" t="s">
        <v>11</v>
      </c>
      <c r="O31" s="1">
        <v>5</v>
      </c>
      <c r="P31">
        <v>2635</v>
      </c>
      <c r="Q31">
        <f t="shared" ref="Q31:Q38" si="16">P31-$P$23</f>
        <v>1953</v>
      </c>
      <c r="R31">
        <f t="shared" ref="R31:R38" si="17">(Q31+$R$26)/$R$24</f>
        <v>109.74197394192284</v>
      </c>
    </row>
    <row r="32" spans="2:18" x14ac:dyDescent="0.2">
      <c r="B32" t="s">
        <v>12</v>
      </c>
      <c r="C32" s="1">
        <v>10</v>
      </c>
      <c r="D32">
        <v>30935</v>
      </c>
      <c r="E32">
        <f t="shared" si="12"/>
        <v>30705</v>
      </c>
      <c r="F32">
        <f t="shared" si="13"/>
        <v>200.80704328686721</v>
      </c>
      <c r="H32" t="s">
        <v>12</v>
      </c>
      <c r="I32" s="1">
        <v>10</v>
      </c>
      <c r="J32">
        <v>79639</v>
      </c>
      <c r="K32">
        <f t="shared" si="14"/>
        <v>78275</v>
      </c>
      <c r="L32">
        <f t="shared" si="15"/>
        <v>321.34522552421174</v>
      </c>
      <c r="N32" t="s">
        <v>12</v>
      </c>
      <c r="O32" s="1">
        <v>10</v>
      </c>
      <c r="P32">
        <v>21917</v>
      </c>
      <c r="Q32">
        <f t="shared" si="16"/>
        <v>21235</v>
      </c>
      <c r="R32">
        <f t="shared" si="17"/>
        <v>273.94192284765393</v>
      </c>
    </row>
    <row r="33" spans="2:18" x14ac:dyDescent="0.2">
      <c r="B33" t="s">
        <v>13</v>
      </c>
      <c r="C33" s="1">
        <v>15</v>
      </c>
      <c r="D33">
        <v>38778</v>
      </c>
      <c r="E33">
        <f t="shared" si="12"/>
        <v>38548</v>
      </c>
      <c r="F33">
        <f t="shared" si="13"/>
        <v>241.90860496803271</v>
      </c>
      <c r="H33" t="s">
        <v>13</v>
      </c>
      <c r="I33" s="1">
        <v>15</v>
      </c>
      <c r="J33">
        <v>150164</v>
      </c>
      <c r="K33">
        <f t="shared" si="14"/>
        <v>148800</v>
      </c>
      <c r="L33">
        <f t="shared" si="15"/>
        <v>587.31671443656649</v>
      </c>
      <c r="N33" t="s">
        <v>13</v>
      </c>
      <c r="O33" s="1">
        <v>15</v>
      </c>
      <c r="P33">
        <v>101618</v>
      </c>
      <c r="Q33">
        <f t="shared" si="16"/>
        <v>100936</v>
      </c>
      <c r="R33">
        <f t="shared" si="17"/>
        <v>952.65264412841691</v>
      </c>
    </row>
    <row r="34" spans="2:18" x14ac:dyDescent="0.2">
      <c r="B34" t="s">
        <v>14</v>
      </c>
      <c r="C34" s="1">
        <v>30</v>
      </c>
      <c r="D34">
        <v>170177</v>
      </c>
      <c r="E34">
        <f t="shared" si="12"/>
        <v>169947</v>
      </c>
      <c r="F34">
        <f t="shared" si="13"/>
        <v>930.51042867623937</v>
      </c>
      <c r="H34" t="s">
        <v>14</v>
      </c>
      <c r="I34" s="1">
        <v>30</v>
      </c>
      <c r="J34">
        <v>315797</v>
      </c>
      <c r="K34">
        <f t="shared" si="14"/>
        <v>314433</v>
      </c>
      <c r="L34">
        <f t="shared" si="15"/>
        <v>1211.9697541107255</v>
      </c>
      <c r="N34" t="s">
        <v>14</v>
      </c>
      <c r="O34" s="1">
        <v>30</v>
      </c>
      <c r="P34">
        <v>96782</v>
      </c>
      <c r="Q34">
        <f t="shared" si="16"/>
        <v>96100</v>
      </c>
      <c r="R34">
        <f t="shared" si="17"/>
        <v>911.47066337392482</v>
      </c>
    </row>
    <row r="35" spans="2:18" x14ac:dyDescent="0.2">
      <c r="B35" t="s">
        <v>15</v>
      </c>
      <c r="C35" s="1">
        <v>45</v>
      </c>
      <c r="D35">
        <v>224618</v>
      </c>
      <c r="E35">
        <f t="shared" si="12"/>
        <v>224388</v>
      </c>
      <c r="F35">
        <f t="shared" si="13"/>
        <v>1215.8107116654439</v>
      </c>
      <c r="H35" t="s">
        <v>15</v>
      </c>
      <c r="I35" s="1">
        <v>45</v>
      </c>
      <c r="J35">
        <v>222332</v>
      </c>
      <c r="K35">
        <f t="shared" si="14"/>
        <v>220968</v>
      </c>
      <c r="L35">
        <f t="shared" si="15"/>
        <v>859.48446221149482</v>
      </c>
      <c r="N35" t="s">
        <v>15</v>
      </c>
      <c r="O35" s="1">
        <v>45</v>
      </c>
      <c r="P35">
        <v>103447</v>
      </c>
      <c r="Q35">
        <f t="shared" si="16"/>
        <v>102765</v>
      </c>
      <c r="R35">
        <f t="shared" si="17"/>
        <v>968.22788043941068</v>
      </c>
    </row>
    <row r="36" spans="2:18" x14ac:dyDescent="0.2">
      <c r="B36" t="s">
        <v>16</v>
      </c>
      <c r="C36" s="1">
        <v>60</v>
      </c>
      <c r="D36">
        <v>215625</v>
      </c>
      <c r="E36">
        <f t="shared" si="12"/>
        <v>215395</v>
      </c>
      <c r="F36">
        <f t="shared" si="13"/>
        <v>1168.6825280368935</v>
      </c>
      <c r="H36" t="s">
        <v>16</v>
      </c>
      <c r="I36" s="1">
        <v>60</v>
      </c>
      <c r="J36">
        <v>343759</v>
      </c>
      <c r="K36">
        <f t="shared" si="14"/>
        <v>342395</v>
      </c>
      <c r="L36">
        <f t="shared" si="15"/>
        <v>1317.4230653190525</v>
      </c>
      <c r="N36" t="s">
        <v>16</v>
      </c>
      <c r="O36" s="1">
        <v>60</v>
      </c>
      <c r="P36">
        <v>181753</v>
      </c>
      <c r="Q36">
        <f t="shared" si="16"/>
        <v>181071</v>
      </c>
      <c r="R36">
        <f t="shared" si="17"/>
        <v>1635.0591841948394</v>
      </c>
    </row>
    <row r="37" spans="2:18" x14ac:dyDescent="0.2">
      <c r="B37" t="s">
        <v>17</v>
      </c>
      <c r="C37" s="1">
        <v>120</v>
      </c>
      <c r="D37">
        <v>286718</v>
      </c>
      <c r="E37">
        <f t="shared" si="12"/>
        <v>286488</v>
      </c>
      <c r="F37">
        <f t="shared" si="13"/>
        <v>1541.2482968242323</v>
      </c>
      <c r="H37" t="s">
        <v>17</v>
      </c>
      <c r="I37" s="1">
        <v>120</v>
      </c>
      <c r="J37">
        <v>346425</v>
      </c>
      <c r="K37">
        <f t="shared" si="14"/>
        <v>345061</v>
      </c>
      <c r="L37">
        <f t="shared" si="15"/>
        <v>1327.4773721526626</v>
      </c>
      <c r="N37" t="s">
        <v>17</v>
      </c>
      <c r="O37" s="1">
        <v>120</v>
      </c>
      <c r="P37">
        <v>297755</v>
      </c>
      <c r="Q37">
        <f t="shared" si="16"/>
        <v>297073</v>
      </c>
      <c r="R37">
        <f t="shared" si="17"/>
        <v>2622.898748190411</v>
      </c>
    </row>
    <row r="38" spans="2:18" x14ac:dyDescent="0.2">
      <c r="B38" t="s">
        <v>18</v>
      </c>
      <c r="C38" s="1">
        <v>180</v>
      </c>
      <c r="D38">
        <v>279634</v>
      </c>
      <c r="E38">
        <f t="shared" si="12"/>
        <v>279404</v>
      </c>
      <c r="F38">
        <f t="shared" si="13"/>
        <v>1504.1243056283408</v>
      </c>
      <c r="H38" t="s">
        <v>18</v>
      </c>
      <c r="I38" s="1">
        <v>180</v>
      </c>
      <c r="J38">
        <v>368714</v>
      </c>
      <c r="K38">
        <f t="shared" si="14"/>
        <v>367350</v>
      </c>
      <c r="L38">
        <f t="shared" si="15"/>
        <v>1411.5360537034244</v>
      </c>
      <c r="N38" t="s">
        <v>18</v>
      </c>
      <c r="O38" s="1">
        <v>180</v>
      </c>
      <c r="P38">
        <v>340194</v>
      </c>
      <c r="Q38">
        <f t="shared" si="16"/>
        <v>339512</v>
      </c>
      <c r="R38">
        <f t="shared" si="17"/>
        <v>2984.2970280166905</v>
      </c>
    </row>
    <row r="39" spans="2:18" x14ac:dyDescent="0.2">
      <c r="C39" s="1"/>
      <c r="I39" s="1"/>
      <c r="O39" s="1"/>
    </row>
    <row r="40" spans="2:18" x14ac:dyDescent="0.2">
      <c r="C40" s="1"/>
      <c r="I40" s="1"/>
      <c r="O40" s="1"/>
    </row>
    <row r="41" spans="2:18" x14ac:dyDescent="0.2">
      <c r="C41" s="1"/>
      <c r="I41" s="1"/>
      <c r="O41" s="1"/>
    </row>
    <row r="42" spans="2:18" x14ac:dyDescent="0.2">
      <c r="C42" s="1"/>
      <c r="I42" s="1"/>
      <c r="O42" s="1"/>
    </row>
    <row r="44" spans="2:18" x14ac:dyDescent="0.2">
      <c r="B44" t="s">
        <v>20</v>
      </c>
      <c r="H44" t="s">
        <v>22</v>
      </c>
      <c r="N44" t="s">
        <v>24</v>
      </c>
    </row>
    <row r="45" spans="2:18" x14ac:dyDescent="0.2">
      <c r="C45" t="s">
        <v>1</v>
      </c>
      <c r="D45" t="s">
        <v>2</v>
      </c>
      <c r="E45" t="s">
        <v>26</v>
      </c>
      <c r="I45" t="s">
        <v>1</v>
      </c>
      <c r="J45" t="s">
        <v>2</v>
      </c>
      <c r="K45" t="s">
        <v>26</v>
      </c>
      <c r="O45" t="s">
        <v>1</v>
      </c>
      <c r="P45" t="s">
        <v>2</v>
      </c>
      <c r="Q45" t="s">
        <v>26</v>
      </c>
    </row>
    <row r="46" spans="2:18" x14ac:dyDescent="0.2">
      <c r="B46" t="s">
        <v>3</v>
      </c>
      <c r="C46" s="1">
        <v>0</v>
      </c>
      <c r="D46">
        <v>2024</v>
      </c>
      <c r="E46">
        <f>D46-$D$46</f>
        <v>0</v>
      </c>
      <c r="F46" t="s">
        <v>27</v>
      </c>
      <c r="H46" t="s">
        <v>3</v>
      </c>
      <c r="I46" s="1">
        <v>0</v>
      </c>
      <c r="J46">
        <v>24256</v>
      </c>
      <c r="K46">
        <f>J46-$J$46</f>
        <v>0</v>
      </c>
      <c r="L46" t="s">
        <v>27</v>
      </c>
      <c r="N46" t="s">
        <v>3</v>
      </c>
      <c r="O46" s="1">
        <v>0</v>
      </c>
      <c r="P46">
        <v>186</v>
      </c>
      <c r="Q46">
        <f>P46-$P$46</f>
        <v>0</v>
      </c>
      <c r="R46" t="s">
        <v>27</v>
      </c>
    </row>
    <row r="47" spans="2:18" x14ac:dyDescent="0.2">
      <c r="B47" t="s">
        <v>4</v>
      </c>
      <c r="C47" s="1">
        <v>10</v>
      </c>
      <c r="D47">
        <v>8763</v>
      </c>
      <c r="E47">
        <f t="shared" ref="E47:E51" si="18">D47-$D$46</f>
        <v>6739</v>
      </c>
      <c r="F47">
        <v>1685</v>
      </c>
      <c r="H47" t="s">
        <v>4</v>
      </c>
      <c r="I47" s="1">
        <v>20</v>
      </c>
      <c r="J47">
        <v>39072</v>
      </c>
      <c r="K47">
        <f t="shared" ref="K47:K51" si="19">J47-$J$46</f>
        <v>14816</v>
      </c>
      <c r="L47">
        <v>3055.8</v>
      </c>
      <c r="N47" t="s">
        <v>4</v>
      </c>
      <c r="O47" s="1">
        <v>20</v>
      </c>
      <c r="P47">
        <v>44640</v>
      </c>
      <c r="Q47">
        <f t="shared" ref="Q47:Q51" si="20">P47-$P$46</f>
        <v>44454</v>
      </c>
      <c r="R47">
        <v>3372.4</v>
      </c>
    </row>
    <row r="48" spans="2:18" x14ac:dyDescent="0.2">
      <c r="B48" t="s">
        <v>5</v>
      </c>
      <c r="C48" s="1">
        <v>20</v>
      </c>
      <c r="D48">
        <v>13846</v>
      </c>
      <c r="E48">
        <f t="shared" si="18"/>
        <v>11822</v>
      </c>
      <c r="F48" t="s">
        <v>28</v>
      </c>
      <c r="H48" t="s">
        <v>5</v>
      </c>
      <c r="I48" s="1">
        <v>40</v>
      </c>
      <c r="J48">
        <v>69536</v>
      </c>
      <c r="K48">
        <f t="shared" si="19"/>
        <v>45280</v>
      </c>
      <c r="L48" t="s">
        <v>28</v>
      </c>
      <c r="N48" t="s">
        <v>5</v>
      </c>
      <c r="O48" s="1">
        <v>40</v>
      </c>
      <c r="P48">
        <v>90706</v>
      </c>
      <c r="Q48">
        <f t="shared" si="20"/>
        <v>90520</v>
      </c>
      <c r="R48" t="s">
        <v>28</v>
      </c>
    </row>
    <row r="49" spans="2:18" x14ac:dyDescent="0.2">
      <c r="B49" t="s">
        <v>6</v>
      </c>
      <c r="C49" s="1">
        <v>40</v>
      </c>
      <c r="D49">
        <v>35880</v>
      </c>
      <c r="E49">
        <f t="shared" si="18"/>
        <v>33856</v>
      </c>
      <c r="F49">
        <v>18926</v>
      </c>
      <c r="H49" t="s">
        <v>6</v>
      </c>
      <c r="I49" s="1">
        <v>80</v>
      </c>
      <c r="J49">
        <v>237952</v>
      </c>
      <c r="K49">
        <f t="shared" si="19"/>
        <v>213696</v>
      </c>
      <c r="L49">
        <v>42732</v>
      </c>
      <c r="N49" t="s">
        <v>6</v>
      </c>
      <c r="O49" s="1">
        <v>80</v>
      </c>
      <c r="P49">
        <v>123876</v>
      </c>
      <c r="Q49">
        <f t="shared" si="20"/>
        <v>123690</v>
      </c>
      <c r="R49">
        <v>46050</v>
      </c>
    </row>
    <row r="50" spans="2:18" x14ac:dyDescent="0.2">
      <c r="B50" t="s">
        <v>7</v>
      </c>
      <c r="C50" s="1">
        <v>80</v>
      </c>
      <c r="D50">
        <v>128455</v>
      </c>
      <c r="E50">
        <f t="shared" si="18"/>
        <v>126431</v>
      </c>
      <c r="H50" t="s">
        <v>7</v>
      </c>
      <c r="I50" s="1">
        <v>160</v>
      </c>
      <c r="J50">
        <v>516544</v>
      </c>
      <c r="K50">
        <f t="shared" si="19"/>
        <v>492288</v>
      </c>
      <c r="N50" t="s">
        <v>7</v>
      </c>
      <c r="O50" s="1">
        <v>160</v>
      </c>
      <c r="P50">
        <v>594456</v>
      </c>
      <c r="Q50">
        <f t="shared" si="20"/>
        <v>594270</v>
      </c>
    </row>
    <row r="51" spans="2:18" x14ac:dyDescent="0.2">
      <c r="B51" t="s">
        <v>8</v>
      </c>
      <c r="C51" s="1">
        <v>160</v>
      </c>
      <c r="D51">
        <v>250884</v>
      </c>
      <c r="E51">
        <f t="shared" si="18"/>
        <v>248860</v>
      </c>
      <c r="H51" t="s">
        <v>8</v>
      </c>
      <c r="I51" s="1">
        <v>340</v>
      </c>
      <c r="J51">
        <v>1000224</v>
      </c>
      <c r="K51">
        <f t="shared" si="19"/>
        <v>975968</v>
      </c>
      <c r="N51" t="s">
        <v>8</v>
      </c>
      <c r="O51" s="1">
        <v>340</v>
      </c>
      <c r="P51">
        <v>1075328</v>
      </c>
      <c r="Q51">
        <f t="shared" si="20"/>
        <v>1075142</v>
      </c>
    </row>
    <row r="52" spans="2:18" x14ac:dyDescent="0.2">
      <c r="B52" t="s">
        <v>9</v>
      </c>
      <c r="C52" s="1"/>
      <c r="H52" t="s">
        <v>9</v>
      </c>
      <c r="I52" s="1"/>
      <c r="N52" t="s">
        <v>9</v>
      </c>
      <c r="O52" s="1"/>
    </row>
    <row r="53" spans="2:18" x14ac:dyDescent="0.2">
      <c r="B53" t="s">
        <v>10</v>
      </c>
      <c r="C53" s="1">
        <v>0</v>
      </c>
      <c r="D53">
        <v>11753</v>
      </c>
      <c r="E53">
        <f>D53-$D$46</f>
        <v>9729</v>
      </c>
      <c r="F53">
        <f>(E53+$F$49)/$F$47</f>
        <v>17.005934718100889</v>
      </c>
      <c r="H53" t="s">
        <v>10</v>
      </c>
      <c r="I53" s="1">
        <v>0</v>
      </c>
      <c r="J53">
        <v>3840</v>
      </c>
      <c r="K53">
        <f>J53-$J$46</f>
        <v>-20416</v>
      </c>
      <c r="L53">
        <f>(K53+$L$49)/$L$47</f>
        <v>7.3028339551017734</v>
      </c>
      <c r="N53" t="s">
        <v>10</v>
      </c>
      <c r="O53" s="1">
        <v>0</v>
      </c>
      <c r="P53">
        <v>4092</v>
      </c>
      <c r="Q53">
        <f>P53-$P$46</f>
        <v>3906</v>
      </c>
      <c r="R53">
        <f>(Q53+$R$49)/$R$47</f>
        <v>14.813189419997627</v>
      </c>
    </row>
    <row r="54" spans="2:18" x14ac:dyDescent="0.2">
      <c r="B54" t="s">
        <v>11</v>
      </c>
      <c r="C54" s="1">
        <v>5</v>
      </c>
      <c r="D54">
        <v>11845</v>
      </c>
      <c r="E54">
        <f t="shared" ref="E54:E61" si="21">D54-$D$46</f>
        <v>9821</v>
      </c>
      <c r="F54">
        <f t="shared" ref="F54:F61" si="22">(E54+$F$49)/$F$47</f>
        <v>17.060534124629079</v>
      </c>
      <c r="H54" t="s">
        <v>11</v>
      </c>
      <c r="I54" s="1">
        <v>5</v>
      </c>
      <c r="J54">
        <v>18560</v>
      </c>
      <c r="K54">
        <f t="shared" ref="K54:K61" si="23">J54-$J$46</f>
        <v>-5696</v>
      </c>
      <c r="L54">
        <f t="shared" ref="L54:L61" si="24">(K54+$L$49)/$L$47</f>
        <v>12.119903135021925</v>
      </c>
      <c r="N54" t="s">
        <v>11</v>
      </c>
      <c r="O54" s="1">
        <v>5</v>
      </c>
      <c r="P54">
        <v>13144</v>
      </c>
      <c r="Q54">
        <f t="shared" ref="Q54:Q61" si="25">P54-$P$46</f>
        <v>12958</v>
      </c>
      <c r="R54">
        <f t="shared" ref="R54:R61" si="26">(Q54+$R$49)/$R$47</f>
        <v>17.497331277428536</v>
      </c>
    </row>
    <row r="55" spans="2:18" x14ac:dyDescent="0.2">
      <c r="B55" t="s">
        <v>12</v>
      </c>
      <c r="C55" s="1">
        <v>10</v>
      </c>
      <c r="D55">
        <v>12052</v>
      </c>
      <c r="E55">
        <f t="shared" si="21"/>
        <v>10028</v>
      </c>
      <c r="F55">
        <f t="shared" si="22"/>
        <v>17.183382789317509</v>
      </c>
      <c r="H55" t="s">
        <v>12</v>
      </c>
      <c r="I55" s="1">
        <v>10</v>
      </c>
      <c r="J55">
        <v>39008</v>
      </c>
      <c r="K55">
        <f t="shared" si="23"/>
        <v>14752</v>
      </c>
      <c r="L55">
        <f t="shared" si="24"/>
        <v>18.811440539302311</v>
      </c>
      <c r="N55" t="s">
        <v>12</v>
      </c>
      <c r="O55" s="1">
        <v>10</v>
      </c>
      <c r="P55">
        <v>44020</v>
      </c>
      <c r="Q55">
        <f t="shared" si="25"/>
        <v>43834</v>
      </c>
      <c r="R55">
        <f t="shared" si="26"/>
        <v>26.65282884592575</v>
      </c>
    </row>
    <row r="56" spans="2:18" x14ac:dyDescent="0.2">
      <c r="B56" t="s">
        <v>13</v>
      </c>
      <c r="C56" s="1">
        <v>15</v>
      </c>
      <c r="D56">
        <v>19780</v>
      </c>
      <c r="E56">
        <f t="shared" si="21"/>
        <v>17756</v>
      </c>
      <c r="F56">
        <f t="shared" si="22"/>
        <v>21.769732937685461</v>
      </c>
      <c r="H56" t="s">
        <v>13</v>
      </c>
      <c r="I56" s="1">
        <v>15</v>
      </c>
      <c r="J56">
        <v>124832</v>
      </c>
      <c r="K56">
        <f t="shared" si="23"/>
        <v>100576</v>
      </c>
      <c r="L56">
        <f t="shared" si="24"/>
        <v>46.897048236141103</v>
      </c>
      <c r="N56" t="s">
        <v>13</v>
      </c>
      <c r="O56" s="1">
        <v>15</v>
      </c>
      <c r="P56">
        <v>203081</v>
      </c>
      <c r="Q56">
        <f t="shared" si="25"/>
        <v>202895</v>
      </c>
      <c r="R56">
        <f t="shared" si="26"/>
        <v>73.81834895030245</v>
      </c>
    </row>
    <row r="57" spans="2:18" x14ac:dyDescent="0.2">
      <c r="B57" t="s">
        <v>14</v>
      </c>
      <c r="C57" s="1">
        <v>30</v>
      </c>
      <c r="D57">
        <v>64952</v>
      </c>
      <c r="E57">
        <f t="shared" si="21"/>
        <v>62928</v>
      </c>
      <c r="F57">
        <f t="shared" si="22"/>
        <v>48.578041543026707</v>
      </c>
      <c r="H57" t="s">
        <v>14</v>
      </c>
      <c r="I57" s="1">
        <v>30</v>
      </c>
      <c r="J57">
        <v>288544</v>
      </c>
      <c r="K57">
        <f t="shared" si="23"/>
        <v>264288</v>
      </c>
      <c r="L57">
        <f t="shared" si="24"/>
        <v>100.47123502847045</v>
      </c>
      <c r="N57" t="s">
        <v>14</v>
      </c>
      <c r="O57" s="1">
        <v>30</v>
      </c>
      <c r="P57">
        <v>352904</v>
      </c>
      <c r="Q57">
        <f t="shared" si="25"/>
        <v>352718</v>
      </c>
      <c r="R57">
        <f t="shared" si="26"/>
        <v>118.24457359743802</v>
      </c>
    </row>
    <row r="58" spans="2:18" x14ac:dyDescent="0.2">
      <c r="B58" t="s">
        <v>15</v>
      </c>
      <c r="C58" s="1">
        <v>45</v>
      </c>
      <c r="D58">
        <v>95887</v>
      </c>
      <c r="E58">
        <f t="shared" si="21"/>
        <v>93863</v>
      </c>
      <c r="F58">
        <f t="shared" si="22"/>
        <v>66.937091988130561</v>
      </c>
      <c r="H58" t="s">
        <v>15</v>
      </c>
      <c r="I58" s="1">
        <v>45</v>
      </c>
      <c r="J58">
        <v>220384</v>
      </c>
      <c r="K58">
        <f t="shared" si="23"/>
        <v>196128</v>
      </c>
      <c r="L58">
        <f t="shared" si="24"/>
        <v>78.166110347535835</v>
      </c>
      <c r="N58" t="s">
        <v>15</v>
      </c>
      <c r="O58" s="1">
        <v>45</v>
      </c>
      <c r="P58">
        <v>265701</v>
      </c>
      <c r="Q58">
        <f t="shared" si="25"/>
        <v>265515</v>
      </c>
      <c r="R58">
        <f t="shared" si="26"/>
        <v>92.386727553077918</v>
      </c>
    </row>
    <row r="59" spans="2:18" x14ac:dyDescent="0.2">
      <c r="B59" t="s">
        <v>16</v>
      </c>
      <c r="C59" s="1">
        <v>60</v>
      </c>
      <c r="D59">
        <v>202078</v>
      </c>
      <c r="E59">
        <f t="shared" si="21"/>
        <v>200054</v>
      </c>
      <c r="F59">
        <f t="shared" si="22"/>
        <v>129.95845697329378</v>
      </c>
      <c r="H59" t="s">
        <v>16</v>
      </c>
      <c r="I59" s="1">
        <v>60</v>
      </c>
      <c r="J59">
        <v>534240</v>
      </c>
      <c r="K59">
        <f t="shared" si="23"/>
        <v>509984</v>
      </c>
      <c r="L59">
        <f t="shared" si="24"/>
        <v>180.87440277505073</v>
      </c>
      <c r="N59" t="s">
        <v>16</v>
      </c>
      <c r="O59" s="1">
        <v>60</v>
      </c>
      <c r="P59">
        <v>548824</v>
      </c>
      <c r="Q59">
        <f t="shared" si="25"/>
        <v>548638</v>
      </c>
      <c r="R59">
        <f t="shared" si="26"/>
        <v>176.33969873087415</v>
      </c>
    </row>
    <row r="60" spans="2:18" x14ac:dyDescent="0.2">
      <c r="B60" t="s">
        <v>17</v>
      </c>
      <c r="C60" s="1">
        <v>120</v>
      </c>
      <c r="D60">
        <v>377177</v>
      </c>
      <c r="E60">
        <f t="shared" si="21"/>
        <v>375153</v>
      </c>
      <c r="F60">
        <f t="shared" si="22"/>
        <v>233.87477744807123</v>
      </c>
      <c r="H60" t="s">
        <v>17</v>
      </c>
      <c r="I60" s="1">
        <v>120</v>
      </c>
      <c r="J60">
        <v>834816</v>
      </c>
      <c r="K60">
        <f t="shared" si="23"/>
        <v>810560</v>
      </c>
      <c r="L60">
        <f t="shared" si="24"/>
        <v>279.23686105111591</v>
      </c>
      <c r="N60" t="s">
        <v>17</v>
      </c>
      <c r="O60" s="1">
        <v>120</v>
      </c>
      <c r="P60">
        <v>1094393</v>
      </c>
      <c r="Q60">
        <f t="shared" si="25"/>
        <v>1094207</v>
      </c>
      <c r="R60">
        <f t="shared" si="26"/>
        <v>338.11439924089666</v>
      </c>
    </row>
    <row r="61" spans="2:18" x14ac:dyDescent="0.2">
      <c r="B61" t="s">
        <v>18</v>
      </c>
      <c r="C61" s="1">
        <v>180</v>
      </c>
      <c r="D61">
        <v>420739</v>
      </c>
      <c r="E61">
        <f t="shared" si="21"/>
        <v>418715</v>
      </c>
      <c r="F61">
        <f t="shared" si="22"/>
        <v>259.72759643916913</v>
      </c>
      <c r="H61" t="s">
        <v>18</v>
      </c>
      <c r="I61" s="1">
        <v>180</v>
      </c>
      <c r="J61">
        <v>1106688</v>
      </c>
      <c r="K61">
        <f t="shared" si="23"/>
        <v>1082432</v>
      </c>
      <c r="L61">
        <f t="shared" si="24"/>
        <v>368.20603442633677</v>
      </c>
      <c r="N61" t="s">
        <v>18</v>
      </c>
      <c r="O61" s="1">
        <v>180</v>
      </c>
      <c r="P61">
        <v>1323576</v>
      </c>
      <c r="Q61">
        <f t="shared" si="25"/>
        <v>1323390</v>
      </c>
      <c r="R61">
        <f t="shared" si="26"/>
        <v>406.0728264737279</v>
      </c>
    </row>
    <row r="67" spans="3:15" x14ac:dyDescent="0.2">
      <c r="C67" s="1"/>
      <c r="I67" s="1"/>
      <c r="O67" s="1"/>
    </row>
    <row r="68" spans="3:15" x14ac:dyDescent="0.2">
      <c r="C68" s="1"/>
      <c r="I68" s="1"/>
      <c r="O68" s="1"/>
    </row>
    <row r="69" spans="3:15" x14ac:dyDescent="0.2">
      <c r="C69" s="1"/>
      <c r="I69" s="1"/>
      <c r="O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970D-68F8-844E-BF05-042B6E99252E}">
  <dimension ref="A3:O54"/>
  <sheetViews>
    <sheetView tabSelected="1" topLeftCell="A34" zoomScale="120" zoomScaleNormal="120" workbookViewId="0">
      <selection activeCell="D34" sqref="D34"/>
    </sheetView>
  </sheetViews>
  <sheetFormatPr baseColWidth="10" defaultRowHeight="15" x14ac:dyDescent="0.2"/>
  <sheetData>
    <row r="3" spans="1:15" x14ac:dyDescent="0.2">
      <c r="C3" t="s">
        <v>29</v>
      </c>
      <c r="E3" t="s">
        <v>30</v>
      </c>
      <c r="G3" t="s">
        <v>31</v>
      </c>
      <c r="I3" t="s">
        <v>38</v>
      </c>
      <c r="J3" t="s">
        <v>39</v>
      </c>
      <c r="L3" t="s">
        <v>40</v>
      </c>
      <c r="M3" t="s">
        <v>41</v>
      </c>
    </row>
    <row r="4" spans="1:15" ht="30" x14ac:dyDescent="0.2">
      <c r="A4" s="1">
        <v>0</v>
      </c>
      <c r="B4" s="3" t="s">
        <v>44</v>
      </c>
      <c r="C4">
        <v>25.974899833820995</v>
      </c>
      <c r="E4">
        <v>4.5467880956253053</v>
      </c>
      <c r="F4" s="4" t="s">
        <v>43</v>
      </c>
      <c r="G4">
        <v>11.65413878448987</v>
      </c>
      <c r="I4">
        <f>AVERAGE(C4,E4,G4)</f>
        <v>14.058608904645391</v>
      </c>
      <c r="J4">
        <f>STDEV(C4,E4,G4)</f>
        <v>10.914536205684165</v>
      </c>
      <c r="L4">
        <f t="shared" ref="L4:L12" si="0">I4/$E$53</f>
        <v>5.4336120389966949E-2</v>
      </c>
      <c r="M4">
        <f t="shared" ref="M4:M12" si="1">J4/$E$53</f>
        <v>4.2184369541480381E-2</v>
      </c>
      <c r="O4" s="2"/>
    </row>
    <row r="5" spans="1:15" x14ac:dyDescent="0.2">
      <c r="A5" s="1">
        <v>5</v>
      </c>
      <c r="B5" s="1"/>
      <c r="C5">
        <v>27.850785527134075</v>
      </c>
      <c r="E5">
        <v>6.3213855911530326</v>
      </c>
      <c r="G5">
        <v>17.9484829040242</v>
      </c>
      <c r="I5">
        <f t="shared" ref="I5:I12" si="2">AVERAGE(C5,E5,G5)</f>
        <v>17.373551340770437</v>
      </c>
      <c r="J5">
        <f t="shared" ref="J5:J12" si="3">STDEV(C5,E5,G5)</f>
        <v>10.776208754829968</v>
      </c>
      <c r="L5">
        <f t="shared" si="0"/>
        <v>6.7148277874167495E-2</v>
      </c>
      <c r="M5">
        <f t="shared" si="1"/>
        <v>4.1649737909444061E-2</v>
      </c>
    </row>
    <row r="6" spans="1:15" x14ac:dyDescent="0.2">
      <c r="A6" s="1">
        <v>10</v>
      </c>
      <c r="B6" s="1"/>
      <c r="C6">
        <v>32.540499760416772</v>
      </c>
      <c r="E6">
        <v>7.6523337127988285</v>
      </c>
      <c r="G6">
        <v>20.193418278485652</v>
      </c>
      <c r="I6">
        <f t="shared" si="2"/>
        <v>20.128750583900416</v>
      </c>
      <c r="J6">
        <f t="shared" si="3"/>
        <v>12.444209044229886</v>
      </c>
      <c r="L6">
        <f t="shared" si="0"/>
        <v>7.7797043963932513E-2</v>
      </c>
      <c r="M6">
        <f t="shared" si="1"/>
        <v>4.8096511210420224E-2</v>
      </c>
    </row>
    <row r="7" spans="1:15" x14ac:dyDescent="0.2">
      <c r="A7" s="1">
        <v>15</v>
      </c>
      <c r="B7" s="1"/>
      <c r="C7">
        <v>27.006636965143191</v>
      </c>
      <c r="E7">
        <v>12.955960318751016</v>
      </c>
      <c r="G7">
        <v>38.508112567604726</v>
      </c>
      <c r="I7">
        <f t="shared" si="2"/>
        <v>26.156903283832975</v>
      </c>
      <c r="J7">
        <f t="shared" si="3"/>
        <v>12.797251917267818</v>
      </c>
      <c r="L7">
        <f t="shared" si="0"/>
        <v>0.10109568133653973</v>
      </c>
      <c r="M7">
        <f t="shared" si="1"/>
        <v>4.9461011793822202E-2</v>
      </c>
    </row>
    <row r="8" spans="1:15" x14ac:dyDescent="0.2">
      <c r="A8" s="1">
        <v>30</v>
      </c>
      <c r="B8" s="1"/>
      <c r="C8">
        <v>57.653919479645623</v>
      </c>
      <c r="E8">
        <v>47.258123272076766</v>
      </c>
      <c r="G8">
        <v>53.171234760289664</v>
      </c>
      <c r="I8">
        <f t="shared" si="2"/>
        <v>52.694425837337349</v>
      </c>
      <c r="J8">
        <f t="shared" si="3"/>
        <v>5.2142741353980391</v>
      </c>
      <c r="L8">
        <f t="shared" si="0"/>
        <v>0.20366244523892085</v>
      </c>
      <c r="M8">
        <f t="shared" si="1"/>
        <v>2.0153020052621283E-2</v>
      </c>
    </row>
    <row r="9" spans="1:15" x14ac:dyDescent="0.2">
      <c r="A9" s="1">
        <v>45</v>
      </c>
      <c r="B9" s="1"/>
      <c r="C9">
        <v>74.654133575295404</v>
      </c>
      <c r="E9">
        <v>30.83301349812978</v>
      </c>
      <c r="G9">
        <v>55.31671097259143</v>
      </c>
      <c r="I9">
        <f t="shared" si="2"/>
        <v>53.601286015338871</v>
      </c>
      <c r="J9">
        <f t="shared" si="3"/>
        <v>21.960866405775427</v>
      </c>
      <c r="L9">
        <f t="shared" si="0"/>
        <v>0.20716743382939767</v>
      </c>
      <c r="M9">
        <f t="shared" si="1"/>
        <v>8.4878119093127508E-2</v>
      </c>
    </row>
    <row r="10" spans="1:15" x14ac:dyDescent="0.2">
      <c r="A10" s="1">
        <v>60</v>
      </c>
      <c r="B10" s="1"/>
      <c r="C10">
        <v>154.70755553743106</v>
      </c>
      <c r="E10">
        <v>77.083460725321189</v>
      </c>
      <c r="G10">
        <v>69.653038775323125</v>
      </c>
      <c r="I10">
        <f t="shared" si="2"/>
        <v>100.48135167935845</v>
      </c>
      <c r="J10">
        <f>STDEV(C10,E10,G10)</f>
        <v>47.108000182895559</v>
      </c>
      <c r="L10">
        <f t="shared" si="0"/>
        <v>0.38835754368216019</v>
      </c>
      <c r="M10">
        <f t="shared" si="1"/>
        <v>0.18207107023388402</v>
      </c>
    </row>
    <row r="11" spans="1:15" ht="30" x14ac:dyDescent="0.2">
      <c r="A11" s="1">
        <v>120</v>
      </c>
      <c r="B11" s="3" t="s">
        <v>43</v>
      </c>
      <c r="C11">
        <v>323.37312793744331</v>
      </c>
      <c r="E11">
        <v>146.56500243942105</v>
      </c>
      <c r="G11">
        <v>146.81914015950133</v>
      </c>
      <c r="I11">
        <f t="shared" si="2"/>
        <v>205.58575684545522</v>
      </c>
      <c r="J11">
        <f>STDEV(C11,E11,G11)</f>
        <v>102.00693475478259</v>
      </c>
      <c r="L11">
        <f t="shared" si="0"/>
        <v>0.79458305655874517</v>
      </c>
      <c r="M11">
        <f t="shared" si="1"/>
        <v>0.39425387853387878</v>
      </c>
    </row>
    <row r="12" spans="1:15" ht="30" x14ac:dyDescent="0.2">
      <c r="A12" s="1">
        <v>180</v>
      </c>
      <c r="B12" s="3" t="s">
        <v>43</v>
      </c>
      <c r="C12">
        <v>334.83947923781949</v>
      </c>
      <c r="E12">
        <v>223.24576353878678</v>
      </c>
      <c r="G12">
        <v>218.11715097625813</v>
      </c>
      <c r="I12">
        <f t="shared" si="2"/>
        <v>258.73413125095482</v>
      </c>
      <c r="J12">
        <f t="shared" si="3"/>
        <v>65.959030169154715</v>
      </c>
      <c r="L12">
        <f t="shared" si="0"/>
        <v>1</v>
      </c>
      <c r="M12">
        <f t="shared" si="1"/>
        <v>0.25492976071710793</v>
      </c>
    </row>
    <row r="15" spans="1:15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1:15" x14ac:dyDescent="0.2">
      <c r="A16" s="9"/>
      <c r="B16" s="10"/>
      <c r="C16" s="10" t="s">
        <v>32</v>
      </c>
      <c r="D16" s="10"/>
      <c r="E16" s="10" t="s">
        <v>33</v>
      </c>
      <c r="F16" s="10"/>
      <c r="G16" s="10" t="s">
        <v>34</v>
      </c>
      <c r="H16" s="10"/>
      <c r="I16" s="10" t="s">
        <v>38</v>
      </c>
      <c r="J16" s="10" t="s">
        <v>39</v>
      </c>
      <c r="K16" s="10"/>
      <c r="L16" s="10" t="s">
        <v>40</v>
      </c>
      <c r="M16" s="10" t="s">
        <v>41</v>
      </c>
      <c r="N16" s="10"/>
      <c r="O16" s="11"/>
    </row>
    <row r="17" spans="1:15" x14ac:dyDescent="0.2">
      <c r="A17" s="12">
        <v>0</v>
      </c>
      <c r="B17" s="13"/>
      <c r="C17" s="10">
        <v>53.034273136987736</v>
      </c>
      <c r="D17" s="10"/>
      <c r="E17" s="10">
        <v>33.511464775984308</v>
      </c>
      <c r="F17" s="10"/>
      <c r="G17" s="10">
        <v>94.958698799284676</v>
      </c>
      <c r="H17" s="10"/>
      <c r="I17" s="10">
        <f>AVERAGE(C17,E17,G17)</f>
        <v>60.50147890408558</v>
      </c>
      <c r="J17" s="10">
        <f>STDEV(E17,G17,I17)</f>
        <v>30.799143480123597</v>
      </c>
      <c r="K17" s="10"/>
      <c r="L17" s="10">
        <f t="shared" ref="L17:M19" si="4">I17/$E$53</f>
        <v>0.2338364815324778</v>
      </c>
      <c r="M17" s="10">
        <f t="shared" si="4"/>
        <v>0.11903780661334737</v>
      </c>
      <c r="N17" s="10"/>
      <c r="O17" s="11"/>
    </row>
    <row r="18" spans="1:15" ht="15" customHeight="1" x14ac:dyDescent="0.2">
      <c r="A18" s="12">
        <v>5</v>
      </c>
      <c r="B18" s="13"/>
      <c r="C18" s="10">
        <v>81.962058484435602</v>
      </c>
      <c r="D18" s="10"/>
      <c r="E18" s="10">
        <v>68.935359782772665</v>
      </c>
      <c r="F18" s="10"/>
      <c r="G18" s="10">
        <v>109.74197394192284</v>
      </c>
      <c r="H18" s="10"/>
      <c r="I18" s="10">
        <f t="shared" ref="I18:I25" si="5">AVERAGE(C18,E18,G18)</f>
        <v>86.879797403043696</v>
      </c>
      <c r="J18" s="10">
        <f t="shared" ref="J18:J25" si="6">STDEV(E18,G18,I18)</f>
        <v>20.452635187739009</v>
      </c>
      <c r="K18" s="10"/>
      <c r="L18" s="10">
        <f t="shared" si="4"/>
        <v>0.33578792632803478</v>
      </c>
      <c r="M18" s="10">
        <f t="shared" si="4"/>
        <v>7.9048848672776451E-2</v>
      </c>
      <c r="N18" s="10"/>
      <c r="O18" s="14" t="s">
        <v>51</v>
      </c>
    </row>
    <row r="19" spans="1:15" x14ac:dyDescent="0.2">
      <c r="A19" s="12">
        <v>10</v>
      </c>
      <c r="B19" s="24" t="s">
        <v>43</v>
      </c>
      <c r="C19" s="10">
        <v>200.80704328686721</v>
      </c>
      <c r="D19" s="10"/>
      <c r="E19" s="10">
        <v>321.34522552421174</v>
      </c>
      <c r="F19" s="10"/>
      <c r="G19" s="10">
        <v>273.94192284765393</v>
      </c>
      <c r="H19" s="10"/>
      <c r="I19" s="10">
        <f t="shared" si="5"/>
        <v>265.364730552911</v>
      </c>
      <c r="J19" s="10">
        <f t="shared" si="6"/>
        <v>30.150890394641689</v>
      </c>
      <c r="K19" s="10"/>
      <c r="L19" s="10">
        <f t="shared" si="4"/>
        <v>1.0256270762187341</v>
      </c>
      <c r="M19" s="10">
        <f t="shared" si="4"/>
        <v>0.11653232702181585</v>
      </c>
      <c r="N19" s="10"/>
      <c r="O19" s="15"/>
    </row>
    <row r="20" spans="1:15" x14ac:dyDescent="0.2">
      <c r="A20" s="12">
        <v>15</v>
      </c>
      <c r="B20" s="25"/>
      <c r="C20" s="10">
        <v>241.90860496803271</v>
      </c>
      <c r="D20" s="24" t="s">
        <v>43</v>
      </c>
      <c r="E20" s="10">
        <v>587.31671443656649</v>
      </c>
      <c r="F20" s="24" t="s">
        <v>43</v>
      </c>
      <c r="G20" s="10">
        <v>952.65264412841691</v>
      </c>
      <c r="H20" s="10"/>
      <c r="I20" s="10">
        <f t="shared" si="5"/>
        <v>593.959321177672</v>
      </c>
      <c r="J20" s="10">
        <f t="shared" si="6"/>
        <v>209.03562921089693</v>
      </c>
      <c r="K20" s="10"/>
      <c r="L20" s="10">
        <v>1</v>
      </c>
      <c r="M20" s="10">
        <v>0.01</v>
      </c>
      <c r="N20" s="10"/>
      <c r="O20" s="15"/>
    </row>
    <row r="21" spans="1:15" x14ac:dyDescent="0.2">
      <c r="A21" s="12">
        <v>30</v>
      </c>
      <c r="B21" s="25"/>
      <c r="C21" s="10">
        <v>930.51042867623937</v>
      </c>
      <c r="D21" s="25"/>
      <c r="E21" s="10">
        <v>1211.9697541107255</v>
      </c>
      <c r="F21" s="25"/>
      <c r="G21" s="10">
        <v>911.47066337392482</v>
      </c>
      <c r="H21" s="10"/>
      <c r="I21" s="10">
        <f t="shared" si="5"/>
        <v>1017.9836153869633</v>
      </c>
      <c r="J21" s="10">
        <f t="shared" si="6"/>
        <v>152.35667280930491</v>
      </c>
      <c r="K21" s="10"/>
      <c r="L21" s="10">
        <v>1</v>
      </c>
      <c r="M21" s="10">
        <v>0.01</v>
      </c>
      <c r="N21" s="10"/>
      <c r="O21" s="15"/>
    </row>
    <row r="22" spans="1:15" x14ac:dyDescent="0.2">
      <c r="A22" s="12">
        <v>45</v>
      </c>
      <c r="B22" s="25"/>
      <c r="C22" s="10">
        <v>1215.8107116654439</v>
      </c>
      <c r="D22" s="25"/>
      <c r="E22" s="10">
        <v>859.48446221149482</v>
      </c>
      <c r="F22" s="25"/>
      <c r="G22" s="10">
        <v>968.22788043941068</v>
      </c>
      <c r="H22" s="10"/>
      <c r="I22" s="10">
        <f t="shared" si="5"/>
        <v>1014.5076847721166</v>
      </c>
      <c r="J22" s="10">
        <f t="shared" si="6"/>
        <v>79.581353375068375</v>
      </c>
      <c r="K22" s="10"/>
      <c r="L22" s="10">
        <v>1</v>
      </c>
      <c r="M22" s="10">
        <v>0.01</v>
      </c>
      <c r="N22" s="10"/>
      <c r="O22" s="15"/>
    </row>
    <row r="23" spans="1:15" x14ac:dyDescent="0.2">
      <c r="A23" s="12">
        <v>60</v>
      </c>
      <c r="B23" s="25"/>
      <c r="C23" s="10">
        <v>1168.6825280368935</v>
      </c>
      <c r="D23" s="25"/>
      <c r="E23" s="10">
        <v>1317.4230653190525</v>
      </c>
      <c r="F23" s="25"/>
      <c r="G23" s="10">
        <v>1635.0591841948394</v>
      </c>
      <c r="H23" s="10"/>
      <c r="I23" s="10">
        <f t="shared" si="5"/>
        <v>1373.7215925169285</v>
      </c>
      <c r="J23" s="10">
        <f t="shared" si="6"/>
        <v>169.48921548933112</v>
      </c>
      <c r="K23" s="10"/>
      <c r="L23" s="10">
        <v>1</v>
      </c>
      <c r="M23" s="10">
        <v>0.01</v>
      </c>
      <c r="N23" s="10"/>
      <c r="O23" s="15"/>
    </row>
    <row r="24" spans="1:15" x14ac:dyDescent="0.2">
      <c r="A24" s="12">
        <v>120</v>
      </c>
      <c r="B24" s="25"/>
      <c r="C24" s="10">
        <v>1541.2482968242323</v>
      </c>
      <c r="D24" s="25"/>
      <c r="E24" s="10">
        <v>1327.4773721526626</v>
      </c>
      <c r="F24" s="25"/>
      <c r="G24" s="10">
        <v>2622.898748190411</v>
      </c>
      <c r="H24" s="10"/>
      <c r="I24" s="10">
        <f t="shared" si="5"/>
        <v>1830.541472389102</v>
      </c>
      <c r="J24" s="10">
        <f t="shared" si="6"/>
        <v>653.07223732109765</v>
      </c>
      <c r="K24" s="10"/>
      <c r="L24" s="10">
        <v>1</v>
      </c>
      <c r="M24" s="10">
        <v>0.01</v>
      </c>
      <c r="N24" s="10"/>
      <c r="O24" s="15"/>
    </row>
    <row r="25" spans="1:15" x14ac:dyDescent="0.2">
      <c r="A25" s="12">
        <v>180</v>
      </c>
      <c r="B25" s="26"/>
      <c r="C25" s="10">
        <v>1504.1243056283408</v>
      </c>
      <c r="D25" s="26"/>
      <c r="E25" s="10">
        <v>1411.5360537034244</v>
      </c>
      <c r="F25" s="26"/>
      <c r="G25" s="10">
        <v>2984.2970280166905</v>
      </c>
      <c r="H25" s="10"/>
      <c r="I25" s="10">
        <f t="shared" si="5"/>
        <v>1966.652462449485</v>
      </c>
      <c r="J25" s="10">
        <f t="shared" si="6"/>
        <v>797.63523110613266</v>
      </c>
      <c r="K25" s="10"/>
      <c r="L25" s="10">
        <v>1</v>
      </c>
      <c r="M25" s="10">
        <v>0.01</v>
      </c>
      <c r="N25" s="10"/>
      <c r="O25" s="15"/>
    </row>
    <row r="26" spans="1:15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</row>
    <row r="28" spans="1:1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2">
      <c r="A29" s="10"/>
      <c r="B29" s="10"/>
      <c r="C29" s="10" t="s">
        <v>32</v>
      </c>
      <c r="D29" s="10"/>
      <c r="E29" s="10" t="s">
        <v>33</v>
      </c>
      <c r="F29" s="10"/>
      <c r="G29" s="10" t="s">
        <v>34</v>
      </c>
      <c r="H29" s="10"/>
      <c r="I29" s="10" t="s">
        <v>38</v>
      </c>
      <c r="J29" s="23" t="s">
        <v>39</v>
      </c>
      <c r="K29" s="10"/>
      <c r="L29" s="23" t="s">
        <v>40</v>
      </c>
      <c r="M29" s="23" t="s">
        <v>41</v>
      </c>
      <c r="N29" s="10"/>
      <c r="O29" s="10"/>
    </row>
    <row r="30" spans="1:15" x14ac:dyDescent="0.2">
      <c r="A30">
        <v>0</v>
      </c>
      <c r="B30" s="19" t="s">
        <v>43</v>
      </c>
      <c r="C30" s="10">
        <v>32.468302418408072</v>
      </c>
      <c r="D30" s="19" t="s">
        <v>43</v>
      </c>
      <c r="E30" s="10">
        <v>31.677216719014258</v>
      </c>
      <c r="F30" s="19" t="s">
        <v>43</v>
      </c>
      <c r="G30" s="10">
        <v>37.904496617588542</v>
      </c>
      <c r="H30" s="10"/>
      <c r="I30" s="10">
        <f>AVERAGE(C30,E30,G30)</f>
        <v>34.016671918336954</v>
      </c>
      <c r="J30" s="10">
        <f>STDEV(C30,E30,G30)</f>
        <v>3.3901091155048912</v>
      </c>
      <c r="K30" s="10"/>
      <c r="L30" s="10"/>
      <c r="M30" s="10"/>
      <c r="N30" s="10"/>
      <c r="O30" s="10"/>
    </row>
    <row r="31" spans="1:15" x14ac:dyDescent="0.2">
      <c r="A31">
        <v>5</v>
      </c>
      <c r="B31" s="10"/>
      <c r="C31" s="10">
        <v>35.75545902794083</v>
      </c>
      <c r="D31" s="10"/>
      <c r="E31" s="10">
        <v>40.742208262865432</v>
      </c>
      <c r="F31" s="10"/>
      <c r="G31" s="10">
        <v>39.843215280541187</v>
      </c>
      <c r="H31" s="10"/>
      <c r="I31" s="10">
        <f t="shared" ref="I31:I38" si="7">AVERAGE(C31,E31,G31)</f>
        <v>38.780294190449148</v>
      </c>
      <c r="J31" s="10">
        <f t="shared" ref="J31:J38" si="8">STDEV(C31,E31,G31)</f>
        <v>2.6578690554327746</v>
      </c>
      <c r="K31" s="10"/>
      <c r="L31" s="10"/>
      <c r="M31" s="10"/>
      <c r="N31" s="10"/>
      <c r="O31" s="10"/>
    </row>
    <row r="32" spans="1:15" x14ac:dyDescent="0.2">
      <c r="A32">
        <v>10</v>
      </c>
      <c r="B32" s="10"/>
      <c r="C32" s="10">
        <v>43.151561399389529</v>
      </c>
      <c r="D32" s="10"/>
      <c r="E32" s="10">
        <v>62.254650881855525</v>
      </c>
      <c r="F32" s="10"/>
      <c r="G32" s="10">
        <v>45.12853163549542</v>
      </c>
      <c r="H32" s="10"/>
      <c r="I32" s="10">
        <f t="shared" si="7"/>
        <v>50.178247972246822</v>
      </c>
      <c r="J32" s="10">
        <f t="shared" si="8"/>
        <v>10.505081306444824</v>
      </c>
      <c r="K32" s="10"/>
      <c r="L32" s="10"/>
      <c r="M32" s="10"/>
      <c r="N32" s="10"/>
      <c r="O32" s="10"/>
    </row>
    <row r="33" spans="1:15" x14ac:dyDescent="0.2">
      <c r="A33">
        <v>15</v>
      </c>
      <c r="B33" s="10"/>
      <c r="C33" s="10">
        <v>56.95761915942709</v>
      </c>
      <c r="D33" s="10"/>
      <c r="E33" s="10">
        <v>125.70959168881372</v>
      </c>
      <c r="F33" s="10"/>
      <c r="G33" s="10">
        <v>81.479506565857534</v>
      </c>
      <c r="H33" s="10"/>
      <c r="I33" s="10">
        <f t="shared" si="7"/>
        <v>88.048905804699459</v>
      </c>
      <c r="J33" s="10">
        <f t="shared" si="8"/>
        <v>34.843596060680298</v>
      </c>
      <c r="K33" s="10"/>
      <c r="L33" s="10"/>
      <c r="M33" s="10"/>
      <c r="N33" s="10"/>
      <c r="O33" s="10"/>
    </row>
    <row r="34" spans="1:15" x14ac:dyDescent="0.2">
      <c r="A34">
        <v>30</v>
      </c>
      <c r="B34" s="10"/>
      <c r="C34" s="10">
        <v>236.27201220943883</v>
      </c>
      <c r="D34" s="19" t="s">
        <v>43</v>
      </c>
      <c r="E34" s="10">
        <v>391.97680599178551</v>
      </c>
      <c r="F34" s="10"/>
      <c r="G34" s="10">
        <v>117.92280143255074</v>
      </c>
      <c r="H34" s="10"/>
      <c r="I34" s="10">
        <f t="shared" si="7"/>
        <v>248.72387321125836</v>
      </c>
      <c r="J34" s="10">
        <f t="shared" si="8"/>
        <v>137.45066746125582</v>
      </c>
      <c r="K34" s="10"/>
      <c r="L34" s="10"/>
      <c r="M34" s="10"/>
      <c r="N34" s="10"/>
      <c r="O34" s="10"/>
    </row>
    <row r="35" spans="1:15" x14ac:dyDescent="0.2">
      <c r="A35">
        <v>45</v>
      </c>
      <c r="B35" s="10"/>
      <c r="C35" s="10">
        <v>259.61082413712137</v>
      </c>
      <c r="D35" s="10"/>
      <c r="E35" s="10">
        <v>224.34211162116455</v>
      </c>
      <c r="F35" s="10"/>
      <c r="G35" s="10">
        <v>104.42101074413053</v>
      </c>
      <c r="H35" s="10"/>
      <c r="I35" s="10">
        <f t="shared" si="7"/>
        <v>196.12464883413881</v>
      </c>
      <c r="J35" s="10">
        <f t="shared" si="8"/>
        <v>81.35194189348357</v>
      </c>
      <c r="K35" s="10"/>
      <c r="L35" s="10"/>
      <c r="M35" s="10"/>
      <c r="N35" s="10"/>
      <c r="O35" s="10"/>
    </row>
    <row r="36" spans="1:15" x14ac:dyDescent="0.2">
      <c r="A36">
        <v>60</v>
      </c>
      <c r="B36" s="24" t="s">
        <v>43</v>
      </c>
      <c r="C36" s="10">
        <v>416.57255224231039</v>
      </c>
      <c r="D36" s="24" t="s">
        <v>43</v>
      </c>
      <c r="E36" s="10">
        <v>635.24329548200058</v>
      </c>
      <c r="F36" s="10"/>
      <c r="G36" s="10">
        <v>108.80620771985674</v>
      </c>
      <c r="H36" s="10"/>
      <c r="I36" s="10">
        <f t="shared" si="7"/>
        <v>386.87401848138921</v>
      </c>
      <c r="J36" s="10">
        <f t="shared" si="8"/>
        <v>264.47212333917764</v>
      </c>
      <c r="K36" s="10"/>
      <c r="L36" s="10"/>
      <c r="M36" s="10"/>
      <c r="N36" s="10"/>
      <c r="O36" s="10"/>
    </row>
    <row r="37" spans="1:15" x14ac:dyDescent="0.2">
      <c r="A37">
        <v>120</v>
      </c>
      <c r="B37" s="25"/>
      <c r="C37" s="10">
        <v>537.86863113406901</v>
      </c>
      <c r="D37" s="25"/>
      <c r="E37" s="10">
        <v>817.2196182652815</v>
      </c>
      <c r="F37" s="10"/>
      <c r="G37" s="10">
        <v>220.95185037803421</v>
      </c>
      <c r="H37" s="10"/>
      <c r="I37" s="10">
        <f t="shared" si="7"/>
        <v>525.34669992579484</v>
      </c>
      <c r="J37" s="10">
        <f t="shared" si="8"/>
        <v>298.33104402022701</v>
      </c>
      <c r="K37" s="10"/>
      <c r="L37" s="10"/>
      <c r="M37" s="10"/>
      <c r="N37" s="10"/>
      <c r="O37" s="10"/>
    </row>
    <row r="38" spans="1:15" x14ac:dyDescent="0.2">
      <c r="A38">
        <v>180</v>
      </c>
      <c r="B38" s="26"/>
      <c r="C38" s="10">
        <v>459.79866165766612</v>
      </c>
      <c r="D38" s="26"/>
      <c r="E38" s="10">
        <v>1071.1746798743659</v>
      </c>
      <c r="F38" s="10"/>
      <c r="G38" s="10">
        <v>216.47433346597691</v>
      </c>
      <c r="H38" s="10"/>
      <c r="I38" s="10">
        <f t="shared" si="7"/>
        <v>582.48255833266967</v>
      </c>
      <c r="J38" s="10">
        <f t="shared" si="8"/>
        <v>440.35971025421617</v>
      </c>
      <c r="K38" s="10"/>
      <c r="L38" s="10"/>
      <c r="M38" s="10"/>
      <c r="N38" s="10"/>
      <c r="O38" s="10"/>
    </row>
    <row r="39" spans="1:1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1" spans="1:15" x14ac:dyDescent="0.2">
      <c r="C41" t="s">
        <v>35</v>
      </c>
      <c r="E41" t="s">
        <v>36</v>
      </c>
      <c r="G41" t="s">
        <v>37</v>
      </c>
      <c r="I41" t="s">
        <v>38</v>
      </c>
      <c r="J41" t="s">
        <v>39</v>
      </c>
      <c r="L41" t="s">
        <v>40</v>
      </c>
      <c r="M41" t="s">
        <v>41</v>
      </c>
    </row>
    <row r="42" spans="1:15" ht="30" x14ac:dyDescent="0.2">
      <c r="A42" s="1">
        <v>0</v>
      </c>
      <c r="B42" s="20" t="s">
        <v>43</v>
      </c>
      <c r="C42">
        <v>17.005934718100889</v>
      </c>
      <c r="D42" s="24" t="s">
        <v>45</v>
      </c>
      <c r="E42">
        <v>7.3028339551017734</v>
      </c>
      <c r="F42" s="24" t="s">
        <v>43</v>
      </c>
      <c r="G42">
        <v>14.813189419997627</v>
      </c>
      <c r="I42">
        <f>AVERAGE(C42,E42,G42)</f>
        <v>13.04065269773343</v>
      </c>
      <c r="J42">
        <f>STDEV(C42,E42,G42)</f>
        <v>5.0886104122893707</v>
      </c>
      <c r="L42">
        <f>I42/$E$53</f>
        <v>5.0401748832607125E-2</v>
      </c>
      <c r="M42">
        <f>J42/$E$53</f>
        <v>1.966733336528283E-2</v>
      </c>
    </row>
    <row r="43" spans="1:15" x14ac:dyDescent="0.2">
      <c r="A43" s="1">
        <v>5</v>
      </c>
      <c r="B43" s="1"/>
      <c r="C43">
        <v>17.060534124629079</v>
      </c>
      <c r="D43" s="26"/>
      <c r="E43">
        <v>12.119903135021925</v>
      </c>
      <c r="F43" s="26"/>
      <c r="G43">
        <v>17.497331277428536</v>
      </c>
      <c r="I43">
        <f t="shared" ref="I43:I50" si="9">AVERAGE(C43,E43,G43)</f>
        <v>15.559256179026514</v>
      </c>
      <c r="J43">
        <f t="shared" ref="J43:J50" si="10">STDEV(C43,E43,G43)</f>
        <v>2.9865632354181142</v>
      </c>
      <c r="L43">
        <f t="shared" ref="L43:L48" si="11">I43/$E$53</f>
        <v>6.0136079085503703E-2</v>
      </c>
      <c r="M43">
        <f t="shared" ref="M43:M50" si="12">J43/$E$53</f>
        <v>1.1542981287309743E-2</v>
      </c>
    </row>
    <row r="44" spans="1:15" x14ac:dyDescent="0.2">
      <c r="A44" s="1">
        <v>10</v>
      </c>
      <c r="B44" s="1"/>
      <c r="C44">
        <v>17.183382789317509</v>
      </c>
      <c r="E44">
        <v>18.811440539302311</v>
      </c>
      <c r="G44">
        <v>26.65282884592575</v>
      </c>
      <c r="I44">
        <f t="shared" si="9"/>
        <v>20.882550724848524</v>
      </c>
      <c r="J44">
        <f t="shared" si="10"/>
        <v>5.0630746790125754</v>
      </c>
      <c r="L44">
        <f t="shared" si="11"/>
        <v>8.071045989906081E-2</v>
      </c>
      <c r="M44">
        <f t="shared" si="12"/>
        <v>1.956863848821604E-2</v>
      </c>
    </row>
    <row r="45" spans="1:15" x14ac:dyDescent="0.2">
      <c r="A45" s="1">
        <v>15</v>
      </c>
      <c r="B45" s="1"/>
      <c r="C45">
        <v>21.769732937685461</v>
      </c>
      <c r="E45">
        <v>46.897048236141103</v>
      </c>
      <c r="G45">
        <v>73.81834895030245</v>
      </c>
      <c r="I45">
        <f t="shared" si="9"/>
        <v>47.495043374709667</v>
      </c>
      <c r="J45">
        <f t="shared" si="10"/>
        <v>26.029460344896254</v>
      </c>
      <c r="L45">
        <f t="shared" si="11"/>
        <v>0.18356698107464858</v>
      </c>
      <c r="M45">
        <f t="shared" si="12"/>
        <v>0.1006031180310317</v>
      </c>
    </row>
    <row r="46" spans="1:15" x14ac:dyDescent="0.2">
      <c r="A46" s="1">
        <v>30</v>
      </c>
      <c r="B46" s="1"/>
      <c r="C46">
        <v>48.578041543026707</v>
      </c>
      <c r="E46">
        <v>100.47123502847045</v>
      </c>
      <c r="G46">
        <v>118.24457359743802</v>
      </c>
      <c r="I46">
        <f t="shared" si="9"/>
        <v>89.097950056311731</v>
      </c>
      <c r="J46">
        <f t="shared" si="10"/>
        <v>36.199034937626827</v>
      </c>
      <c r="L46">
        <f t="shared" si="11"/>
        <v>0.3443610227438168</v>
      </c>
      <c r="M46">
        <f t="shared" si="12"/>
        <v>0.13990823229470326</v>
      </c>
    </row>
    <row r="47" spans="1:15" x14ac:dyDescent="0.2">
      <c r="A47" s="1">
        <v>45</v>
      </c>
      <c r="B47" s="1"/>
      <c r="C47">
        <v>66.937091988130561</v>
      </c>
      <c r="E47">
        <v>78.166110347535835</v>
      </c>
      <c r="G47">
        <v>92.386727553077918</v>
      </c>
      <c r="I47">
        <f t="shared" si="9"/>
        <v>79.163309962914767</v>
      </c>
      <c r="J47">
        <f t="shared" si="10"/>
        <v>12.754089261952185</v>
      </c>
      <c r="L47">
        <f t="shared" si="11"/>
        <v>0.30596392358506286</v>
      </c>
      <c r="M47">
        <f t="shared" si="12"/>
        <v>4.9294189368396746E-2</v>
      </c>
    </row>
    <row r="48" spans="1:15" x14ac:dyDescent="0.2">
      <c r="A48" s="1">
        <v>60</v>
      </c>
      <c r="B48" s="1"/>
      <c r="C48">
        <v>129.95845697329378</v>
      </c>
      <c r="E48">
        <v>180.87440277505073</v>
      </c>
      <c r="G48">
        <v>176.33969873087415</v>
      </c>
      <c r="I48">
        <f t="shared" si="9"/>
        <v>162.39085282640622</v>
      </c>
      <c r="J48">
        <f t="shared" si="10"/>
        <v>28.178646361594545</v>
      </c>
      <c r="L48">
        <f t="shared" si="11"/>
        <v>0.62763599081907728</v>
      </c>
      <c r="M48">
        <f t="shared" si="12"/>
        <v>0.10890966037357917</v>
      </c>
    </row>
    <row r="49" spans="1:15" ht="30" customHeight="1" x14ac:dyDescent="0.2">
      <c r="A49" s="1">
        <v>120</v>
      </c>
      <c r="B49" s="24" t="s">
        <v>43</v>
      </c>
      <c r="C49">
        <v>233.87477744807123</v>
      </c>
      <c r="E49">
        <v>279.23686105111591</v>
      </c>
      <c r="F49" s="24" t="s">
        <v>45</v>
      </c>
      <c r="G49">
        <v>338.11439924089666</v>
      </c>
      <c r="I49">
        <f t="shared" si="9"/>
        <v>283.74201258002796</v>
      </c>
      <c r="J49">
        <f t="shared" si="10"/>
        <v>52.265638622345911</v>
      </c>
      <c r="L49">
        <v>1</v>
      </c>
      <c r="M49">
        <f t="shared" si="12"/>
        <v>0.20200519494527661</v>
      </c>
      <c r="O49" s="5"/>
    </row>
    <row r="50" spans="1:15" ht="30" x14ac:dyDescent="0.2">
      <c r="A50" s="1">
        <v>180</v>
      </c>
      <c r="B50" s="26"/>
      <c r="C50">
        <v>259.72759643916913</v>
      </c>
      <c r="D50" s="4" t="s">
        <v>45</v>
      </c>
      <c r="E50">
        <v>368.20603442633677</v>
      </c>
      <c r="F50" s="26"/>
      <c r="G50">
        <v>406.0728264737279</v>
      </c>
      <c r="I50">
        <f t="shared" si="9"/>
        <v>344.66881911307792</v>
      </c>
      <c r="J50">
        <f t="shared" si="10"/>
        <v>75.958751747208197</v>
      </c>
      <c r="L50">
        <v>1</v>
      </c>
      <c r="M50">
        <f t="shared" si="12"/>
        <v>0.29357839794832974</v>
      </c>
      <c r="O50" s="5"/>
    </row>
    <row r="53" spans="1:15" x14ac:dyDescent="0.2">
      <c r="C53" t="s">
        <v>42</v>
      </c>
      <c r="E53">
        <v>258.73413125095482</v>
      </c>
    </row>
    <row r="54" spans="1:15" x14ac:dyDescent="0.2">
      <c r="C54" t="s">
        <v>46</v>
      </c>
      <c r="E54">
        <v>0</v>
      </c>
    </row>
  </sheetData>
  <mergeCells count="9">
    <mergeCell ref="B19:B25"/>
    <mergeCell ref="D20:D25"/>
    <mergeCell ref="F20:F25"/>
    <mergeCell ref="B49:B50"/>
    <mergeCell ref="D42:D43"/>
    <mergeCell ref="F42:F43"/>
    <mergeCell ref="F49:F50"/>
    <mergeCell ref="B36:B38"/>
    <mergeCell ref="D36:D3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872A-AE74-054B-9576-7D0B4D962F44}">
  <dimension ref="A3:N63"/>
  <sheetViews>
    <sheetView topLeftCell="E21" workbookViewId="0">
      <selection activeCell="N34" sqref="N34"/>
    </sheetView>
  </sheetViews>
  <sheetFormatPr baseColWidth="10" defaultRowHeight="15" x14ac:dyDescent="0.2"/>
  <sheetData>
    <row r="3" spans="1:14" x14ac:dyDescent="0.2">
      <c r="C3" t="s">
        <v>29</v>
      </c>
      <c r="E3" t="s">
        <v>30</v>
      </c>
      <c r="G3" t="s">
        <v>31</v>
      </c>
      <c r="I3" t="s">
        <v>38</v>
      </c>
      <c r="J3" t="s">
        <v>39</v>
      </c>
      <c r="L3" t="s">
        <v>40</v>
      </c>
      <c r="M3" t="s">
        <v>41</v>
      </c>
    </row>
    <row r="4" spans="1:14" ht="30" x14ac:dyDescent="0.2">
      <c r="A4" s="1">
        <v>0</v>
      </c>
      <c r="B4" s="3" t="s">
        <v>44</v>
      </c>
      <c r="C4">
        <v>0</v>
      </c>
      <c r="E4">
        <v>4.5467880956253053</v>
      </c>
      <c r="F4" s="4" t="s">
        <v>43</v>
      </c>
      <c r="G4">
        <v>0</v>
      </c>
      <c r="I4">
        <f>AVERAGE(C4,E4,G4)</f>
        <v>1.5155960318751018</v>
      </c>
      <c r="J4">
        <f>STDEV(C4,E4,G4)</f>
        <v>2.6250893309574561</v>
      </c>
      <c r="L4">
        <f>I4/$E$56</f>
        <v>6.7889128458725797E-3</v>
      </c>
      <c r="M4">
        <f>J4/$E$56</f>
        <v>1.1758741977208326E-2</v>
      </c>
    </row>
    <row r="5" spans="1:14" x14ac:dyDescent="0.2">
      <c r="A5" s="1">
        <v>5</v>
      </c>
      <c r="B5" s="1"/>
      <c r="C5">
        <v>27.850785527134075</v>
      </c>
      <c r="E5">
        <v>6.3213855911530326</v>
      </c>
      <c r="G5">
        <v>17.9484829040242</v>
      </c>
      <c r="I5">
        <f t="shared" ref="I5:I12" si="0">AVERAGE(C5,E5,G5)</f>
        <v>17.373551340770437</v>
      </c>
      <c r="J5">
        <f t="shared" ref="J5:J12" si="1">STDEV(C5,E5,G5)</f>
        <v>10.776208754829968</v>
      </c>
      <c r="L5">
        <f t="shared" ref="L5:M12" si="2">I5/$E$56</f>
        <v>7.7822535421828737E-2</v>
      </c>
      <c r="M5">
        <f t="shared" si="2"/>
        <v>4.8270608068930757E-2</v>
      </c>
    </row>
    <row r="6" spans="1:14" x14ac:dyDescent="0.2">
      <c r="A6" s="1">
        <v>10</v>
      </c>
      <c r="B6" s="1"/>
      <c r="C6">
        <v>32.540499760416772</v>
      </c>
      <c r="E6">
        <v>7.6523337127988285</v>
      </c>
      <c r="G6">
        <v>20.193418278485652</v>
      </c>
      <c r="I6">
        <f t="shared" si="0"/>
        <v>20.128750583900416</v>
      </c>
      <c r="J6">
        <f t="shared" si="1"/>
        <v>12.444209044229886</v>
      </c>
      <c r="L6">
        <f t="shared" si="2"/>
        <v>9.0164087617291971E-2</v>
      </c>
      <c r="M6">
        <f t="shared" si="2"/>
        <v>5.5742195717267559E-2</v>
      </c>
    </row>
    <row r="7" spans="1:14" x14ac:dyDescent="0.2">
      <c r="A7" s="1">
        <v>15</v>
      </c>
      <c r="B7" s="1"/>
      <c r="C7">
        <v>27.006636965143191</v>
      </c>
      <c r="E7">
        <v>12.955960318751016</v>
      </c>
      <c r="G7">
        <v>38.508112567604726</v>
      </c>
      <c r="I7">
        <f t="shared" si="0"/>
        <v>26.156903283832975</v>
      </c>
      <c r="J7">
        <f t="shared" si="1"/>
        <v>12.797251917267818</v>
      </c>
      <c r="L7">
        <f t="shared" si="2"/>
        <v>0.11716640382870454</v>
      </c>
      <c r="M7">
        <f t="shared" si="2"/>
        <v>5.7323604777138E-2</v>
      </c>
    </row>
    <row r="8" spans="1:14" x14ac:dyDescent="0.2">
      <c r="A8" s="1">
        <v>30</v>
      </c>
      <c r="B8" s="1"/>
      <c r="C8">
        <v>57.653919479645623</v>
      </c>
      <c r="E8">
        <v>47.258123272076766</v>
      </c>
      <c r="G8">
        <v>53.171234760289664</v>
      </c>
      <c r="I8">
        <f t="shared" si="0"/>
        <v>52.694425837337349</v>
      </c>
      <c r="J8">
        <f t="shared" si="1"/>
        <v>5.2142741353980391</v>
      </c>
      <c r="L8">
        <f t="shared" si="2"/>
        <v>0.23603774155464413</v>
      </c>
      <c r="M8">
        <f t="shared" si="2"/>
        <v>2.3356654355916186E-2</v>
      </c>
    </row>
    <row r="9" spans="1:14" x14ac:dyDescent="0.2">
      <c r="A9" s="1">
        <v>45</v>
      </c>
      <c r="B9" s="1"/>
      <c r="C9">
        <v>74.654133575295404</v>
      </c>
      <c r="E9">
        <v>30.83301349812978</v>
      </c>
      <c r="G9">
        <v>55.31671097259143</v>
      </c>
      <c r="I9">
        <f t="shared" si="0"/>
        <v>53.601286015338871</v>
      </c>
      <c r="J9">
        <f t="shared" si="1"/>
        <v>21.960866405775427</v>
      </c>
      <c r="L9">
        <f t="shared" si="2"/>
        <v>0.24009990230352646</v>
      </c>
      <c r="M9">
        <f t="shared" si="2"/>
        <v>9.8370809182051697E-2</v>
      </c>
    </row>
    <row r="10" spans="1:14" x14ac:dyDescent="0.2">
      <c r="A10" s="1">
        <v>60</v>
      </c>
      <c r="B10" s="1"/>
      <c r="C10">
        <v>154.70755553743106</v>
      </c>
      <c r="E10">
        <v>77.083460725321189</v>
      </c>
      <c r="G10">
        <v>69.653038775323125</v>
      </c>
      <c r="I10">
        <f t="shared" si="0"/>
        <v>100.48135167935845</v>
      </c>
      <c r="J10">
        <f>STDEV(C10,E10,G10)</f>
        <v>47.108000182895559</v>
      </c>
      <c r="L10">
        <f t="shared" si="2"/>
        <v>0.4500929831167918</v>
      </c>
      <c r="M10">
        <f t="shared" si="2"/>
        <v>0.21101408347536685</v>
      </c>
    </row>
    <row r="11" spans="1:14" ht="30" x14ac:dyDescent="0.2">
      <c r="A11" s="1">
        <v>120</v>
      </c>
      <c r="B11" s="3" t="s">
        <v>43</v>
      </c>
      <c r="C11">
        <v>223.24576353878678</v>
      </c>
      <c r="E11">
        <v>146.56500243942105</v>
      </c>
      <c r="G11">
        <v>146.81914015950133</v>
      </c>
      <c r="I11">
        <f t="shared" si="0"/>
        <v>172.20996871256975</v>
      </c>
      <c r="J11">
        <f>STDEV(C11,E11,G11)</f>
        <v>44.198477481164204</v>
      </c>
      <c r="L11">
        <f t="shared" si="2"/>
        <v>0.77139187764541806</v>
      </c>
      <c r="M11">
        <f t="shared" si="2"/>
        <v>0.19798125966894395</v>
      </c>
    </row>
    <row r="12" spans="1:14" ht="30" x14ac:dyDescent="0.2">
      <c r="A12" s="1">
        <v>180</v>
      </c>
      <c r="B12" s="3" t="s">
        <v>43</v>
      </c>
      <c r="C12">
        <v>223.24576353878678</v>
      </c>
      <c r="E12">
        <v>223.24576353878678</v>
      </c>
      <c r="G12">
        <v>218.11715097625813</v>
      </c>
      <c r="I12">
        <f t="shared" si="0"/>
        <v>221.5362260179439</v>
      </c>
      <c r="J12">
        <f t="shared" si="1"/>
        <v>2.9610058435452093</v>
      </c>
      <c r="L12">
        <f t="shared" si="2"/>
        <v>0.99234235179318031</v>
      </c>
      <c r="M12">
        <f t="shared" si="2"/>
        <v>1.3263435760700397E-2</v>
      </c>
    </row>
    <row r="15" spans="1:1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2">
      <c r="A16" s="9"/>
      <c r="B16" s="10"/>
      <c r="C16" s="10" t="s">
        <v>32</v>
      </c>
      <c r="D16" s="10"/>
      <c r="E16" s="10" t="s">
        <v>33</v>
      </c>
      <c r="F16" s="10"/>
      <c r="G16" s="10" t="s">
        <v>34</v>
      </c>
      <c r="H16" s="10"/>
      <c r="I16" s="10" t="s">
        <v>38</v>
      </c>
      <c r="J16" s="10" t="s">
        <v>39</v>
      </c>
      <c r="K16" s="10"/>
      <c r="L16" s="10" t="s">
        <v>40</v>
      </c>
      <c r="M16" s="10" t="s">
        <v>41</v>
      </c>
      <c r="N16" s="11"/>
    </row>
    <row r="17" spans="1:14" x14ac:dyDescent="0.2">
      <c r="A17" s="12">
        <v>0</v>
      </c>
      <c r="B17" s="13"/>
      <c r="C17" s="10">
        <v>53.034273136987736</v>
      </c>
      <c r="D17" s="10"/>
      <c r="E17" s="10">
        <v>33.511464775984308</v>
      </c>
      <c r="F17" s="10"/>
      <c r="G17" s="10">
        <v>94.958698799284676</v>
      </c>
      <c r="H17" s="10"/>
      <c r="I17" s="10">
        <f>AVERAGE(C17,E17,G17)</f>
        <v>60.50147890408558</v>
      </c>
      <c r="J17" s="10">
        <f>STDEV(E17,G17,I17)</f>
        <v>30.799143480123597</v>
      </c>
      <c r="K17" s="10"/>
      <c r="L17" s="10">
        <f>I17/$E$56</f>
        <v>0.27100840770747275</v>
      </c>
      <c r="M17" s="10">
        <f>J17/$E$56</f>
        <v>0.13796070748179079</v>
      </c>
      <c r="N17" s="11"/>
    </row>
    <row r="18" spans="1:14" x14ac:dyDescent="0.2">
      <c r="A18" s="12">
        <v>5</v>
      </c>
      <c r="B18" s="13"/>
      <c r="C18" s="10">
        <v>81.962058484435602</v>
      </c>
      <c r="D18" s="10"/>
      <c r="E18" s="10">
        <v>68.935359782772665</v>
      </c>
      <c r="F18" s="10"/>
      <c r="G18" s="10">
        <v>109.74197394192284</v>
      </c>
      <c r="H18" s="10"/>
      <c r="I18" s="10">
        <f t="shared" ref="I18:I25" si="3">AVERAGE(C18,E18,G18)</f>
        <v>86.879797403043696</v>
      </c>
      <c r="J18" s="10">
        <f t="shared" ref="J18:J25" si="4">STDEV(E18,G18,I18)</f>
        <v>20.452635187739009</v>
      </c>
      <c r="K18" s="10"/>
      <c r="L18" s="10">
        <f t="shared" ref="L18:M19" si="5">I18/$E$56</f>
        <v>0.3891666118356113</v>
      </c>
      <c r="M18" s="10">
        <f t="shared" si="5"/>
        <v>9.1614886049945415E-2</v>
      </c>
      <c r="N18" s="11"/>
    </row>
    <row r="19" spans="1:14" x14ac:dyDescent="0.2">
      <c r="A19" s="12">
        <v>10</v>
      </c>
      <c r="B19" s="24" t="s">
        <v>43</v>
      </c>
      <c r="C19" s="10">
        <v>223.24576353878678</v>
      </c>
      <c r="D19" s="10"/>
      <c r="E19" s="10">
        <v>223.24576353878678</v>
      </c>
      <c r="F19" s="10"/>
      <c r="G19" s="10">
        <v>223.24576353878678</v>
      </c>
      <c r="H19" s="10"/>
      <c r="I19" s="10">
        <f>AVERAGE(C19,E19,G19)</f>
        <v>223.24576353878675</v>
      </c>
      <c r="J19" s="10">
        <f t="shared" si="4"/>
        <v>2.8421709430404007E-14</v>
      </c>
      <c r="K19" s="10"/>
      <c r="L19" s="10">
        <f t="shared" si="5"/>
        <v>0.99999999999999989</v>
      </c>
      <c r="M19" s="10">
        <v>0.1</v>
      </c>
      <c r="N19" s="11"/>
    </row>
    <row r="20" spans="1:14" x14ac:dyDescent="0.2">
      <c r="A20" s="12">
        <v>15</v>
      </c>
      <c r="B20" s="25"/>
      <c r="C20" s="10">
        <v>223.24576353878678</v>
      </c>
      <c r="D20" s="24" t="s">
        <v>43</v>
      </c>
      <c r="E20" s="10">
        <v>223.24576353878678</v>
      </c>
      <c r="F20" s="24" t="s">
        <v>43</v>
      </c>
      <c r="G20" s="10">
        <v>223.24576353878678</v>
      </c>
      <c r="H20" s="10"/>
      <c r="I20" s="10">
        <f t="shared" si="3"/>
        <v>223.24576353878675</v>
      </c>
      <c r="J20" s="10">
        <f t="shared" si="4"/>
        <v>2.8421709430404007E-14</v>
      </c>
      <c r="K20" s="10"/>
      <c r="L20" s="10">
        <v>1</v>
      </c>
      <c r="M20" s="10">
        <v>0.1</v>
      </c>
      <c r="N20" s="11"/>
    </row>
    <row r="21" spans="1:14" x14ac:dyDescent="0.2">
      <c r="A21" s="12">
        <v>30</v>
      </c>
      <c r="B21" s="25"/>
      <c r="C21" s="10">
        <v>223.24576353878678</v>
      </c>
      <c r="D21" s="25"/>
      <c r="E21" s="10">
        <v>223.24576353878678</v>
      </c>
      <c r="F21" s="25"/>
      <c r="G21" s="10">
        <v>223.24576353878678</v>
      </c>
      <c r="H21" s="10"/>
      <c r="I21" s="10">
        <f t="shared" si="3"/>
        <v>223.24576353878675</v>
      </c>
      <c r="J21" s="10">
        <f t="shared" si="4"/>
        <v>2.8421709430404007E-14</v>
      </c>
      <c r="K21" s="10"/>
      <c r="L21" s="10">
        <v>1</v>
      </c>
      <c r="M21" s="10">
        <v>0.1</v>
      </c>
      <c r="N21" s="11"/>
    </row>
    <row r="22" spans="1:14" x14ac:dyDescent="0.2">
      <c r="A22" s="12">
        <v>45</v>
      </c>
      <c r="B22" s="25"/>
      <c r="C22" s="10">
        <v>223.24576353878678</v>
      </c>
      <c r="D22" s="25"/>
      <c r="E22" s="10">
        <v>223.24576353878678</v>
      </c>
      <c r="F22" s="25"/>
      <c r="G22" s="10">
        <v>223.24576353878678</v>
      </c>
      <c r="H22" s="10"/>
      <c r="I22" s="10">
        <f t="shared" si="3"/>
        <v>223.24576353878675</v>
      </c>
      <c r="J22" s="10">
        <f t="shared" si="4"/>
        <v>2.8421709430404007E-14</v>
      </c>
      <c r="K22" s="10"/>
      <c r="L22" s="10">
        <v>1</v>
      </c>
      <c r="M22" s="10">
        <v>0.1</v>
      </c>
      <c r="N22" s="11"/>
    </row>
    <row r="23" spans="1:14" x14ac:dyDescent="0.2">
      <c r="A23" s="12">
        <v>60</v>
      </c>
      <c r="B23" s="25"/>
      <c r="C23" s="10">
        <v>223.24576353878678</v>
      </c>
      <c r="D23" s="25"/>
      <c r="E23" s="10">
        <v>223.24576353878678</v>
      </c>
      <c r="F23" s="25"/>
      <c r="G23" s="10">
        <v>223.24576353878678</v>
      </c>
      <c r="H23" s="10"/>
      <c r="I23" s="10">
        <f t="shared" si="3"/>
        <v>223.24576353878675</v>
      </c>
      <c r="J23" s="10">
        <f t="shared" si="4"/>
        <v>2.8421709430404007E-14</v>
      </c>
      <c r="K23" s="10"/>
      <c r="L23" s="10">
        <v>1</v>
      </c>
      <c r="M23" s="10">
        <v>0.1</v>
      </c>
      <c r="N23" s="11"/>
    </row>
    <row r="24" spans="1:14" x14ac:dyDescent="0.2">
      <c r="A24" s="12">
        <v>120</v>
      </c>
      <c r="B24" s="25"/>
      <c r="C24" s="10">
        <v>223.24576353878678</v>
      </c>
      <c r="D24" s="25"/>
      <c r="E24" s="10">
        <v>223.24576353878678</v>
      </c>
      <c r="F24" s="25"/>
      <c r="G24" s="10">
        <v>223.24576353878678</v>
      </c>
      <c r="H24" s="10"/>
      <c r="I24" s="10">
        <f t="shared" si="3"/>
        <v>223.24576353878675</v>
      </c>
      <c r="J24" s="10">
        <f t="shared" si="4"/>
        <v>2.8421709430404007E-14</v>
      </c>
      <c r="K24" s="10"/>
      <c r="L24" s="10">
        <v>1</v>
      </c>
      <c r="M24" s="10">
        <v>0.1</v>
      </c>
      <c r="N24" s="11"/>
    </row>
    <row r="25" spans="1:14" x14ac:dyDescent="0.2">
      <c r="A25" s="12">
        <v>180</v>
      </c>
      <c r="B25" s="26"/>
      <c r="C25" s="10">
        <v>223.24576353878678</v>
      </c>
      <c r="D25" s="26"/>
      <c r="E25" s="10">
        <v>223.24576353878678</v>
      </c>
      <c r="F25" s="26"/>
      <c r="G25" s="10">
        <v>223.24576353878678</v>
      </c>
      <c r="H25" s="10"/>
      <c r="I25" s="10">
        <f t="shared" si="3"/>
        <v>223.24576353878675</v>
      </c>
      <c r="J25" s="10">
        <f t="shared" si="4"/>
        <v>2.8421709430404007E-14</v>
      </c>
      <c r="K25" s="10"/>
      <c r="L25" s="10">
        <v>1</v>
      </c>
      <c r="M25" s="10">
        <v>0.1</v>
      </c>
      <c r="N25" s="11"/>
    </row>
    <row r="26" spans="1:14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</row>
    <row r="27" spans="1:14" x14ac:dyDescent="0.2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" t="s">
        <v>51</v>
      </c>
    </row>
    <row r="28" spans="1:14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22"/>
    </row>
    <row r="29" spans="1:14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2"/>
    </row>
    <row r="30" spans="1:14" x14ac:dyDescent="0.2">
      <c r="A30" s="10"/>
      <c r="B30" s="10"/>
      <c r="C30" s="10" t="s">
        <v>32</v>
      </c>
      <c r="D30" s="10"/>
      <c r="E30" s="10" t="s">
        <v>33</v>
      </c>
      <c r="F30" s="10"/>
      <c r="G30" s="10" t="s">
        <v>34</v>
      </c>
      <c r="H30" s="10"/>
      <c r="I30" s="10" t="s">
        <v>38</v>
      </c>
      <c r="J30" s="23" t="s">
        <v>39</v>
      </c>
      <c r="K30" s="10"/>
      <c r="L30" s="23" t="s">
        <v>40</v>
      </c>
      <c r="M30" s="23" t="s">
        <v>41</v>
      </c>
      <c r="N30" s="22"/>
    </row>
    <row r="31" spans="1:14" x14ac:dyDescent="0.2">
      <c r="A31">
        <v>0</v>
      </c>
      <c r="B31" s="19" t="s">
        <v>43</v>
      </c>
      <c r="C31" s="10">
        <v>32.468302418408072</v>
      </c>
      <c r="D31" s="19" t="s">
        <v>43</v>
      </c>
      <c r="E31" s="10">
        <v>31.677216719014258</v>
      </c>
      <c r="F31" s="19" t="s">
        <v>43</v>
      </c>
      <c r="G31" s="10">
        <v>37.904496617588542</v>
      </c>
      <c r="H31" s="10"/>
      <c r="I31" s="10">
        <f>AVERAGE(C31,E31,G31)</f>
        <v>34.016671918336954</v>
      </c>
      <c r="J31" s="10">
        <f>STDEV(C31,E31,G31)</f>
        <v>3.3901091155048912</v>
      </c>
      <c r="K31" s="10"/>
      <c r="L31" s="10">
        <v>0</v>
      </c>
      <c r="M31" s="10">
        <v>0.1</v>
      </c>
      <c r="N31" s="22"/>
    </row>
    <row r="32" spans="1:14" x14ac:dyDescent="0.2">
      <c r="A32">
        <v>5</v>
      </c>
      <c r="B32" s="10"/>
      <c r="C32" s="10">
        <v>35.75545902794083</v>
      </c>
      <c r="D32" s="10"/>
      <c r="E32" s="10">
        <v>40.742208262865432</v>
      </c>
      <c r="F32" s="10"/>
      <c r="G32" s="10">
        <v>39.843215280541187</v>
      </c>
      <c r="H32" s="10"/>
      <c r="I32" s="10">
        <f t="shared" ref="I32:I39" si="6">AVERAGE(C32,E32,G32)</f>
        <v>38.780294190449148</v>
      </c>
      <c r="J32" s="10">
        <f t="shared" ref="J32:J39" si="7">STDEV(C32,E32,G32)</f>
        <v>2.6578690554327746</v>
      </c>
      <c r="K32" s="10"/>
      <c r="L32" s="10">
        <f>I32/$E$56</f>
        <v>0.17371122110324594</v>
      </c>
      <c r="M32" s="10">
        <f>J32/$E$56</f>
        <v>1.1905574436448357E-2</v>
      </c>
      <c r="N32" s="22"/>
    </row>
    <row r="33" spans="1:14" x14ac:dyDescent="0.2">
      <c r="A33">
        <v>10</v>
      </c>
      <c r="B33" s="10"/>
      <c r="C33" s="10">
        <v>43.151561399389529</v>
      </c>
      <c r="D33" s="10"/>
      <c r="E33" s="10">
        <v>62.254650881855525</v>
      </c>
      <c r="F33" s="10"/>
      <c r="G33" s="10">
        <v>45.12853163549542</v>
      </c>
      <c r="H33" s="10"/>
      <c r="I33" s="10">
        <f t="shared" si="6"/>
        <v>50.178247972246822</v>
      </c>
      <c r="J33" s="10">
        <f t="shared" si="7"/>
        <v>10.505081306444824</v>
      </c>
      <c r="K33" s="10"/>
      <c r="L33" s="10">
        <f t="shared" ref="L33:L36" si="8">I33/$E$56</f>
        <v>0.2247668541469493</v>
      </c>
      <c r="M33" s="10">
        <f t="shared" ref="M33:M36" si="9">J33/$E$56</f>
        <v>4.7056128366886878E-2</v>
      </c>
      <c r="N33" s="22"/>
    </row>
    <row r="34" spans="1:14" x14ac:dyDescent="0.2">
      <c r="A34">
        <v>15</v>
      </c>
      <c r="B34" s="10"/>
      <c r="C34" s="10">
        <v>56.95761915942709</v>
      </c>
      <c r="D34" s="10"/>
      <c r="E34" s="10">
        <v>125.70959168881372</v>
      </c>
      <c r="F34" s="10"/>
      <c r="G34" s="10">
        <v>81.479506565857534</v>
      </c>
      <c r="H34" s="10"/>
      <c r="I34" s="10">
        <f t="shared" si="6"/>
        <v>88.048905804699459</v>
      </c>
      <c r="J34" s="10">
        <f t="shared" si="7"/>
        <v>34.843596060680298</v>
      </c>
      <c r="K34" s="10"/>
      <c r="L34" s="10">
        <f t="shared" si="8"/>
        <v>0.39440347896860234</v>
      </c>
      <c r="M34" s="10">
        <f t="shared" si="9"/>
        <v>0.15607730022893163</v>
      </c>
      <c r="N34" s="22"/>
    </row>
    <row r="35" spans="1:14" x14ac:dyDescent="0.2">
      <c r="A35">
        <v>30</v>
      </c>
      <c r="B35" s="10"/>
      <c r="C35" s="10">
        <v>236.27201220943883</v>
      </c>
      <c r="D35" s="19" t="s">
        <v>43</v>
      </c>
      <c r="E35" s="10">
        <v>223.24576353878678</v>
      </c>
      <c r="F35" s="10"/>
      <c r="G35" s="10">
        <v>117.92280143255074</v>
      </c>
      <c r="H35" s="10"/>
      <c r="I35" s="10">
        <f t="shared" si="6"/>
        <v>192.48019239359212</v>
      </c>
      <c r="J35" s="10">
        <f t="shared" si="7"/>
        <v>64.896257201749236</v>
      </c>
      <c r="K35" s="10"/>
      <c r="L35" s="10">
        <f t="shared" si="8"/>
        <v>0.86218967537160263</v>
      </c>
      <c r="M35" s="10">
        <f t="shared" si="9"/>
        <v>0.29069423837229569</v>
      </c>
      <c r="N35" s="22"/>
    </row>
    <row r="36" spans="1:14" x14ac:dyDescent="0.2">
      <c r="A36">
        <v>45</v>
      </c>
      <c r="B36" s="10"/>
      <c r="C36" s="10">
        <v>259.61082413712137</v>
      </c>
      <c r="D36" s="10"/>
      <c r="E36" s="10">
        <v>224.34211162116455</v>
      </c>
      <c r="F36" s="10"/>
      <c r="G36" s="10">
        <v>104.42101074413053</v>
      </c>
      <c r="H36" s="10"/>
      <c r="I36" s="10">
        <f t="shared" si="6"/>
        <v>196.12464883413881</v>
      </c>
      <c r="J36" s="10">
        <f t="shared" si="7"/>
        <v>81.35194189348357</v>
      </c>
      <c r="K36" s="10"/>
      <c r="L36" s="10">
        <f t="shared" si="8"/>
        <v>0.87851453808243962</v>
      </c>
      <c r="M36" s="10">
        <f t="shared" si="9"/>
        <v>0.36440531100761275</v>
      </c>
      <c r="N36" s="22"/>
    </row>
    <row r="37" spans="1:14" x14ac:dyDescent="0.2">
      <c r="A37">
        <v>60</v>
      </c>
      <c r="B37" s="24" t="s">
        <v>43</v>
      </c>
      <c r="C37" s="10">
        <v>416.57255224231039</v>
      </c>
      <c r="D37" s="24" t="s">
        <v>43</v>
      </c>
      <c r="E37" s="10">
        <v>635.24329548200058</v>
      </c>
      <c r="F37" s="10"/>
      <c r="G37" s="10">
        <v>108.80620771985674</v>
      </c>
      <c r="H37" s="10"/>
      <c r="I37" s="10">
        <f t="shared" si="6"/>
        <v>386.87401848138921</v>
      </c>
      <c r="J37" s="10">
        <f t="shared" si="7"/>
        <v>264.47212333917764</v>
      </c>
      <c r="K37" s="10"/>
      <c r="L37" s="10">
        <v>1</v>
      </c>
      <c r="M37" s="10">
        <v>0.1</v>
      </c>
      <c r="N37" s="22"/>
    </row>
    <row r="38" spans="1:14" x14ac:dyDescent="0.2">
      <c r="A38">
        <v>120</v>
      </c>
      <c r="B38" s="25"/>
      <c r="C38" s="10">
        <v>537.86863113406901</v>
      </c>
      <c r="D38" s="25"/>
      <c r="E38" s="10">
        <v>817.2196182652815</v>
      </c>
      <c r="F38" s="10"/>
      <c r="G38" s="10">
        <v>220.95185037803421</v>
      </c>
      <c r="H38" s="10"/>
      <c r="I38" s="10">
        <f t="shared" si="6"/>
        <v>525.34669992579484</v>
      </c>
      <c r="J38" s="10">
        <f t="shared" si="7"/>
        <v>298.33104402022701</v>
      </c>
      <c r="K38" s="10"/>
      <c r="L38" s="10">
        <v>1</v>
      </c>
      <c r="M38" s="10">
        <v>0.1</v>
      </c>
      <c r="N38" s="22"/>
    </row>
    <row r="39" spans="1:14" x14ac:dyDescent="0.2">
      <c r="A39">
        <v>180</v>
      </c>
      <c r="B39" s="26"/>
      <c r="C39" s="10">
        <v>459.79866165766612</v>
      </c>
      <c r="D39" s="26"/>
      <c r="E39" s="10">
        <v>1071.1746798743659</v>
      </c>
      <c r="F39" s="10"/>
      <c r="G39" s="10">
        <v>216.47433346597691</v>
      </c>
      <c r="H39" s="10"/>
      <c r="I39" s="10">
        <f t="shared" si="6"/>
        <v>582.48255833266967</v>
      </c>
      <c r="J39" s="10">
        <f t="shared" si="7"/>
        <v>440.35971025421617</v>
      </c>
      <c r="K39" s="10"/>
      <c r="L39" s="10">
        <v>1</v>
      </c>
      <c r="M39" s="10">
        <v>0.1</v>
      </c>
      <c r="N39" s="22"/>
    </row>
    <row r="40" spans="1:14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22"/>
    </row>
    <row r="41" spans="1:14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22"/>
    </row>
    <row r="42" spans="1:14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22"/>
    </row>
    <row r="44" spans="1:14" x14ac:dyDescent="0.2">
      <c r="C44" t="s">
        <v>35</v>
      </c>
      <c r="E44" t="s">
        <v>36</v>
      </c>
      <c r="G44" t="s">
        <v>37</v>
      </c>
      <c r="I44" t="s">
        <v>38</v>
      </c>
      <c r="J44" t="s">
        <v>39</v>
      </c>
      <c r="L44" t="s">
        <v>40</v>
      </c>
      <c r="M44" t="s">
        <v>41</v>
      </c>
    </row>
    <row r="45" spans="1:14" ht="30" x14ac:dyDescent="0.2">
      <c r="A45" s="1">
        <v>0</v>
      </c>
      <c r="B45" s="20" t="s">
        <v>43</v>
      </c>
      <c r="C45">
        <v>0</v>
      </c>
      <c r="D45" s="24" t="s">
        <v>45</v>
      </c>
      <c r="E45">
        <v>0</v>
      </c>
      <c r="F45" s="24" t="s">
        <v>43</v>
      </c>
      <c r="G45">
        <v>0</v>
      </c>
      <c r="I45">
        <f>AVERAGE(C45,E45,G45)</f>
        <v>0</v>
      </c>
      <c r="J45">
        <f>STDEV(C45,E45,G45)</f>
        <v>0</v>
      </c>
      <c r="L45">
        <f>I45/$E$56</f>
        <v>0</v>
      </c>
      <c r="M45">
        <v>0.1</v>
      </c>
    </row>
    <row r="46" spans="1:14" x14ac:dyDescent="0.2">
      <c r="A46" s="1">
        <v>5</v>
      </c>
      <c r="B46" s="1"/>
      <c r="C46">
        <v>17.060534124629079</v>
      </c>
      <c r="D46" s="26"/>
      <c r="E46">
        <v>12.119903135021925</v>
      </c>
      <c r="F46" s="26"/>
      <c r="G46">
        <v>0</v>
      </c>
      <c r="I46">
        <f t="shared" ref="I46:I53" si="10">AVERAGE(C46,E46,G46)</f>
        <v>9.7268124198836681</v>
      </c>
      <c r="J46">
        <f t="shared" ref="J46:J53" si="11">STDEV(C46,E46,G46)</f>
        <v>8.778417769311794</v>
      </c>
      <c r="L46">
        <f t="shared" ref="L46:M51" si="12">I46/$E$56</f>
        <v>4.3569975374666982E-2</v>
      </c>
      <c r="M46">
        <f t="shared" si="12"/>
        <v>3.9321766425308352E-2</v>
      </c>
    </row>
    <row r="47" spans="1:14" x14ac:dyDescent="0.2">
      <c r="A47" s="1">
        <v>10</v>
      </c>
      <c r="B47" s="1"/>
      <c r="C47">
        <v>17.183382789317509</v>
      </c>
      <c r="E47">
        <v>18.811440539302311</v>
      </c>
      <c r="G47">
        <v>26.65282884592575</v>
      </c>
      <c r="I47">
        <f t="shared" si="10"/>
        <v>20.882550724848524</v>
      </c>
      <c r="J47">
        <f t="shared" si="11"/>
        <v>5.0630746790125754</v>
      </c>
      <c r="L47">
        <f t="shared" si="12"/>
        <v>9.3540636085667012E-2</v>
      </c>
      <c r="M47">
        <f t="shared" si="12"/>
        <v>2.2679376301503323E-2</v>
      </c>
    </row>
    <row r="48" spans="1:14" x14ac:dyDescent="0.2">
      <c r="A48" s="1">
        <v>15</v>
      </c>
      <c r="B48" s="1"/>
      <c r="C48">
        <v>21.769732937685461</v>
      </c>
      <c r="E48">
        <v>46.897048236141103</v>
      </c>
      <c r="G48">
        <v>73.81834895030245</v>
      </c>
      <c r="I48">
        <f t="shared" si="10"/>
        <v>47.495043374709667</v>
      </c>
      <c r="J48">
        <f t="shared" si="11"/>
        <v>26.029460344896254</v>
      </c>
      <c r="L48">
        <f t="shared" si="12"/>
        <v>0.21274779248591594</v>
      </c>
      <c r="M48">
        <f t="shared" si="12"/>
        <v>0.11659553996586318</v>
      </c>
    </row>
    <row r="49" spans="1:13" x14ac:dyDescent="0.2">
      <c r="A49" s="1">
        <v>30</v>
      </c>
      <c r="B49" s="1"/>
      <c r="C49">
        <v>48.578041543026707</v>
      </c>
      <c r="E49">
        <v>100.47123502847045</v>
      </c>
      <c r="G49">
        <v>118.24457359743802</v>
      </c>
      <c r="I49">
        <f t="shared" si="10"/>
        <v>89.097950056311731</v>
      </c>
      <c r="J49">
        <f t="shared" si="11"/>
        <v>36.199034937626827</v>
      </c>
      <c r="L49">
        <f t="shared" si="12"/>
        <v>0.3991025345519349</v>
      </c>
      <c r="M49">
        <f t="shared" si="12"/>
        <v>0.1621488101893481</v>
      </c>
    </row>
    <row r="50" spans="1:13" x14ac:dyDescent="0.2">
      <c r="A50" s="1">
        <v>45</v>
      </c>
      <c r="B50" s="1"/>
      <c r="C50">
        <v>66.937091988130561</v>
      </c>
      <c r="E50">
        <v>78.166110347535835</v>
      </c>
      <c r="G50">
        <v>92.386727553077918</v>
      </c>
      <c r="I50">
        <f t="shared" si="10"/>
        <v>79.163309962914767</v>
      </c>
      <c r="J50">
        <f t="shared" si="11"/>
        <v>12.754089261952185</v>
      </c>
      <c r="L50">
        <f t="shared" si="12"/>
        <v>0.35460162248122978</v>
      </c>
      <c r="M50">
        <f t="shared" si="12"/>
        <v>5.7130263346458918E-2</v>
      </c>
    </row>
    <row r="51" spans="1:13" x14ac:dyDescent="0.2">
      <c r="A51" s="1">
        <v>60</v>
      </c>
      <c r="B51" s="1"/>
      <c r="C51">
        <v>129.95845697329378</v>
      </c>
      <c r="E51">
        <v>180.87440277505073</v>
      </c>
      <c r="G51">
        <v>176.33969873087415</v>
      </c>
      <c r="I51">
        <f t="shared" si="10"/>
        <v>162.39085282640622</v>
      </c>
      <c r="J51">
        <f t="shared" si="11"/>
        <v>28.178646361594545</v>
      </c>
      <c r="L51">
        <f t="shared" si="12"/>
        <v>0.7274084410483892</v>
      </c>
      <c r="M51">
        <f t="shared" si="12"/>
        <v>0.12622253571543712</v>
      </c>
    </row>
    <row r="52" spans="1:13" x14ac:dyDescent="0.2">
      <c r="A52" s="1">
        <v>120</v>
      </c>
      <c r="B52" s="24" t="s">
        <v>43</v>
      </c>
      <c r="C52">
        <v>223.24576353878678</v>
      </c>
      <c r="E52">
        <v>223.24576353878678</v>
      </c>
      <c r="F52" s="24" t="s">
        <v>45</v>
      </c>
      <c r="G52">
        <v>223.24576353878678</v>
      </c>
      <c r="I52">
        <f t="shared" si="10"/>
        <v>223.24576353878675</v>
      </c>
      <c r="J52">
        <f t="shared" si="11"/>
        <v>3.4809342861069267E-14</v>
      </c>
      <c r="L52">
        <f>I52/$E$56</f>
        <v>0.99999999999999989</v>
      </c>
      <c r="M52">
        <v>0.1</v>
      </c>
    </row>
    <row r="53" spans="1:13" ht="30" x14ac:dyDescent="0.2">
      <c r="A53" s="1">
        <v>180</v>
      </c>
      <c r="B53" s="26"/>
      <c r="C53">
        <v>223.24576353878678</v>
      </c>
      <c r="D53" s="4" t="s">
        <v>45</v>
      </c>
      <c r="E53">
        <v>223.24576353878678</v>
      </c>
      <c r="F53" s="26"/>
      <c r="G53">
        <v>223.24576353878678</v>
      </c>
      <c r="I53">
        <f t="shared" si="10"/>
        <v>223.24576353878675</v>
      </c>
      <c r="J53">
        <f t="shared" si="11"/>
        <v>3.4809342861069267E-14</v>
      </c>
      <c r="L53">
        <v>1</v>
      </c>
      <c r="M53">
        <v>0.1</v>
      </c>
    </row>
    <row r="55" spans="1:13" x14ac:dyDescent="0.2">
      <c r="G55" t="s">
        <v>47</v>
      </c>
    </row>
    <row r="56" spans="1:13" x14ac:dyDescent="0.2">
      <c r="C56" t="s">
        <v>42</v>
      </c>
      <c r="E56">
        <v>223.24576353878678</v>
      </c>
      <c r="G56">
        <f>E56*0.1</f>
        <v>22.32457635387868</v>
      </c>
    </row>
    <row r="57" spans="1:13" x14ac:dyDescent="0.2">
      <c r="C57" t="s">
        <v>46</v>
      </c>
      <c r="E57">
        <v>0</v>
      </c>
      <c r="G57">
        <v>10</v>
      </c>
    </row>
    <row r="60" spans="1:13" x14ac:dyDescent="0.2">
      <c r="D60" t="s">
        <v>48</v>
      </c>
    </row>
    <row r="61" spans="1:13" x14ac:dyDescent="0.2">
      <c r="D61" t="s">
        <v>49</v>
      </c>
    </row>
    <row r="63" spans="1:13" x14ac:dyDescent="0.2">
      <c r="D63" t="s">
        <v>50</v>
      </c>
    </row>
  </sheetData>
  <mergeCells count="9">
    <mergeCell ref="B52:B53"/>
    <mergeCell ref="F52:F53"/>
    <mergeCell ref="B19:B25"/>
    <mergeCell ref="D20:D25"/>
    <mergeCell ref="F20:F25"/>
    <mergeCell ref="D45:D46"/>
    <mergeCell ref="F45:F46"/>
    <mergeCell ref="B37:B39"/>
    <mergeCell ref="D37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 Perry</dc:creator>
  <cp:lastModifiedBy>oscar ortega</cp:lastModifiedBy>
  <dcterms:created xsi:type="dcterms:W3CDTF">2018-07-04T14:43:30Z</dcterms:created>
  <dcterms:modified xsi:type="dcterms:W3CDTF">2018-08-20T19:37:56Z</dcterms:modified>
</cp:coreProperties>
</file>