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git\Domoticata\docs\"/>
    </mc:Choice>
  </mc:AlternateContent>
  <xr:revisionPtr revIDLastSave="0" documentId="13_ncr:1_{DF880DA1-5849-4DA4-8335-1EFAEAA9BE27}" xr6:coauthVersionLast="47" xr6:coauthVersionMax="47" xr10:uidLastSave="{00000000-0000-0000-0000-000000000000}"/>
  <bookViews>
    <workbookView xWindow="-120" yWindow="-120" windowWidth="29040" windowHeight="15840" tabRatio="13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rQZflVgDJdzBwdoZYb0M9oYoncw=="/>
    </ext>
  </extLst>
</workbook>
</file>

<file path=xl/calcChain.xml><?xml version="1.0" encoding="utf-8"?>
<calcChain xmlns="http://schemas.openxmlformats.org/spreadsheetml/2006/main">
  <c r="K13" i="1" l="1"/>
  <c r="K16" i="1" s="1"/>
  <c r="C15" i="1"/>
  <c r="C16" i="1"/>
  <c r="C17" i="1"/>
  <c r="G12" i="1" s="1"/>
  <c r="G10" i="1"/>
  <c r="G16" i="1" l="1"/>
  <c r="K12" i="1"/>
  <c r="K15" i="1" s="1"/>
  <c r="G13" i="1"/>
  <c r="G15" i="1" s="1"/>
  <c r="G5" i="1"/>
  <c r="G4" i="1" s="1"/>
  <c r="G17" i="1"/>
  <c r="K4" i="1"/>
</calcChain>
</file>

<file path=xl/sharedStrings.xml><?xml version="1.0" encoding="utf-8"?>
<sst xmlns="http://schemas.openxmlformats.org/spreadsheetml/2006/main" count="110" uniqueCount="56">
  <si>
    <t>1.2</t>
  </si>
  <si>
    <t>V</t>
  </si>
  <si>
    <t>Tensione di rete</t>
  </si>
  <si>
    <t>1.5</t>
  </si>
  <si>
    <t>VA</t>
  </si>
  <si>
    <t>1.8</t>
  </si>
  <si>
    <t>2.2</t>
  </si>
  <si>
    <t>2.7</t>
  </si>
  <si>
    <t>3.3</t>
  </si>
  <si>
    <t>3.9</t>
  </si>
  <si>
    <t>Ω</t>
  </si>
  <si>
    <t>Resistenza calcolata</t>
  </si>
  <si>
    <t>4.7</t>
  </si>
  <si>
    <t>5.6</t>
  </si>
  <si>
    <t>Massima potenza apparente misurabile</t>
  </si>
  <si>
    <t>6.8</t>
  </si>
  <si>
    <t>Ramo misurazione corrente</t>
  </si>
  <si>
    <t>Risoluzione in corrente</t>
  </si>
  <si>
    <t>Ramo misurazione tensione</t>
  </si>
  <si>
    <t>Resistenza alta calcolata</t>
  </si>
  <si>
    <t>Resistenza bassa calcolata</t>
  </si>
  <si>
    <t>Vrms</t>
  </si>
  <si>
    <t>mArms/step</t>
  </si>
  <si>
    <t>Risoluzione in tensione</t>
  </si>
  <si>
    <t>mVrms/step</t>
  </si>
  <si>
    <t>Guadagno trasformatore</t>
  </si>
  <si>
    <t>Guadagno pinsa di corrente</t>
  </si>
  <si>
    <t>N/A</t>
  </si>
  <si>
    <t>Resistenza totale partitore</t>
  </si>
  <si>
    <t>Costanti derivate</t>
  </si>
  <si>
    <t>Radice di due</t>
  </si>
  <si>
    <t>Massima tensione ADC</t>
  </si>
  <si>
    <t>Massima tensione di rete</t>
  </si>
  <si>
    <t>Costanti fisse</t>
  </si>
  <si>
    <t>Risoluzione ADC</t>
  </si>
  <si>
    <t>mV/step</t>
  </si>
  <si>
    <t>Massima tensione ADC concessa</t>
  </si>
  <si>
    <t>8.2</t>
  </si>
  <si>
    <t>Resistenza alta fornita</t>
  </si>
  <si>
    <t>Resistenza bassa fornita</t>
  </si>
  <si>
    <t>Valori forniti</t>
  </si>
  <si>
    <t>steps</t>
  </si>
  <si>
    <t>Arms</t>
  </si>
  <si>
    <t>Resistenza fornita</t>
  </si>
  <si>
    <t>Tensione di sicurezza ADC</t>
  </si>
  <si>
    <t>Risoluzione in potenza apparente</t>
  </si>
  <si>
    <t>VA/step</t>
  </si>
  <si>
    <t>Massima tensione di rete tollerabile</t>
  </si>
  <si>
    <t>Massima corrente di rete tollerabile</t>
  </si>
  <si>
    <t>Massima potenza di rete tollerabile</t>
  </si>
  <si>
    <t>kΩ</t>
  </si>
  <si>
    <t>MΩ</t>
  </si>
  <si>
    <t>Massa virtuale</t>
  </si>
  <si>
    <t>Massima corrente di rete</t>
  </si>
  <si>
    <t>Massima potenza di rete</t>
  </si>
  <si>
    <t>Valore ADC @ Massima tensione 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</si>
</sst>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6666"/>
        <bgColor rgb="FFFF6666"/>
      </patternFill>
    </fill>
    <fill>
      <patternFill patternType="solid">
        <fgColor rgb="FF00FFFF"/>
        <bgColor rgb="FF00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2" fillId="0" borderId="6" xfId="0" applyFont="1" applyBorder="1" applyAlignment="1">
      <alignment horizontal="left"/>
    </xf>
    <xf numFmtId="2" fontId="2" fillId="0" borderId="0" xfId="0" applyNumberFormat="1" applyFont="1" applyAlignment="1">
      <alignment horizontal="right"/>
    </xf>
    <xf numFmtId="0" fontId="2" fillId="0" borderId="5" xfId="0" applyFont="1" applyBorder="1"/>
    <xf numFmtId="0" fontId="2" fillId="0" borderId="7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7" xfId="0" applyFont="1" applyBorder="1"/>
    <xf numFmtId="0" fontId="2" fillId="0" borderId="0" xfId="0" applyFont="1" applyAlignment="1">
      <alignment horizontal="left"/>
    </xf>
    <xf numFmtId="2" fontId="2" fillId="0" borderId="0" xfId="0" applyNumberFormat="1" applyFont="1"/>
    <xf numFmtId="0" fontId="2" fillId="0" borderId="8" xfId="0" applyFont="1" applyBorder="1"/>
    <xf numFmtId="0" fontId="2" fillId="0" borderId="6" xfId="0" applyFont="1" applyBorder="1"/>
    <xf numFmtId="0" fontId="2" fillId="0" borderId="9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5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1000"/>
  <sheetViews>
    <sheetView tabSelected="1" workbookViewId="0">
      <selection activeCell="G9" sqref="G9"/>
    </sheetView>
  </sheetViews>
  <sheetFormatPr defaultColWidth="12.625" defaultRowHeight="15" customHeight="1" x14ac:dyDescent="0.25"/>
  <cols>
    <col min="1" max="1" width="10.625" style="1" customWidth="1"/>
    <col min="2" max="2" width="31.875" style="1" bestFit="1" customWidth="1"/>
    <col min="3" max="4" width="10.5" style="1" bestFit="1" customWidth="1"/>
    <col min="5" max="5" width="13" style="1" customWidth="1"/>
    <col min="6" max="6" width="30.75" style="1" bestFit="1" customWidth="1"/>
    <col min="7" max="7" width="11" style="1" bestFit="1" customWidth="1"/>
    <col min="8" max="8" width="10.5" style="1" bestFit="1" customWidth="1"/>
    <col min="9" max="9" width="7.625" style="1" customWidth="1"/>
    <col min="10" max="10" width="30.5" style="1" bestFit="1" customWidth="1"/>
    <col min="11" max="11" width="9.875" style="1" bestFit="1" customWidth="1"/>
    <col min="12" max="12" width="10.5" style="1" bestFit="1" customWidth="1"/>
    <col min="13" max="26" width="7.625" style="1" customWidth="1"/>
    <col min="27" max="16384" width="12.625" style="1"/>
  </cols>
  <sheetData>
    <row r="2" spans="2:21" x14ac:dyDescent="0.25"/>
    <row r="3" spans="2:21" x14ac:dyDescent="0.25">
      <c r="B3" s="19" t="s">
        <v>33</v>
      </c>
      <c r="C3" s="20"/>
      <c r="D3" s="21"/>
      <c r="F3" s="19" t="s">
        <v>18</v>
      </c>
      <c r="G3" s="20"/>
      <c r="H3" s="21"/>
      <c r="J3" s="19" t="s">
        <v>16</v>
      </c>
      <c r="K3" s="20"/>
      <c r="L3" s="21"/>
      <c r="N3" s="2" t="s">
        <v>10</v>
      </c>
      <c r="O3" s="2" t="s">
        <v>10</v>
      </c>
      <c r="P3" s="2" t="s">
        <v>10</v>
      </c>
      <c r="Q3" s="2" t="s">
        <v>50</v>
      </c>
      <c r="R3" s="2" t="s">
        <v>50</v>
      </c>
      <c r="S3" s="2" t="s">
        <v>50</v>
      </c>
      <c r="T3" s="2" t="s">
        <v>51</v>
      </c>
      <c r="U3" s="2" t="s">
        <v>51</v>
      </c>
    </row>
    <row r="4" spans="2:21" x14ac:dyDescent="0.25">
      <c r="B4" s="6" t="s">
        <v>2</v>
      </c>
      <c r="C4" s="23">
        <v>230</v>
      </c>
      <c r="D4" s="8" t="s">
        <v>21</v>
      </c>
      <c r="E4" s="4"/>
      <c r="F4" s="6" t="s">
        <v>19</v>
      </c>
      <c r="G4" s="9">
        <f>$C$8-$G$5</f>
        <v>9310.3966067582787</v>
      </c>
      <c r="H4" s="8" t="s">
        <v>10</v>
      </c>
      <c r="J4" s="6" t="s">
        <v>11</v>
      </c>
      <c r="K4" s="9">
        <f>($C$17-$C$12)/(($C$5/$C$4)*$C$15*$C$7)</f>
        <v>111.81125977512282</v>
      </c>
      <c r="L4" s="8" t="s">
        <v>10</v>
      </c>
      <c r="N4" s="5">
        <v>1</v>
      </c>
      <c r="O4" s="5">
        <v>10</v>
      </c>
      <c r="P4" s="5">
        <v>100</v>
      </c>
      <c r="Q4" s="5">
        <v>1</v>
      </c>
      <c r="R4" s="5">
        <v>10</v>
      </c>
      <c r="S4" s="5">
        <v>100</v>
      </c>
      <c r="T4" s="5">
        <v>1</v>
      </c>
      <c r="U4" s="5">
        <v>10</v>
      </c>
    </row>
    <row r="5" spans="2:21" x14ac:dyDescent="0.25">
      <c r="B5" s="6" t="s">
        <v>14</v>
      </c>
      <c r="C5" s="23">
        <v>4000</v>
      </c>
      <c r="D5" s="8" t="s">
        <v>4</v>
      </c>
      <c r="F5" s="6" t="s">
        <v>20</v>
      </c>
      <c r="G5" s="9">
        <f>($C$17-$C$12)/(($C$4*$C$15*$C$6)/$C$8)</f>
        <v>689.60339324172139</v>
      </c>
      <c r="H5" s="8" t="s">
        <v>10</v>
      </c>
      <c r="J5" s="6"/>
      <c r="K5" s="7"/>
      <c r="L5" s="8"/>
      <c r="N5" s="5" t="s">
        <v>0</v>
      </c>
      <c r="O5" s="5">
        <v>12</v>
      </c>
      <c r="P5" s="5">
        <v>120</v>
      </c>
      <c r="Q5" s="5" t="s">
        <v>0</v>
      </c>
      <c r="R5" s="5">
        <v>12</v>
      </c>
      <c r="S5" s="5">
        <v>120</v>
      </c>
      <c r="T5" s="5" t="s">
        <v>0</v>
      </c>
      <c r="U5" s="5">
        <v>12</v>
      </c>
    </row>
    <row r="6" spans="2:21" x14ac:dyDescent="0.25">
      <c r="B6" s="10" t="s">
        <v>25</v>
      </c>
      <c r="C6" s="23">
        <v>6.13E-2</v>
      </c>
      <c r="D6" s="8" t="s">
        <v>27</v>
      </c>
      <c r="F6" s="6"/>
      <c r="G6" s="9"/>
      <c r="H6" s="8"/>
      <c r="J6" s="10"/>
      <c r="K6" s="9"/>
      <c r="L6" s="17"/>
      <c r="N6" s="5" t="s">
        <v>3</v>
      </c>
      <c r="O6" s="5">
        <v>15</v>
      </c>
      <c r="P6" s="5">
        <v>150</v>
      </c>
      <c r="Q6" s="5" t="s">
        <v>3</v>
      </c>
      <c r="R6" s="5">
        <v>15</v>
      </c>
      <c r="S6" s="5">
        <v>150</v>
      </c>
      <c r="T6" s="5" t="s">
        <v>3</v>
      </c>
      <c r="U6" s="5">
        <v>15</v>
      </c>
    </row>
    <row r="7" spans="2:21" x14ac:dyDescent="0.25">
      <c r="B7" s="10" t="s">
        <v>26</v>
      </c>
      <c r="C7" s="23">
        <v>5.0000000000000001E-4</v>
      </c>
      <c r="D7" s="8" t="s">
        <v>27</v>
      </c>
      <c r="F7" s="3" t="s">
        <v>40</v>
      </c>
      <c r="H7" s="17"/>
      <c r="J7" s="3" t="s">
        <v>40</v>
      </c>
      <c r="L7" s="17"/>
      <c r="N7" s="5" t="s">
        <v>5</v>
      </c>
      <c r="O7" s="5">
        <v>18</v>
      </c>
      <c r="P7" s="5">
        <v>180</v>
      </c>
      <c r="Q7" s="5" t="s">
        <v>5</v>
      </c>
      <c r="R7" s="5">
        <v>18</v>
      </c>
      <c r="S7" s="5">
        <v>180</v>
      </c>
      <c r="T7" s="5" t="s">
        <v>5</v>
      </c>
      <c r="U7" s="5">
        <v>18</v>
      </c>
    </row>
    <row r="8" spans="2:21" x14ac:dyDescent="0.25">
      <c r="B8" s="10" t="s">
        <v>28</v>
      </c>
      <c r="C8" s="24">
        <v>10000</v>
      </c>
      <c r="D8" s="8" t="s">
        <v>10</v>
      </c>
      <c r="F8" s="6" t="s">
        <v>38</v>
      </c>
      <c r="G8" s="7">
        <v>10000</v>
      </c>
      <c r="H8" s="8" t="s">
        <v>10</v>
      </c>
      <c r="J8" s="10" t="s">
        <v>43</v>
      </c>
      <c r="K8" s="1">
        <v>120</v>
      </c>
      <c r="L8" s="8" t="s">
        <v>10</v>
      </c>
      <c r="N8" s="5" t="s">
        <v>6</v>
      </c>
      <c r="O8" s="5">
        <v>22</v>
      </c>
      <c r="P8" s="5">
        <v>220</v>
      </c>
      <c r="Q8" s="5" t="s">
        <v>6</v>
      </c>
      <c r="R8" s="5">
        <v>22</v>
      </c>
      <c r="S8" s="5">
        <v>220</v>
      </c>
      <c r="T8" s="5" t="s">
        <v>6</v>
      </c>
      <c r="U8" s="5">
        <v>22</v>
      </c>
    </row>
    <row r="9" spans="2:21" x14ac:dyDescent="0.25">
      <c r="B9" s="10" t="s">
        <v>31</v>
      </c>
      <c r="C9" s="23">
        <v>3</v>
      </c>
      <c r="D9" s="8" t="s">
        <v>1</v>
      </c>
      <c r="F9" s="6" t="s">
        <v>39</v>
      </c>
      <c r="G9" s="7">
        <v>680</v>
      </c>
      <c r="H9" s="8" t="s">
        <v>10</v>
      </c>
      <c r="J9" s="10"/>
      <c r="L9" s="17"/>
      <c r="N9" s="5" t="s">
        <v>7</v>
      </c>
      <c r="O9" s="5">
        <v>27</v>
      </c>
      <c r="P9" s="5">
        <v>270</v>
      </c>
      <c r="Q9" s="5" t="s">
        <v>7</v>
      </c>
      <c r="R9" s="5">
        <v>27</v>
      </c>
      <c r="S9" s="5">
        <v>270</v>
      </c>
      <c r="T9" s="5" t="s">
        <v>7</v>
      </c>
      <c r="U9" s="5" t="s">
        <v>27</v>
      </c>
    </row>
    <row r="10" spans="2:21" x14ac:dyDescent="0.25">
      <c r="B10" s="10" t="s">
        <v>44</v>
      </c>
      <c r="C10" s="24">
        <v>0</v>
      </c>
      <c r="D10" s="8" t="s">
        <v>1</v>
      </c>
      <c r="E10" s="4"/>
      <c r="F10" s="10" t="s">
        <v>28</v>
      </c>
      <c r="G10" s="1">
        <f>$G$8+$G$9</f>
        <v>10680</v>
      </c>
      <c r="H10" s="8" t="s">
        <v>10</v>
      </c>
      <c r="J10" s="10"/>
      <c r="L10" s="17"/>
      <c r="N10" s="5" t="s">
        <v>8</v>
      </c>
      <c r="O10" s="5">
        <v>33</v>
      </c>
      <c r="P10" s="5">
        <v>330</v>
      </c>
      <c r="Q10" s="5" t="s">
        <v>8</v>
      </c>
      <c r="R10" s="5">
        <v>33</v>
      </c>
      <c r="S10" s="5">
        <v>330</v>
      </c>
      <c r="T10" s="5" t="s">
        <v>8</v>
      </c>
      <c r="U10" s="5" t="s">
        <v>27</v>
      </c>
    </row>
    <row r="11" spans="2:21" x14ac:dyDescent="0.25">
      <c r="B11" s="22" t="s">
        <v>55</v>
      </c>
      <c r="C11" s="24">
        <v>3840</v>
      </c>
      <c r="D11" s="17" t="s">
        <v>41</v>
      </c>
      <c r="F11" s="10"/>
      <c r="H11" s="17"/>
      <c r="J11" s="10"/>
      <c r="L11" s="17"/>
      <c r="N11" s="5" t="s">
        <v>9</v>
      </c>
      <c r="O11" s="5">
        <v>39</v>
      </c>
      <c r="P11" s="5">
        <v>390</v>
      </c>
      <c r="Q11" s="5" t="s">
        <v>9</v>
      </c>
      <c r="R11" s="5">
        <v>39</v>
      </c>
      <c r="S11" s="5">
        <v>390</v>
      </c>
      <c r="T11" s="5" t="s">
        <v>9</v>
      </c>
      <c r="U11" s="5" t="s">
        <v>27</v>
      </c>
    </row>
    <row r="12" spans="2:21" x14ac:dyDescent="0.25">
      <c r="B12" s="13" t="s">
        <v>52</v>
      </c>
      <c r="C12" s="16">
        <v>1.625</v>
      </c>
      <c r="D12" s="18" t="s">
        <v>1</v>
      </c>
      <c r="F12" s="6" t="s">
        <v>32</v>
      </c>
      <c r="G12" s="1">
        <f>((($G$8+$G$9)*($C$17-$C$12)/$G$9)/$C$6)/$C$15</f>
        <v>249.10908458220058</v>
      </c>
      <c r="H12" s="8" t="s">
        <v>21</v>
      </c>
      <c r="J12" s="6" t="s">
        <v>53</v>
      </c>
      <c r="K12" s="1">
        <f>((($C$17-$C$12)/$K$8)/$C$7)/$C$15</f>
        <v>16.204530402191711</v>
      </c>
      <c r="L12" s="17" t="s">
        <v>42</v>
      </c>
      <c r="N12" s="5" t="s">
        <v>12</v>
      </c>
      <c r="O12" s="5">
        <v>47</v>
      </c>
      <c r="P12" s="5">
        <v>470</v>
      </c>
      <c r="Q12" s="5" t="s">
        <v>12</v>
      </c>
      <c r="R12" s="5">
        <v>47</v>
      </c>
      <c r="S12" s="5">
        <v>470</v>
      </c>
      <c r="T12" s="5" t="s">
        <v>12</v>
      </c>
      <c r="U12" s="5" t="s">
        <v>27</v>
      </c>
    </row>
    <row r="13" spans="2:21" x14ac:dyDescent="0.25">
      <c r="B13" s="24"/>
      <c r="C13" s="24"/>
      <c r="D13" s="24"/>
      <c r="F13" s="10" t="s">
        <v>47</v>
      </c>
      <c r="G13" s="1">
        <f>((($G$8+$G$9)*($C$9-$C$12)/$G$9)/$C$6)/$C$15</f>
        <v>249.10908458220058</v>
      </c>
      <c r="H13" s="8" t="s">
        <v>21</v>
      </c>
      <c r="J13" s="6" t="s">
        <v>48</v>
      </c>
      <c r="K13" s="1">
        <f>((($C$9-$C$12)/$K$8)/$C$7)/$C$15</f>
        <v>16.204530402191711</v>
      </c>
      <c r="L13" s="17" t="s">
        <v>42</v>
      </c>
      <c r="N13" s="5" t="s">
        <v>13</v>
      </c>
      <c r="O13" s="5">
        <v>56</v>
      </c>
      <c r="P13" s="5">
        <v>560</v>
      </c>
      <c r="Q13" s="5" t="s">
        <v>13</v>
      </c>
      <c r="R13" s="5">
        <v>56</v>
      </c>
      <c r="S13" s="5">
        <v>560</v>
      </c>
      <c r="T13" s="5" t="s">
        <v>13</v>
      </c>
      <c r="U13" s="5" t="s">
        <v>27</v>
      </c>
    </row>
    <row r="14" spans="2:21" x14ac:dyDescent="0.25">
      <c r="B14" s="19" t="s">
        <v>29</v>
      </c>
      <c r="C14" s="20"/>
      <c r="D14" s="21"/>
      <c r="F14" s="10"/>
      <c r="H14" s="17"/>
      <c r="J14" s="10"/>
      <c r="L14" s="17"/>
      <c r="N14" s="5" t="s">
        <v>15</v>
      </c>
      <c r="O14" s="5">
        <v>68</v>
      </c>
      <c r="P14" s="5">
        <v>680</v>
      </c>
      <c r="Q14" s="5" t="s">
        <v>15</v>
      </c>
      <c r="R14" s="5">
        <v>68</v>
      </c>
      <c r="S14" s="5">
        <v>680</v>
      </c>
      <c r="T14" s="5" t="s">
        <v>15</v>
      </c>
      <c r="U14" s="5" t="s">
        <v>27</v>
      </c>
    </row>
    <row r="15" spans="2:21" ht="15" customHeight="1" x14ac:dyDescent="0.25">
      <c r="B15" s="10" t="s">
        <v>30</v>
      </c>
      <c r="C15" s="24">
        <f>SQRT(2)</f>
        <v>1.4142135623730951</v>
      </c>
      <c r="D15" s="17" t="s">
        <v>27</v>
      </c>
      <c r="F15" s="10" t="s">
        <v>23</v>
      </c>
      <c r="G15" s="1">
        <f>($G$13*1000)/$C$11</f>
        <v>64.872157443281409</v>
      </c>
      <c r="H15" s="17" t="s">
        <v>24</v>
      </c>
      <c r="J15" s="26" t="s">
        <v>54</v>
      </c>
      <c r="K15" s="1">
        <f>$K$12*$C$4</f>
        <v>3727.0419925040937</v>
      </c>
      <c r="L15" s="8" t="s">
        <v>4</v>
      </c>
      <c r="N15" s="5" t="s">
        <v>37</v>
      </c>
      <c r="O15" s="5">
        <v>82</v>
      </c>
      <c r="P15" s="5">
        <v>820</v>
      </c>
      <c r="Q15" s="5" t="s">
        <v>37</v>
      </c>
      <c r="R15" s="5">
        <v>82</v>
      </c>
      <c r="S15" s="5">
        <v>820</v>
      </c>
      <c r="T15" s="5" t="s">
        <v>37</v>
      </c>
      <c r="U15" s="5" t="s">
        <v>27</v>
      </c>
    </row>
    <row r="16" spans="2:21" ht="15" customHeight="1" x14ac:dyDescent="0.25">
      <c r="B16" s="10" t="s">
        <v>34</v>
      </c>
      <c r="C16" s="24">
        <f>($C$9*1000)/$C$11</f>
        <v>0.78125</v>
      </c>
      <c r="D16" s="17" t="s">
        <v>35</v>
      </c>
      <c r="F16" s="10" t="s">
        <v>17</v>
      </c>
      <c r="G16" s="1">
        <f>($K$13*1000)/$C$11</f>
        <v>4.2199297922374246</v>
      </c>
      <c r="H16" s="8" t="s">
        <v>22</v>
      </c>
      <c r="J16" s="11" t="s">
        <v>49</v>
      </c>
      <c r="K16" s="16">
        <f>$K$13*$C$4</f>
        <v>3727.0419925040937</v>
      </c>
      <c r="L16" s="12" t="s">
        <v>4</v>
      </c>
    </row>
    <row r="17" spans="2:8" x14ac:dyDescent="0.25">
      <c r="B17" s="13" t="s">
        <v>36</v>
      </c>
      <c r="C17" s="16">
        <f>$C$9-$C$10</f>
        <v>3</v>
      </c>
      <c r="D17" s="12" t="s">
        <v>1</v>
      </c>
      <c r="F17" s="13" t="s">
        <v>45</v>
      </c>
      <c r="G17" s="16">
        <f>$K$16/$C$11</f>
        <v>0.97058385221460775</v>
      </c>
      <c r="H17" s="12" t="s">
        <v>46</v>
      </c>
    </row>
    <row r="18" spans="2:8" ht="15" customHeight="1" x14ac:dyDescent="0.25">
      <c r="B18" s="24"/>
      <c r="C18" s="24"/>
      <c r="D18" s="24"/>
    </row>
    <row r="19" spans="2:8" x14ac:dyDescent="0.25"/>
    <row r="20" spans="2:8" x14ac:dyDescent="0.25">
      <c r="B20" s="24"/>
      <c r="C20" s="24"/>
      <c r="D20" s="25"/>
    </row>
    <row r="21" spans="2:8" ht="15.75" customHeight="1" x14ac:dyDescent="0.25"/>
    <row r="22" spans="2:8" ht="15.75" customHeight="1" x14ac:dyDescent="0.25">
      <c r="B22" s="4"/>
    </row>
    <row r="23" spans="2:8" ht="15.75" customHeight="1" x14ac:dyDescent="0.25">
      <c r="D23" s="14"/>
    </row>
    <row r="24" spans="2:8" ht="15.75" customHeight="1" x14ac:dyDescent="0.25">
      <c r="D24" s="14"/>
    </row>
    <row r="25" spans="2:8" ht="15.75" customHeight="1" x14ac:dyDescent="0.25">
      <c r="D25" s="14"/>
    </row>
    <row r="26" spans="2:8" ht="15.75" customHeight="1" x14ac:dyDescent="0.25"/>
    <row r="27" spans="2:8" ht="15.75" customHeight="1" x14ac:dyDescent="0.25"/>
    <row r="28" spans="2:8" ht="15.75" customHeight="1" x14ac:dyDescent="0.25"/>
    <row r="29" spans="2:8" ht="15.75" customHeight="1" x14ac:dyDescent="0.25"/>
    <row r="30" spans="2:8" ht="15.75" customHeight="1" x14ac:dyDescent="0.25"/>
    <row r="31" spans="2:8" ht="15.75" customHeight="1" x14ac:dyDescent="0.25"/>
    <row r="32" spans="2:8" ht="15.75" customHeight="1" x14ac:dyDescent="0.25"/>
    <row r="33" spans="2:3" ht="15.75" customHeight="1" x14ac:dyDescent="0.25"/>
    <row r="34" spans="2:3" ht="15.75" customHeight="1" x14ac:dyDescent="0.25"/>
    <row r="35" spans="2:3" ht="15.75" customHeight="1" x14ac:dyDescent="0.25"/>
    <row r="36" spans="2:3" ht="15.75" customHeight="1" x14ac:dyDescent="0.25"/>
    <row r="37" spans="2:3" ht="15.75" customHeight="1" x14ac:dyDescent="0.25"/>
    <row r="38" spans="2:3" ht="15.75" customHeight="1" x14ac:dyDescent="0.25"/>
    <row r="39" spans="2:3" ht="15.75" customHeight="1" x14ac:dyDescent="0.25"/>
    <row r="40" spans="2:3" ht="15.75" customHeight="1" x14ac:dyDescent="0.25"/>
    <row r="41" spans="2:3" ht="15.75" customHeight="1" x14ac:dyDescent="0.25"/>
    <row r="42" spans="2:3" ht="15.75" customHeight="1" x14ac:dyDescent="0.25"/>
    <row r="43" spans="2:3" ht="15.75" customHeight="1" x14ac:dyDescent="0.25"/>
    <row r="44" spans="2:3" ht="15.75" customHeight="1" x14ac:dyDescent="0.25"/>
    <row r="45" spans="2:3" ht="15.75" customHeight="1" x14ac:dyDescent="0.25">
      <c r="B45" s="14"/>
      <c r="C45" s="15"/>
    </row>
    <row r="46" spans="2:3" ht="15.75" customHeight="1" x14ac:dyDescent="0.25">
      <c r="B46" s="14"/>
      <c r="C46" s="15"/>
    </row>
    <row r="47" spans="2:3" ht="15.75" customHeight="1" x14ac:dyDescent="0.25"/>
    <row r="48" spans="2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J3:L3"/>
    <mergeCell ref="F3:H3"/>
    <mergeCell ref="B3:D3"/>
    <mergeCell ref="B14:D14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Scalisi</dc:creator>
  <cp:lastModifiedBy>Davide Scalisi</cp:lastModifiedBy>
  <dcterms:created xsi:type="dcterms:W3CDTF">2015-06-05T18:19:34Z</dcterms:created>
  <dcterms:modified xsi:type="dcterms:W3CDTF">2024-08-19T13:35:00Z</dcterms:modified>
</cp:coreProperties>
</file>