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https://tgmwien-my.sharepoint.com/personal/tschrottwieser_student_tgm_ac_at/Documents/Schule/Sem7/ITP/Local Admin/05_Zeitaufzeichnung/"/>
    </mc:Choice>
  </mc:AlternateContent>
  <xr:revisionPtr revIDLastSave="115" documentId="8_{D94621B6-15C9-4DEB-B7EC-D7E4FA5EC56D}" xr6:coauthVersionLast="45" xr6:coauthVersionMax="45" xr10:uidLastSave="{23410622-10B9-40A5-AEFF-B1D52A880060}"/>
  <bookViews>
    <workbookView xWindow="-120" yWindow="-120" windowWidth="29040" windowHeight="15840" firstSheet="2" activeTab="3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7" l="1"/>
  <c r="I32" i="7" s="1"/>
  <c r="H33" i="7"/>
  <c r="I33" i="7"/>
  <c r="H34" i="7"/>
  <c r="I34" i="7"/>
  <c r="H35" i="7"/>
  <c r="I35" i="7" s="1"/>
  <c r="H36" i="7"/>
  <c r="I36" i="7"/>
  <c r="H37" i="7"/>
  <c r="I37" i="7"/>
  <c r="H38" i="7"/>
  <c r="I38" i="7"/>
  <c r="H39" i="7"/>
  <c r="I39" i="7"/>
  <c r="H11" i="7"/>
  <c r="I11" i="7" s="1"/>
  <c r="H12" i="7"/>
  <c r="I12" i="7"/>
  <c r="H13" i="7"/>
  <c r="I13" i="7"/>
  <c r="H14" i="7"/>
  <c r="I14" i="7" s="1"/>
  <c r="H15" i="7"/>
  <c r="I15" i="7"/>
  <c r="H16" i="7"/>
  <c r="I16" i="7"/>
  <c r="H17" i="7"/>
  <c r="I17" i="7"/>
  <c r="H18" i="7"/>
  <c r="I18" i="7"/>
  <c r="H19" i="7"/>
  <c r="I19" i="7" s="1"/>
  <c r="H20" i="7"/>
  <c r="I20" i="7"/>
  <c r="H21" i="7"/>
  <c r="I21" i="7"/>
  <c r="H22" i="7"/>
  <c r="I22" i="7" s="1"/>
  <c r="H23" i="7"/>
  <c r="I23" i="7"/>
  <c r="H24" i="7"/>
  <c r="I24" i="7"/>
  <c r="H25" i="7"/>
  <c r="I25" i="7"/>
  <c r="H26" i="7"/>
  <c r="I26" i="7"/>
  <c r="H27" i="7"/>
  <c r="I27" i="7" s="1"/>
  <c r="H28" i="7"/>
  <c r="I28" i="7"/>
  <c r="H29" i="7"/>
  <c r="I29" i="7"/>
  <c r="H30" i="7"/>
  <c r="I30" i="7" s="1"/>
  <c r="H31" i="7"/>
  <c r="I31" i="7"/>
  <c r="H10" i="7"/>
  <c r="I10" i="7"/>
  <c r="G35" i="6" l="1"/>
  <c r="H34" i="6"/>
  <c r="I34" i="6" s="1"/>
  <c r="H28" i="2"/>
  <c r="I28" i="2" s="1"/>
  <c r="H33" i="6"/>
  <c r="I33" i="6" s="1"/>
  <c r="H32" i="2"/>
  <c r="I32" i="2" s="1"/>
  <c r="H32" i="6"/>
  <c r="I32" i="6" s="1"/>
  <c r="H31" i="6"/>
  <c r="I31" i="6" s="1"/>
  <c r="H30" i="6" l="1"/>
  <c r="I30" i="6" l="1"/>
  <c r="H27" i="6"/>
  <c r="I27" i="6" s="1"/>
  <c r="H28" i="6"/>
  <c r="I28" i="6" s="1"/>
  <c r="H25" i="6"/>
  <c r="I25" i="6" s="1"/>
  <c r="H26" i="6"/>
  <c r="I26" i="6" s="1"/>
  <c r="H29" i="6"/>
  <c r="I29" i="6" s="1"/>
  <c r="H10" i="6"/>
  <c r="I10" i="6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7" i="8"/>
  <c r="I7" i="8" s="1"/>
  <c r="H24" i="6" l="1"/>
  <c r="I24" i="6" s="1"/>
  <c r="H23" i="6"/>
  <c r="I23" i="6" s="1"/>
  <c r="H22" i="6" l="1"/>
  <c r="I22" i="6" s="1"/>
  <c r="H21" i="6"/>
  <c r="I21" i="6" s="1"/>
  <c r="G31" i="8" l="1"/>
  <c r="G45" i="8"/>
  <c r="A49" i="8" l="1"/>
  <c r="H15" i="6"/>
  <c r="I15" i="6" s="1"/>
  <c r="H16" i="6"/>
  <c r="I16" i="6" s="1"/>
  <c r="H14" i="6"/>
  <c r="H19" i="6"/>
  <c r="I39" i="2"/>
  <c r="I14" i="6" l="1"/>
  <c r="H17" i="6"/>
  <c r="I17" i="6" s="1"/>
  <c r="H18" i="6"/>
  <c r="I18" i="6" s="1"/>
  <c r="I19" i="6"/>
  <c r="H20" i="6"/>
  <c r="I20" i="6" s="1"/>
  <c r="H10" i="2" l="1"/>
  <c r="H11" i="2"/>
  <c r="H53" i="7"/>
  <c r="I53" i="7" s="1"/>
  <c r="H52" i="7"/>
  <c r="I52" i="7" s="1"/>
  <c r="H9" i="7"/>
  <c r="H46" i="7"/>
  <c r="H47" i="7"/>
  <c r="H48" i="7"/>
  <c r="H49" i="7"/>
  <c r="H50" i="7"/>
  <c r="H51" i="7"/>
  <c r="H45" i="7"/>
  <c r="H3" i="7"/>
  <c r="H4" i="7"/>
  <c r="H5" i="7"/>
  <c r="H6" i="7"/>
  <c r="H7" i="7"/>
  <c r="H8" i="7"/>
  <c r="H40" i="7"/>
  <c r="H4" i="8"/>
  <c r="I4" i="8" s="1"/>
  <c r="H5" i="8"/>
  <c r="I5" i="8" s="1"/>
  <c r="H6" i="8"/>
  <c r="I6" i="8" s="1"/>
  <c r="H3" i="8"/>
  <c r="I3" i="8" s="1"/>
  <c r="H2" i="8"/>
  <c r="H44" i="8"/>
  <c r="I44" i="8" s="1"/>
  <c r="H35" i="8"/>
  <c r="I35" i="8" s="1"/>
  <c r="H36" i="8"/>
  <c r="I36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37" i="8"/>
  <c r="I37" i="8" s="1"/>
  <c r="H34" i="8"/>
  <c r="H2" i="6"/>
  <c r="H43" i="6"/>
  <c r="I43" i="6" s="1"/>
  <c r="H31" i="8" l="1"/>
  <c r="I34" i="8"/>
  <c r="H45" i="8"/>
  <c r="I45" i="8" s="1"/>
  <c r="I31" i="8"/>
  <c r="C49" i="8" s="1"/>
  <c r="G54" i="7"/>
  <c r="H54" i="7"/>
  <c r="H36" i="2"/>
  <c r="I37" i="2"/>
  <c r="I19" i="2"/>
  <c r="I18" i="2"/>
  <c r="I20" i="2"/>
  <c r="H17" i="2"/>
  <c r="I17" i="2" s="1"/>
  <c r="B49" i="8" l="1"/>
  <c r="I54" i="7"/>
  <c r="H13" i="6"/>
  <c r="I13" i="6" s="1"/>
  <c r="H16" i="2"/>
  <c r="I16" i="2" s="1"/>
  <c r="H11" i="6" l="1"/>
  <c r="I11" i="6" s="1"/>
  <c r="H9" i="6"/>
  <c r="I9" i="6" s="1"/>
  <c r="H8" i="6"/>
  <c r="I8" i="6" l="1"/>
  <c r="I8" i="7"/>
  <c r="I9" i="7"/>
  <c r="H42" i="6"/>
  <c r="I42" i="6" s="1"/>
  <c r="H39" i="6"/>
  <c r="H12" i="6"/>
  <c r="I12" i="6" s="1"/>
  <c r="G33" i="2" l="1"/>
  <c r="H31" i="2"/>
  <c r="I31" i="2" s="1"/>
  <c r="D5" i="1" l="1"/>
  <c r="B5" i="1"/>
  <c r="I2" i="8"/>
  <c r="G41" i="7"/>
  <c r="I40" i="7"/>
  <c r="I7" i="7"/>
  <c r="I6" i="7"/>
  <c r="I5" i="7"/>
  <c r="I4" i="7"/>
  <c r="I3" i="7"/>
  <c r="H2" i="7"/>
  <c r="I2" i="7" s="1"/>
  <c r="G45" i="6"/>
  <c r="H44" i="6"/>
  <c r="I44" i="6" s="1"/>
  <c r="H41" i="6"/>
  <c r="I41" i="6" s="1"/>
  <c r="H40" i="6"/>
  <c r="I40" i="6" s="1"/>
  <c r="I39" i="6"/>
  <c r="H38" i="6"/>
  <c r="I38" i="6" s="1"/>
  <c r="H7" i="6"/>
  <c r="I7" i="6" s="1"/>
  <c r="H6" i="6"/>
  <c r="I6" i="6" s="1"/>
  <c r="H5" i="6"/>
  <c r="I5" i="6" s="1"/>
  <c r="H4" i="6"/>
  <c r="I4" i="6" s="1"/>
  <c r="H3" i="6"/>
  <c r="H41" i="2"/>
  <c r="G41" i="2"/>
  <c r="A44" i="2" s="1"/>
  <c r="B2" i="1" s="1"/>
  <c r="I40" i="2"/>
  <c r="I38" i="2"/>
  <c r="I36" i="2"/>
  <c r="H30" i="2"/>
  <c r="I30" i="2" s="1"/>
  <c r="H29" i="2"/>
  <c r="I29" i="2" s="1"/>
  <c r="H27" i="2"/>
  <c r="I27" i="2" s="1"/>
  <c r="H26" i="2"/>
  <c r="I26" i="2" s="1"/>
  <c r="H25" i="2"/>
  <c r="I25" i="2" s="1"/>
  <c r="H24" i="2"/>
  <c r="I24" i="2" s="1"/>
  <c r="H23" i="2"/>
  <c r="I23" i="2" s="1"/>
  <c r="I22" i="2"/>
  <c r="I21" i="2"/>
  <c r="H15" i="2"/>
  <c r="H14" i="2"/>
  <c r="I14" i="2" s="1"/>
  <c r="I13" i="2"/>
  <c r="H12" i="2"/>
  <c r="I12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I3" i="2"/>
  <c r="H2" i="2"/>
  <c r="I2" i="2" s="1"/>
  <c r="H35" i="6" l="1"/>
  <c r="A59" i="7"/>
  <c r="B3" i="1" s="1"/>
  <c r="I3" i="6"/>
  <c r="I35" i="6"/>
  <c r="I41" i="2"/>
  <c r="H33" i="2"/>
  <c r="A49" i="6"/>
  <c r="B4" i="1" s="1"/>
  <c r="I15" i="2"/>
  <c r="H41" i="7"/>
  <c r="H45" i="6"/>
  <c r="I2" i="6"/>
  <c r="C5" i="1"/>
  <c r="C49" i="6" l="1"/>
  <c r="I33" i="2"/>
  <c r="C44" i="2"/>
  <c r="C2" i="1" s="1"/>
  <c r="C59" i="7"/>
  <c r="B59" i="7"/>
  <c r="D3" i="1" s="1"/>
  <c r="B49" i="6"/>
  <c r="D4" i="1" s="1"/>
  <c r="I41" i="7"/>
  <c r="I45" i="6"/>
  <c r="B44" i="2"/>
  <c r="D2" i="1" s="1"/>
  <c r="C3" i="1" l="1"/>
  <c r="C4" i="1"/>
  <c r="D7" i="1"/>
</calcChain>
</file>

<file path=xl/sharedStrings.xml><?xml version="1.0" encoding="utf-8"?>
<sst xmlns="http://schemas.openxmlformats.org/spreadsheetml/2006/main" count="312" uniqueCount="161">
  <si>
    <t>Mitglieder</t>
  </si>
  <si>
    <t>Geplante Zeit</t>
  </si>
  <si>
    <t>Differenz</t>
  </si>
  <si>
    <t>Tatsächliche Zeit</t>
  </si>
  <si>
    <t>Tobias Schrottwieser</t>
  </si>
  <si>
    <t>Nils Brugger</t>
  </si>
  <si>
    <t>In Arbeit</t>
  </si>
  <si>
    <t>Kalian Danzer</t>
  </si>
  <si>
    <t>Noch zu erledigen</t>
  </si>
  <si>
    <t>Tobias Weiss</t>
  </si>
  <si>
    <t>Erledigt</t>
  </si>
  <si>
    <t>Gesamt</t>
  </si>
  <si>
    <t>Du KeK</t>
  </si>
  <si>
    <t>Projektmanagement</t>
  </si>
  <si>
    <t>Inhalt</t>
  </si>
  <si>
    <t>Aktivität</t>
  </si>
  <si>
    <t>Datum</t>
  </si>
  <si>
    <t>Von</t>
  </si>
  <si>
    <t>Bis</t>
  </si>
  <si>
    <t>Vortschritt der AP in %</t>
  </si>
  <si>
    <t>Dokumente erstellen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</si>
  <si>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</si>
  <si>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</si>
  <si>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</si>
  <si>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</si>
  <si>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</si>
  <si>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</si>
  <si>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Projektpräsentation</t>
  </si>
  <si>
    <t>Verbesserung V2 (Abschluss)</t>
  </si>
  <si>
    <t>Machbarkeitsstudie</t>
  </si>
  <si>
    <t>Punkt 2-5</t>
  </si>
  <si>
    <t>Pflichtenheft</t>
  </si>
  <si>
    <t>PH und Zeitaufzeichnungsbeginn</t>
  </si>
  <si>
    <t>Projekthandbuch</t>
  </si>
  <si>
    <t>Vervollständigen</t>
  </si>
  <si>
    <t>Aktualisierung</t>
  </si>
  <si>
    <t>Vollendung</t>
  </si>
  <si>
    <t>Zeitaufzeichnung</t>
  </si>
  <si>
    <t>Grobentwicklung</t>
  </si>
  <si>
    <t>Datenbank entwickeln</t>
  </si>
  <si>
    <t>MYSQL</t>
  </si>
  <si>
    <t>Planung</t>
  </si>
  <si>
    <t>Erstellen</t>
  </si>
  <si>
    <t>Debuggen</t>
  </si>
  <si>
    <t>Gesamt geplante Zeit</t>
  </si>
  <si>
    <t>Gesamt tatsächliche Zeit</t>
  </si>
  <si>
    <t>Entwicklung der API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</si>
  <si>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</si>
  <si>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</si>
  <si>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</si>
  <si>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</si>
  <si>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</si>
  <si>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</si>
  <si>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</si>
  <si>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</si>
  <si>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Werte/Formeln</t>
  </si>
  <si>
    <t>Values &amp; DailyFormular implementiert</t>
  </si>
  <si>
    <t>Dokumentation</t>
  </si>
  <si>
    <t>Übersetzen vorhandener Dokumentation</t>
  </si>
  <si>
    <t>30%-</t>
  </si>
  <si>
    <t>Anderes</t>
  </si>
  <si>
    <t>Projektumgebung aufsetzen</t>
  </si>
  <si>
    <t>Fehler ausbessern</t>
  </si>
  <si>
    <t>Fehler bei der Implementierung und dem Design ausbessern</t>
  </si>
  <si>
    <t>Unterstützung des Projektes durch andere Aufgaben</t>
  </si>
  <si>
    <t>Fehler Behebungen beim Design</t>
  </si>
  <si>
    <t>Implementierung</t>
  </si>
  <si>
    <t>Implementierung der ersten Restaurant Methoden</t>
  </si>
  <si>
    <t>Implementieriung der Fehlenden Restaurant Methoden</t>
  </si>
  <si>
    <t>Bugfixxing und Weiteres</t>
  </si>
  <si>
    <t>Implementierung der Formula Methoden</t>
  </si>
  <si>
    <t>Implementierung der Columns</t>
  </si>
  <si>
    <t xml:space="preserve">Implementierung und Updaten </t>
  </si>
  <si>
    <t>Implementierung der Nutzer</t>
  </si>
  <si>
    <t>Implementierung der Nutzer und bugs fixen</t>
  </si>
  <si>
    <t>Testing</t>
  </si>
  <si>
    <t>Testcases für Nutzermethoden</t>
  </si>
  <si>
    <t xml:space="preserve">Testcases für Restaurant + Column </t>
  </si>
  <si>
    <t>Testcases für DailyColumn + DailyFormula</t>
  </si>
  <si>
    <t>Testcases für DailyFormula fertig stellen</t>
  </si>
  <si>
    <t>Testcases für Payroll</t>
  </si>
  <si>
    <t>Testcases für Table</t>
  </si>
  <si>
    <t>Fehlerbehebung</t>
  </si>
  <si>
    <t>Tested RestaurantApi and fixed errors</t>
  </si>
  <si>
    <t>Tested UserApi and UsersApi and fixed errors</t>
  </si>
  <si>
    <t>Tested ColumnApi and UserApi and fixed errors</t>
  </si>
  <si>
    <t>Tested FormulaApi and DailycolumnApi and fixed errors</t>
  </si>
  <si>
    <t xml:space="preserve">Dokumente </t>
  </si>
  <si>
    <t>Projektatrag  und Lastenheft prüfen</t>
  </si>
  <si>
    <t>Lastenheft und Machbarkeitsstudie prüfen</t>
  </si>
  <si>
    <t>Projektantrag ausbessern</t>
  </si>
  <si>
    <t>Nutzwertanalyse</t>
  </si>
  <si>
    <t>Pflichtenheft kontrollieren</t>
  </si>
  <si>
    <t>Projektbesprechung</t>
  </si>
  <si>
    <t>Besprechung mit dem Team</t>
  </si>
  <si>
    <t>Rest API Design</t>
  </si>
  <si>
    <t>Anfang der REST api modelierung</t>
  </si>
  <si>
    <t>Erweitern der Payroll REST api</t>
  </si>
  <si>
    <t>Autogeneration/Environment</t>
  </si>
  <si>
    <t>Erstellung github, konfiguration, hochladen</t>
  </si>
  <si>
    <t>Aufteilung des sourcecodes und aufsetzten von maven</t>
  </si>
  <si>
    <t>Arbeit an der API, Autogeneration sowie Dokumentation</t>
  </si>
  <si>
    <t>Projektumgebung aufsetzen (Kalian)</t>
  </si>
  <si>
    <t>API Implementierung</t>
  </si>
  <si>
    <t>Programmieren</t>
  </si>
  <si>
    <t>Implementierung der API, DUMMYs</t>
  </si>
  <si>
    <t xml:space="preserve"> (Arbeitspakete)</t>
  </si>
  <si>
    <t>Dokumente</t>
  </si>
  <si>
    <t>Sprache</t>
  </si>
  <si>
    <t>Framework</t>
  </si>
  <si>
    <t>Marktanalyse</t>
  </si>
  <si>
    <t>Nachforschung</t>
  </si>
  <si>
    <t>Texte Verfassen</t>
  </si>
  <si>
    <t>Verbesserung Grammatik</t>
  </si>
  <si>
    <t>Verbesserung Inhalt</t>
  </si>
  <si>
    <t>Nachtragen</t>
  </si>
  <si>
    <t>Datenbank</t>
  </si>
  <si>
    <t>Datenstruktur in worte fassen</t>
  </si>
  <si>
    <t>ERD Verbessern</t>
  </si>
  <si>
    <t>Backend</t>
  </si>
  <si>
    <t>Entwicklungsumgebung eingerichtet</t>
  </si>
  <si>
    <t>25.09.2019</t>
  </si>
  <si>
    <t>Dokumentation - Gruppen</t>
  </si>
  <si>
    <t>20.10.2019</t>
  </si>
  <si>
    <t>Dokumentation - Filter</t>
  </si>
  <si>
    <t>21.10.2019</t>
  </si>
  <si>
    <t>Dokumentation - Permissions Pfad</t>
  </si>
  <si>
    <t>22.10.2019</t>
  </si>
  <si>
    <t>26.10.2019</t>
  </si>
  <si>
    <t>27.10.2019</t>
  </si>
  <si>
    <t>08.11.2019</t>
  </si>
  <si>
    <t>10.11.2019</t>
  </si>
  <si>
    <t>Dokumentation - Tabellenabfragen</t>
  </si>
  <si>
    <t>11.11.2019</t>
  </si>
  <si>
    <t>13.11.2019</t>
  </si>
  <si>
    <t>16.11.2019</t>
  </si>
  <si>
    <t>Rest-API</t>
  </si>
  <si>
    <t>Implementierung - Autogen/Permissions/Filter</t>
  </si>
  <si>
    <t>18.11.2019</t>
  </si>
  <si>
    <t>Implementierung - FilterAPI</t>
  </si>
  <si>
    <t>19.11.2019</t>
  </si>
  <si>
    <t>Implementierung - Filter/PermissionAPI</t>
  </si>
  <si>
    <t>Implementierung - UsergroupAPI</t>
  </si>
  <si>
    <t>20.11.2019</t>
  </si>
  <si>
    <t>Implementierung - TablesAPI</t>
  </si>
  <si>
    <t>21.11.2019</t>
  </si>
  <si>
    <t>Implementierung - Fehler behoben</t>
  </si>
  <si>
    <t>25.11.2019</t>
  </si>
  <si>
    <t>Fehlersuche/-ausbesserung</t>
  </si>
  <si>
    <t>17.09.2019</t>
  </si>
  <si>
    <t>überarbeitet</t>
  </si>
  <si>
    <t>14.10.2019</t>
  </si>
  <si>
    <t>Machbarkeit</t>
  </si>
  <si>
    <t>Nutzwertanalyse - Datenformate / Lizenzserver</t>
  </si>
  <si>
    <t>17.10.2019</t>
  </si>
  <si>
    <t>Nutzwertanalyse - Lizenzserver</t>
  </si>
  <si>
    <t>18.10.2019</t>
  </si>
  <si>
    <t>Nutzwertanalyse - Datenformate</t>
  </si>
  <si>
    <t>Nutzwertanalyse - Auth Modell</t>
  </si>
  <si>
    <t>23.10.2019</t>
  </si>
  <si>
    <t>Momentaner Stand + Aufteilung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</si>
</sst>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3">
    <xf numFmtId="0" fontId="0" fillId="0" borderId="0" xfId="0"/>
    <xf numFmtId="165" fontId="1" fillId="4" borderId="11" xfId="0" applyNumberFormat="1" applyFon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165" fontId="4" fillId="4" borderId="9" xfId="0" applyNumberFormat="1" applyFont="1" applyFill="1" applyBorder="1" applyAlignment="1">
      <alignment horizontal="center"/>
    </xf>
    <xf numFmtId="165" fontId="4" fillId="4" borderId="11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3" borderId="3" xfId="0" applyFont="1" applyFill="1" applyBorder="1"/>
    <xf numFmtId="164" fontId="3" fillId="3" borderId="3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4" fontId="3" fillId="5" borderId="4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12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20" fontId="3" fillId="0" borderId="0" xfId="0" applyNumberFormat="1" applyFont="1"/>
    <xf numFmtId="0" fontId="3" fillId="0" borderId="4" xfId="0" applyFon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3" borderId="4" xfId="0" applyFont="1" applyFill="1" applyBorder="1"/>
    <xf numFmtId="0" fontId="0" fillId="0" borderId="5" xfId="0" applyFont="1" applyBorder="1"/>
    <xf numFmtId="0" fontId="0" fillId="3" borderId="3" xfId="0" applyFont="1" applyFill="1" applyBorder="1"/>
    <xf numFmtId="0" fontId="0" fillId="5" borderId="3" xfId="0" applyFont="1" applyFill="1" applyBorder="1"/>
    <xf numFmtId="0" fontId="0" fillId="5" borderId="5" xfId="0" applyFont="1" applyFill="1" applyBorder="1"/>
    <xf numFmtId="0" fontId="0" fillId="5" borderId="4" xfId="0" applyFont="1" applyFill="1" applyBorder="1"/>
    <xf numFmtId="10" fontId="0" fillId="5" borderId="4" xfId="0" applyNumberFormat="1" applyFont="1" applyFill="1" applyBorder="1"/>
    <xf numFmtId="10" fontId="0" fillId="3" borderId="4" xfId="0" applyNumberFormat="1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3" fillId="5" borderId="7" xfId="0" applyFont="1" applyFill="1" applyBorder="1"/>
    <xf numFmtId="0" fontId="3" fillId="3" borderId="7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4" fontId="0" fillId="3" borderId="4" xfId="0" applyNumberFormat="1" applyFont="1" applyFill="1" applyBorder="1"/>
    <xf numFmtId="21" fontId="0" fillId="3" borderId="4" xfId="0" applyNumberFormat="1" applyFont="1" applyFill="1" applyBorder="1"/>
    <xf numFmtId="0" fontId="3" fillId="3" borderId="14" xfId="0" applyFont="1" applyFill="1" applyBorder="1"/>
    <xf numFmtId="0" fontId="3" fillId="0" borderId="14" xfId="0" applyFont="1" applyBorder="1"/>
    <xf numFmtId="164" fontId="0" fillId="3" borderId="4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1" fillId="4" borderId="12" xfId="0" applyFont="1" applyFill="1" applyBorder="1"/>
    <xf numFmtId="164" fontId="0" fillId="3" borderId="5" xfId="0" applyNumberFormat="1" applyFill="1" applyBorder="1"/>
    <xf numFmtId="14" fontId="0" fillId="3" borderId="3" xfId="0" applyNumberFormat="1" applyFill="1" applyBorder="1"/>
    <xf numFmtId="14" fontId="0" fillId="0" borderId="4" xfId="0" applyNumberFormat="1" applyBorder="1"/>
    <xf numFmtId="10" fontId="0" fillId="5" borderId="14" xfId="0" applyNumberFormat="1" applyFill="1" applyBorder="1"/>
    <xf numFmtId="164" fontId="0" fillId="5" borderId="5" xfId="0" applyNumberFormat="1" applyFill="1" applyBorder="1"/>
    <xf numFmtId="10" fontId="0" fillId="3" borderId="3" xfId="0" applyNumberFormat="1" applyFill="1" applyBorder="1"/>
    <xf numFmtId="10" fontId="0" fillId="3" borderId="4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4" fontId="0" fillId="5" borderId="15" xfId="0" applyNumberFormat="1" applyFill="1" applyBorder="1"/>
    <xf numFmtId="0" fontId="0" fillId="5" borderId="8" xfId="0" applyFill="1" applyBorder="1"/>
    <xf numFmtId="14" fontId="0" fillId="5" borderId="3" xfId="0" applyNumberFormat="1" applyFont="1" applyFill="1" applyBorder="1"/>
    <xf numFmtId="21" fontId="0" fillId="5" borderId="3" xfId="0" applyNumberFormat="1" applyFont="1" applyFill="1" applyBorder="1"/>
    <xf numFmtId="21" fontId="0" fillId="5" borderId="0" xfId="0" applyNumberFormat="1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3" fillId="3" borderId="26" xfId="0" applyFont="1" applyFill="1" applyBorder="1"/>
    <xf numFmtId="0" fontId="3" fillId="0" borderId="26" xfId="0" applyFont="1" applyBorder="1"/>
    <xf numFmtId="0" fontId="3" fillId="9" borderId="22" xfId="0" applyFont="1" applyFill="1" applyBorder="1"/>
    <xf numFmtId="0" fontId="3" fillId="0" borderId="24" xfId="0" applyFont="1" applyBorder="1"/>
    <xf numFmtId="0" fontId="5" fillId="7" borderId="10" xfId="0" applyFont="1" applyFill="1" applyBorder="1"/>
    <xf numFmtId="0" fontId="3" fillId="0" borderId="9" xfId="0" applyFont="1" applyBorder="1"/>
    <xf numFmtId="0" fontId="3" fillId="5" borderId="19" xfId="0" applyFont="1" applyFill="1" applyBorder="1"/>
    <xf numFmtId="0" fontId="3" fillId="8" borderId="20" xfId="0" applyFont="1" applyFill="1" applyBorder="1"/>
    <xf numFmtId="0" fontId="3" fillId="0" borderId="19" xfId="0" applyFont="1" applyBorder="1"/>
    <xf numFmtId="164" fontId="3" fillId="5" borderId="7" xfId="0" applyNumberFormat="1" applyFon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21" fontId="0" fillId="3" borderId="0" xfId="0" applyNumberFormat="1" applyFont="1" applyFill="1" applyAlignment="1">
      <alignment horizontal="center" vertical="center"/>
    </xf>
    <xf numFmtId="21" fontId="0" fillId="5" borderId="3" xfId="0" applyNumberFormat="1" applyFont="1" applyFill="1" applyBorder="1" applyAlignment="1">
      <alignment horizontal="center" vertical="center"/>
    </xf>
    <xf numFmtId="21" fontId="0" fillId="3" borderId="4" xfId="0" applyNumberFormat="1" applyFont="1" applyFill="1" applyBorder="1" applyAlignment="1">
      <alignment horizontal="center" vertical="center"/>
    </xf>
    <xf numFmtId="14" fontId="0" fillId="5" borderId="4" xfId="0" applyNumberFormat="1" applyFont="1" applyFill="1" applyBorder="1"/>
    <xf numFmtId="21" fontId="0" fillId="5" borderId="4" xfId="0" applyNumberFormat="1" applyFont="1" applyFill="1" applyBorder="1"/>
    <xf numFmtId="21" fontId="0" fillId="5" borderId="4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3" fillId="6" borderId="7" xfId="0" applyFont="1" applyFill="1" applyBorder="1"/>
    <xf numFmtId="0" fontId="3" fillId="0" borderId="7" xfId="0" applyFont="1" applyBorder="1"/>
    <xf numFmtId="164" fontId="3" fillId="0" borderId="0" xfId="0" applyNumberFormat="1" applyFont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3" borderId="5" xfId="0" applyFont="1" applyFill="1" applyBorder="1"/>
    <xf numFmtId="14" fontId="0" fillId="3" borderId="15" xfId="0" applyNumberFormat="1" applyFont="1" applyFill="1" applyBorder="1" applyAlignment="1">
      <alignment horizontal="center" vertical="center"/>
    </xf>
    <xf numFmtId="164" fontId="3" fillId="3" borderId="28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ont="1" applyFill="1" applyBorder="1"/>
    <xf numFmtId="0" fontId="0" fillId="2" borderId="3" xfId="0" applyFill="1" applyBorder="1" applyAlignment="1">
      <alignment horizontal="center"/>
    </xf>
    <xf numFmtId="164" fontId="0" fillId="5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6" borderId="6" xfId="0" applyFont="1" applyFill="1" applyBorder="1"/>
    <xf numFmtId="10" fontId="0" fillId="5" borderId="5" xfId="0" applyNumberFormat="1" applyFill="1" applyBorder="1"/>
    <xf numFmtId="10" fontId="0" fillId="0" borderId="5" xfId="0" applyNumberFormat="1" applyBorder="1"/>
    <xf numFmtId="0" fontId="0" fillId="3" borderId="2" xfId="0" applyFill="1" applyBorder="1"/>
    <xf numFmtId="10" fontId="0" fillId="3" borderId="1" xfId="0" applyNumberFormat="1" applyFill="1" applyBorder="1"/>
    <xf numFmtId="164" fontId="0" fillId="5" borderId="16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right"/>
    </xf>
    <xf numFmtId="10" fontId="3" fillId="3" borderId="4" xfId="0" applyNumberFormat="1" applyFont="1" applyFill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10" fontId="3" fillId="5" borderId="4" xfId="0" applyNumberFormat="1" applyFont="1" applyFill="1" applyBorder="1" applyAlignment="1">
      <alignment horizontal="right"/>
    </xf>
    <xf numFmtId="164" fontId="3" fillId="3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164" fontId="3" fillId="3" borderId="8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4" fillId="4" borderId="30" xfId="0" applyNumberFormat="1" applyFont="1" applyFill="1" applyBorder="1" applyAlignment="1">
      <alignment horizontal="center"/>
    </xf>
    <xf numFmtId="165" fontId="0" fillId="10" borderId="20" xfId="0" applyNumberFormat="1" applyFont="1" applyFill="1" applyBorder="1" applyAlignment="1">
      <alignment horizontal="center" vertical="center"/>
    </xf>
    <xf numFmtId="165" fontId="0" fillId="10" borderId="19" xfId="0" applyNumberFormat="1" applyFont="1" applyFill="1" applyBorder="1" applyAlignment="1">
      <alignment horizontal="center" vertical="center"/>
    </xf>
    <xf numFmtId="165" fontId="0" fillId="10" borderId="21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0" fillId="0" borderId="8" xfId="0" applyFont="1" applyBorder="1"/>
    <xf numFmtId="14" fontId="0" fillId="6" borderId="6" xfId="0" applyNumberFormat="1" applyFont="1" applyFill="1" applyBorder="1"/>
    <xf numFmtId="14" fontId="0" fillId="0" borderId="8" xfId="0" applyNumberFormat="1" applyFont="1" applyBorder="1"/>
    <xf numFmtId="14" fontId="0" fillId="3" borderId="7" xfId="0" applyNumberFormat="1" applyFill="1" applyBorder="1"/>
    <xf numFmtId="14" fontId="0" fillId="5" borderId="8" xfId="0" applyNumberFormat="1" applyFill="1" applyBorder="1"/>
    <xf numFmtId="14" fontId="0" fillId="3" borderId="2" xfId="0" applyNumberFormat="1" applyFill="1" applyBorder="1"/>
    <xf numFmtId="164" fontId="3" fillId="3" borderId="13" xfId="0" applyNumberFormat="1" applyFont="1" applyFill="1" applyBorder="1" applyAlignment="1">
      <alignment horizontal="center"/>
    </xf>
    <xf numFmtId="46" fontId="0" fillId="0" borderId="15" xfId="0" applyNumberFormat="1" applyFont="1" applyBorder="1"/>
    <xf numFmtId="46" fontId="0" fillId="3" borderId="14" xfId="0" applyNumberFormat="1" applyFill="1" applyBorder="1"/>
    <xf numFmtId="164" fontId="0" fillId="3" borderId="18" xfId="0" applyNumberFormat="1" applyFill="1" applyBorder="1"/>
    <xf numFmtId="10" fontId="0" fillId="5" borderId="3" xfId="1" applyNumberFormat="1" applyFont="1" applyFill="1" applyBorder="1"/>
    <xf numFmtId="10" fontId="0" fillId="3" borderId="4" xfId="1" applyNumberFormat="1" applyFont="1" applyFill="1" applyBorder="1"/>
    <xf numFmtId="10" fontId="3" fillId="3" borderId="13" xfId="1" applyNumberFormat="1" applyFont="1" applyFill="1" applyBorder="1" applyAlignment="1">
      <alignment horizontal="right"/>
    </xf>
    <xf numFmtId="10" fontId="3" fillId="0" borderId="14" xfId="1" applyNumberFormat="1" applyFont="1" applyBorder="1" applyAlignment="1">
      <alignment horizontal="right"/>
    </xf>
    <xf numFmtId="10" fontId="3" fillId="3" borderId="14" xfId="1" applyNumberFormat="1" applyFont="1" applyFill="1" applyBorder="1" applyAlignment="1">
      <alignment horizontal="right"/>
    </xf>
    <xf numFmtId="10" fontId="4" fillId="4" borderId="12" xfId="0" applyNumberFormat="1" applyFont="1" applyFill="1" applyBorder="1"/>
    <xf numFmtId="10" fontId="3" fillId="0" borderId="0" xfId="0" applyNumberFormat="1" applyFont="1"/>
    <xf numFmtId="10" fontId="4" fillId="2" borderId="3" xfId="0" applyNumberFormat="1" applyFont="1" applyFill="1" applyBorder="1" applyAlignment="1">
      <alignment horizontal="center" vertical="center"/>
    </xf>
    <xf numFmtId="10" fontId="3" fillId="5" borderId="14" xfId="1" applyNumberFormat="1" applyFont="1" applyFill="1" applyBorder="1" applyAlignment="1">
      <alignment horizontal="right"/>
    </xf>
    <xf numFmtId="10" fontId="3" fillId="3" borderId="15" xfId="1" applyNumberFormat="1" applyFont="1" applyFill="1" applyBorder="1" applyAlignment="1">
      <alignment horizontal="right"/>
    </xf>
    <xf numFmtId="10" fontId="3" fillId="5" borderId="18" xfId="1" applyNumberFormat="1" applyFont="1" applyFill="1" applyBorder="1" applyAlignment="1">
      <alignment horizontal="right"/>
    </xf>
    <xf numFmtId="10" fontId="3" fillId="0" borderId="15" xfId="1" applyNumberFormat="1" applyFont="1" applyBorder="1" applyAlignment="1">
      <alignment horizontal="right"/>
    </xf>
    <xf numFmtId="10" fontId="0" fillId="0" borderId="0" xfId="0" applyNumberFormat="1" applyFont="1"/>
    <xf numFmtId="10" fontId="1" fillId="2" borderId="1" xfId="0" applyNumberFormat="1" applyFont="1" applyFill="1" applyBorder="1" applyAlignment="1">
      <alignment horizontal="center" vertical="center"/>
    </xf>
    <xf numFmtId="10" fontId="1" fillId="4" borderId="12" xfId="0" applyNumberFormat="1" applyFont="1" applyFill="1" applyBorder="1"/>
    <xf numFmtId="164" fontId="1" fillId="4" borderId="9" xfId="0" applyNumberFormat="1" applyFont="1" applyFill="1" applyBorder="1" applyAlignment="1">
      <alignment horizontal="center"/>
    </xf>
    <xf numFmtId="165" fontId="3" fillId="3" borderId="26" xfId="0" applyNumberFormat="1" applyFont="1" applyFill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165" fontId="3" fillId="5" borderId="19" xfId="0" applyNumberFormat="1" applyFont="1" applyFill="1" applyBorder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64" fontId="3" fillId="6" borderId="16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right"/>
    </xf>
    <xf numFmtId="0" fontId="6" fillId="3" borderId="14" xfId="0" applyFont="1" applyFill="1" applyBorder="1"/>
    <xf numFmtId="0" fontId="6" fillId="3" borderId="4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0" fontId="6" fillId="3" borderId="14" xfId="1" applyNumberFormat="1" applyFont="1" applyFill="1" applyBorder="1" applyAlignment="1">
      <alignment horizontal="right"/>
    </xf>
    <xf numFmtId="0" fontId="6" fillId="0" borderId="14" xfId="0" applyFont="1" applyBorder="1"/>
    <xf numFmtId="0" fontId="6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0" fontId="6" fillId="0" borderId="14" xfId="1" applyNumberFormat="1" applyFont="1" applyBorder="1" applyAlignment="1">
      <alignment horizontal="right"/>
    </xf>
    <xf numFmtId="0" fontId="3" fillId="3" borderId="1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0" fontId="6" fillId="3" borderId="13" xfId="1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65" fontId="3" fillId="10" borderId="19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0" fontId="3" fillId="0" borderId="13" xfId="1" applyNumberFormat="1" applyFont="1" applyBorder="1" applyAlignment="1">
      <alignment horizontal="right"/>
    </xf>
    <xf numFmtId="14" fontId="3" fillId="3" borderId="4" xfId="0" applyNumberFormat="1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0" fontId="3" fillId="5" borderId="15" xfId="1" applyNumberFormat="1" applyFont="1" applyFill="1" applyBorder="1" applyAlignment="1">
      <alignment horizontal="right"/>
    </xf>
    <xf numFmtId="14" fontId="3" fillId="3" borderId="3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/>
    <xf numFmtId="10" fontId="3" fillId="5" borderId="5" xfId="1" applyNumberFormat="1" applyFont="1" applyFill="1" applyBorder="1" applyAlignment="1">
      <alignment horizontal="right"/>
    </xf>
    <xf numFmtId="164" fontId="3" fillId="3" borderId="14" xfId="0" applyNumberFormat="1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right"/>
    </xf>
    <xf numFmtId="10" fontId="3" fillId="4" borderId="9" xfId="0" applyNumberFormat="1" applyFont="1" applyFill="1" applyBorder="1"/>
    <xf numFmtId="10" fontId="4" fillId="2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10" fontId="3" fillId="3" borderId="3" xfId="1" applyNumberFormat="1" applyFont="1" applyFill="1" applyBorder="1"/>
    <xf numFmtId="0" fontId="3" fillId="0" borderId="7" xfId="0" applyFont="1" applyBorder="1" applyAlignment="1">
      <alignment horizontal="left" vertical="center"/>
    </xf>
    <xf numFmtId="10" fontId="3" fillId="0" borderId="4" xfId="1" applyNumberFormat="1" applyFont="1" applyBorder="1"/>
    <xf numFmtId="0" fontId="3" fillId="3" borderId="7" xfId="0" applyFont="1" applyFill="1" applyBorder="1" applyAlignment="1">
      <alignment horizontal="left" vertical="center"/>
    </xf>
    <xf numFmtId="10" fontId="3" fillId="3" borderId="4" xfId="1" applyNumberFormat="1" applyFont="1" applyFill="1" applyBorder="1"/>
    <xf numFmtId="10" fontId="3" fillId="0" borderId="14" xfId="1" applyNumberFormat="1" applyFont="1" applyBorder="1"/>
    <xf numFmtId="10" fontId="3" fillId="5" borderId="5" xfId="1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10" fontId="3" fillId="3" borderId="14" xfId="1" applyNumberFormat="1" applyFont="1" applyFill="1" applyBorder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4" fillId="4" borderId="12" xfId="0" applyFont="1" applyFill="1" applyBorder="1" applyAlignment="1"/>
    <xf numFmtId="0" fontId="3" fillId="4" borderId="9" xfId="0" applyFont="1" applyFill="1" applyBorder="1"/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65" fontId="3" fillId="10" borderId="20" xfId="0" applyNumberFormat="1" applyFont="1" applyFill="1" applyBorder="1" applyAlignment="1">
      <alignment horizontal="center" vertical="center"/>
    </xf>
    <xf numFmtId="165" fontId="3" fillId="10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0" fontId="4" fillId="0" borderId="0" xfId="0" applyFont="1"/>
    <xf numFmtId="14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0" fontId="0" fillId="0" borderId="13" xfId="0" applyNumberFormat="1" applyFont="1" applyBorder="1" applyAlignment="1">
      <alignment vertical="center"/>
    </xf>
    <xf numFmtId="14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10" fontId="0" fillId="3" borderId="14" xfId="0" applyNumberFormat="1" applyFont="1" applyFill="1" applyBorder="1" applyAlignment="1">
      <alignment vertical="center"/>
    </xf>
    <xf numFmtId="14" fontId="0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0" fontId="0" fillId="0" borderId="15" xfId="0" applyNumberFormat="1" applyFont="1" applyBorder="1" applyAlignment="1">
      <alignment vertical="center"/>
    </xf>
    <xf numFmtId="14" fontId="0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vertical="center"/>
    </xf>
    <xf numFmtId="14" fontId="0" fillId="0" borderId="4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vertical="center"/>
    </xf>
    <xf numFmtId="14" fontId="0" fillId="5" borderId="4" xfId="0" applyNumberFormat="1" applyFont="1" applyFill="1" applyBorder="1" applyAlignment="1">
      <alignment horizontal="center" vertical="center"/>
    </xf>
    <xf numFmtId="164" fontId="0" fillId="5" borderId="4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/>
    </xf>
    <xf numFmtId="10" fontId="0" fillId="5" borderId="14" xfId="0" applyNumberFormat="1" applyFont="1" applyFill="1" applyBorder="1" applyAlignment="1">
      <alignment vertical="center"/>
    </xf>
    <xf numFmtId="14" fontId="0" fillId="5" borderId="3" xfId="0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0" fontId="0" fillId="5" borderId="13" xfId="0" applyNumberFormat="1" applyFont="1" applyFill="1" applyBorder="1" applyAlignment="1">
      <alignment vertical="center"/>
    </xf>
    <xf numFmtId="14" fontId="0" fillId="5" borderId="5" xfId="0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164" fontId="0" fillId="5" borderId="8" xfId="0" applyNumberFormat="1" applyFont="1" applyFill="1" applyBorder="1" applyAlignment="1">
      <alignment horizontal="center" vertical="center"/>
    </xf>
    <xf numFmtId="10" fontId="0" fillId="5" borderId="15" xfId="0" applyNumberFormat="1" applyFont="1" applyFill="1" applyBorder="1" applyAlignment="1">
      <alignment vertical="center"/>
    </xf>
    <xf numFmtId="164" fontId="0" fillId="3" borderId="16" xfId="0" applyNumberFormat="1" applyFont="1" applyFill="1" applyBorder="1" applyAlignment="1">
      <alignment horizontal="center" vertical="center"/>
    </xf>
    <xf numFmtId="10" fontId="0" fillId="3" borderId="3" xfId="0" applyNumberFormat="1" applyFont="1" applyFill="1" applyBorder="1" applyAlignment="1">
      <alignment vertical="center"/>
    </xf>
    <xf numFmtId="164" fontId="0" fillId="3" borderId="0" xfId="0" applyNumberFormat="1" applyFont="1" applyFill="1" applyBorder="1" applyAlignment="1">
      <alignment horizontal="center" vertical="center"/>
    </xf>
    <xf numFmtId="10" fontId="0" fillId="3" borderId="4" xfId="0" applyNumberFormat="1" applyFont="1" applyFill="1" applyBorder="1" applyAlignment="1">
      <alignment vertical="center"/>
    </xf>
    <xf numFmtId="164" fontId="0" fillId="5" borderId="0" xfId="0" applyNumberFormat="1" applyFont="1" applyFill="1" applyBorder="1" applyAlignment="1">
      <alignment horizontal="center" vertical="center"/>
    </xf>
    <xf numFmtId="10" fontId="0" fillId="5" borderId="4" xfId="0" applyNumberFormat="1" applyFont="1" applyFill="1" applyBorder="1" applyAlignment="1">
      <alignment vertical="center"/>
    </xf>
    <xf numFmtId="164" fontId="0" fillId="5" borderId="28" xfId="0" applyNumberFormat="1" applyFont="1" applyFill="1" applyBorder="1" applyAlignment="1">
      <alignment horizontal="center" vertical="center"/>
    </xf>
    <xf numFmtId="10" fontId="0" fillId="5" borderId="5" xfId="0" applyNumberFormat="1" applyFont="1" applyFill="1" applyBorder="1" applyAlignment="1">
      <alignment vertical="center"/>
    </xf>
    <xf numFmtId="14" fontId="0" fillId="3" borderId="16" xfId="0" applyNumberFormat="1" applyFont="1" applyFill="1" applyBorder="1" applyAlignment="1">
      <alignment horizontal="center" vertical="center"/>
    </xf>
    <xf numFmtId="14" fontId="0" fillId="5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center" vertical="center"/>
    </xf>
    <xf numFmtId="14" fontId="0" fillId="5" borderId="16" xfId="0" applyNumberFormat="1" applyFont="1" applyFill="1" applyBorder="1" applyAlignment="1">
      <alignment horizontal="center" vertical="center"/>
    </xf>
    <xf numFmtId="164" fontId="0" fillId="5" borderId="16" xfId="0" applyNumberFormat="1" applyFont="1" applyFill="1" applyBorder="1" applyAlignment="1">
      <alignment horizontal="center" vertical="center"/>
    </xf>
    <xf numFmtId="10" fontId="0" fillId="5" borderId="3" xfId="0" applyNumberFormat="1" applyFont="1" applyFill="1" applyBorder="1" applyAlignment="1">
      <alignment vertical="center"/>
    </xf>
    <xf numFmtId="14" fontId="0" fillId="3" borderId="1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21" fontId="0" fillId="3" borderId="4" xfId="0" applyNumberFormat="1" applyFont="1" applyFill="1" applyBorder="1" applyAlignment="1">
      <alignment vertical="center"/>
    </xf>
    <xf numFmtId="14" fontId="0" fillId="3" borderId="32" xfId="0" applyNumberFormat="1" applyFont="1" applyFill="1" applyBorder="1" applyAlignment="1">
      <alignment vertical="center"/>
    </xf>
    <xf numFmtId="164" fontId="0" fillId="3" borderId="32" xfId="0" applyNumberFormat="1" applyFont="1" applyFill="1" applyBorder="1" applyAlignment="1">
      <alignment vertical="center"/>
    </xf>
    <xf numFmtId="21" fontId="0" fillId="3" borderId="32" xfId="0" applyNumberFormat="1" applyFont="1" applyFill="1" applyBorder="1" applyAlignment="1">
      <alignment vertical="center"/>
    </xf>
    <xf numFmtId="21" fontId="0" fillId="3" borderId="32" xfId="0" applyNumberFormat="1" applyFont="1" applyFill="1" applyBorder="1" applyAlignment="1">
      <alignment horizontal="center" vertical="center"/>
    </xf>
    <xf numFmtId="10" fontId="0" fillId="3" borderId="32" xfId="0" applyNumberFormat="1" applyFont="1" applyFill="1" applyBorder="1" applyAlignment="1">
      <alignment vertical="center"/>
    </xf>
    <xf numFmtId="10" fontId="3" fillId="3" borderId="5" xfId="1" applyNumberFormat="1" applyFont="1" applyFill="1" applyBorder="1" applyAlignment="1">
      <alignment horizontal="right"/>
    </xf>
    <xf numFmtId="10" fontId="3" fillId="5" borderId="4" xfId="1" applyNumberFormat="1" applyFont="1" applyFill="1" applyBorder="1" applyAlignment="1">
      <alignment horizontal="right"/>
    </xf>
    <xf numFmtId="0" fontId="1" fillId="4" borderId="3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4" fontId="0" fillId="3" borderId="33" xfId="0" applyNumberFormat="1" applyFont="1" applyFill="1" applyBorder="1" applyAlignment="1">
      <alignment horizontal="center" vertical="center"/>
    </xf>
    <xf numFmtId="10" fontId="3" fillId="3" borderId="14" xfId="0" applyNumberFormat="1" applyFont="1" applyFill="1" applyBorder="1" applyAlignment="1">
      <alignment horizontal="right"/>
    </xf>
    <xf numFmtId="164" fontId="6" fillId="3" borderId="0" xfId="0" applyNumberFormat="1" applyFont="1" applyFill="1" applyAlignment="1">
      <alignment horizontal="center"/>
    </xf>
    <xf numFmtId="10" fontId="3" fillId="5" borderId="14" xfId="0" applyNumberFormat="1" applyFont="1" applyFill="1" applyBorder="1" applyAlignment="1">
      <alignment horizontal="right"/>
    </xf>
    <xf numFmtId="10" fontId="6" fillId="3" borderId="5" xfId="0" applyNumberFormat="1" applyFont="1" applyFill="1" applyBorder="1" applyAlignment="1">
      <alignment horizontal="right"/>
    </xf>
    <xf numFmtId="0" fontId="0" fillId="0" borderId="7" xfId="0" applyBorder="1" applyAlignment="1">
      <alignment vertical="center"/>
    </xf>
    <xf numFmtId="0" fontId="4" fillId="4" borderId="22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165" fontId="4" fillId="4" borderId="23" xfId="0" applyNumberFormat="1" applyFont="1" applyFill="1" applyBorder="1" applyAlignment="1">
      <alignment horizontal="center" vertical="center"/>
    </xf>
    <xf numFmtId="165" fontId="4" fillId="4" borderId="21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2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6.8923611111111107</c:v>
                </c:pt>
                <c:pt idx="1">
                  <c:v>5.6555555555555577</c:v>
                </c:pt>
                <c:pt idx="2">
                  <c:v>5.5173611111151546</c:v>
                </c:pt>
                <c:pt idx="3">
                  <c:v>1.8784722222222219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431A-804F-83892418EEF4}"/>
            </c:ext>
          </c:extLst>
        </c:ser>
        <c:ser>
          <c:idx val="1"/>
          <c:order val="1"/>
          <c:tx>
            <c:strRef>
              <c:f>Allg.!$C$1</c:f>
              <c:strCache>
                <c:ptCount val="1"/>
                <c:pt idx="0">
                  <c:v>Differenz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Allg.!$C$2:$C$5</c:f>
              <c:numCache>
                <c:formatCode>[h]:mm:ss;@</c:formatCode>
                <c:ptCount val="4"/>
                <c:pt idx="0">
                  <c:v>1.9791666666666636</c:v>
                </c:pt>
                <c:pt idx="1">
                  <c:v>0.39513888888889054</c:v>
                </c:pt>
                <c:pt idx="2">
                  <c:v>0.95486111111515515</c:v>
                </c:pt>
                <c:pt idx="3">
                  <c:v>1.3680555555555554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3-431A-804F-83892418EEF4}"/>
            </c:ext>
          </c:extLst>
        </c:ser>
        <c:ser>
          <c:idx val="2"/>
          <c:order val="2"/>
          <c:tx>
            <c:strRef>
              <c:f>Allg.!$D$1</c:f>
              <c:strCache>
                <c:ptCount val="1"/>
                <c:pt idx="0">
                  <c:v>Tatsächliche 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587-402F-A232-DDB6746F3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587-402F-A232-DDB6746F36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587-402F-A232-DDB6746F36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587-402F-A232-DDB6746F3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Allg.!$A$2:$A$5</c:f>
              <c:strCache>
                <c:ptCount val="4"/>
                <c:pt idx="0">
                  <c:v>Tobias Schrottwieser</c:v>
                </c:pt>
                <c:pt idx="1">
                  <c:v>Nils Brugger</c:v>
                </c:pt>
                <c:pt idx="2">
                  <c:v>Kalian Danzer</c:v>
                </c:pt>
                <c:pt idx="3">
                  <c:v>Tobias Weiss</c:v>
                </c:pt>
              </c:strCache>
            </c:strRef>
          </c:cat>
          <c:val>
            <c:numRef>
              <c:f>Allg.!$D$2:$D$5</c:f>
              <c:numCache>
                <c:formatCode>[h]:mm:ss;@</c:formatCode>
                <c:ptCount val="4"/>
                <c:pt idx="0">
                  <c:v>6.8923611111111107</c:v>
                </c:pt>
                <c:pt idx="1">
                  <c:v>5.6555555555555577</c:v>
                </c:pt>
                <c:pt idx="2">
                  <c:v>5.5173611111151546</c:v>
                </c:pt>
                <c:pt idx="3">
                  <c:v>1.8784722222222219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3-431A-804F-83892418EE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99857154675216"/>
          <c:y val="0.19232821259802507"/>
          <c:w val="0.2861495922719543"/>
          <c:h val="0.612101062372409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5</xdr:col>
      <xdr:colOff>76200</xdr:colOff>
      <xdr:row>32</xdr:row>
      <xdr:rowOff>9525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683FE2-EC91-444D-A1E4-298BA6CA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E36" sqref="E36"/>
    </sheetView>
  </sheetViews>
  <sheetFormatPr baseColWidth="10" defaultColWidth="9.140625" defaultRowHeight="14.25" x14ac:dyDescent="0.2"/>
  <cols>
    <col min="1" max="1" width="19.140625" style="3" customWidth="1"/>
    <col min="2" max="2" width="15.7109375" style="3" customWidth="1"/>
    <col min="3" max="3" width="10.7109375" style="3" customWidth="1"/>
    <col min="4" max="4" width="19" style="3" customWidth="1"/>
    <col min="5" max="6" width="9.140625" style="3"/>
    <col min="7" max="7" width="18" style="3" customWidth="1"/>
    <col min="8" max="8" width="9.140625" style="3"/>
    <col min="9" max="9" width="10.42578125" style="3" customWidth="1"/>
    <col min="10" max="16384" width="9.140625" style="3"/>
  </cols>
  <sheetData>
    <row r="1" spans="1:7" ht="15.75" thickBot="1" x14ac:dyDescent="0.25">
      <c r="A1" s="86" t="s">
        <v>0</v>
      </c>
      <c r="B1" s="86" t="s">
        <v>1</v>
      </c>
      <c r="C1" s="86" t="s">
        <v>2</v>
      </c>
      <c r="D1" s="86" t="s">
        <v>3</v>
      </c>
    </row>
    <row r="2" spans="1:7" ht="15" thickBot="1" x14ac:dyDescent="0.25">
      <c r="A2" s="87" t="s">
        <v>4</v>
      </c>
      <c r="B2" s="185">
        <f>'Tobias S.'!A44</f>
        <v>4.9131944444444473</v>
      </c>
      <c r="C2" s="185">
        <f>'Tobias S.'!C44</f>
        <v>1.9791666666666636</v>
      </c>
      <c r="D2" s="185">
        <f>'Tobias S.'!B44</f>
        <v>6.8923611111111107</v>
      </c>
    </row>
    <row r="3" spans="1:7" ht="15" thickBot="1" x14ac:dyDescent="0.25">
      <c r="A3" s="88" t="s">
        <v>5</v>
      </c>
      <c r="B3" s="186">
        <f>Nils!A59</f>
        <v>5.260416666666667</v>
      </c>
      <c r="C3" s="186">
        <f>Nils!C59</f>
        <v>0.39513888888889054</v>
      </c>
      <c r="D3" s="186">
        <f>Nils!B59</f>
        <v>5.6555555555555577</v>
      </c>
      <c r="F3" s="89"/>
      <c r="G3" s="90" t="s">
        <v>6</v>
      </c>
    </row>
    <row r="4" spans="1:7" ht="15" thickBot="1" x14ac:dyDescent="0.25">
      <c r="A4" s="87" t="s">
        <v>7</v>
      </c>
      <c r="B4" s="185">
        <f>'Kalian D.'!A49</f>
        <v>4.5624999999999991</v>
      </c>
      <c r="C4" s="185">
        <f>'Kalian D.'!C49</f>
        <v>0.95486111111515515</v>
      </c>
      <c r="D4" s="185">
        <f>'Kalian D.'!B49</f>
        <v>5.5173611111151546</v>
      </c>
      <c r="F4" s="91"/>
      <c r="G4" s="92" t="s">
        <v>8</v>
      </c>
    </row>
    <row r="5" spans="1:7" ht="15" thickBot="1" x14ac:dyDescent="0.25">
      <c r="A5" s="93" t="s">
        <v>9</v>
      </c>
      <c r="B5" s="187">
        <f>'Tobias W.'!A49</f>
        <v>0.51736111111111105</v>
      </c>
      <c r="C5" s="187">
        <f>'Tobias W.'!C49</f>
        <v>1.3680555555555554</v>
      </c>
      <c r="D5" s="187">
        <f>'Tobias W.'!B49</f>
        <v>1.8784722222222219</v>
      </c>
      <c r="F5" s="94"/>
      <c r="G5" s="95" t="s">
        <v>10</v>
      </c>
    </row>
    <row r="6" spans="1:7" ht="15" thickBot="1" x14ac:dyDescent="0.25"/>
    <row r="7" spans="1:7" x14ac:dyDescent="0.2">
      <c r="A7" s="334" t="s">
        <v>11</v>
      </c>
      <c r="B7" s="335"/>
      <c r="C7" s="335"/>
      <c r="D7" s="338">
        <f>SUM(D2:D5)</f>
        <v>19.943750000004044</v>
      </c>
    </row>
    <row r="8" spans="1:7" ht="15" thickBot="1" x14ac:dyDescent="0.25">
      <c r="A8" s="336"/>
      <c r="B8" s="337"/>
      <c r="C8" s="337"/>
      <c r="D8" s="339"/>
    </row>
    <row r="35" spans="4:4" ht="15" x14ac:dyDescent="0.25">
      <c r="D35" s="260" t="s">
        <v>12</v>
      </c>
    </row>
  </sheetData>
  <mergeCells count="2">
    <mergeCell ref="A7:C8"/>
    <mergeCell ref="D7:D8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44"/>
  <sheetViews>
    <sheetView zoomScale="84" workbookViewId="0">
      <selection activeCell="D23" sqref="D23"/>
    </sheetView>
  </sheetViews>
  <sheetFormatPr baseColWidth="10" defaultColWidth="11.42578125" defaultRowHeight="15" x14ac:dyDescent="0.25"/>
  <cols>
    <col min="1" max="1" width="36.28515625" style="34" customWidth="1"/>
    <col min="2" max="2" width="24" style="34" customWidth="1"/>
    <col min="3" max="3" width="27.7109375" style="34" customWidth="1"/>
    <col min="4" max="4" width="10.28515625" style="34" customWidth="1"/>
    <col min="5" max="5" width="8.42578125" style="34" customWidth="1"/>
    <col min="6" max="6" width="8.28515625" style="34" customWidth="1"/>
    <col min="7" max="7" width="13.42578125" style="34" customWidth="1"/>
    <col min="8" max="8" width="15.7109375" style="34" customWidth="1"/>
    <col min="9" max="9" width="11.42578125" style="34"/>
    <col min="10" max="10" width="22.5703125" style="34" customWidth="1"/>
    <col min="11" max="11" width="11.42578125" style="34"/>
    <col min="12" max="12" width="19.85546875" style="34" customWidth="1"/>
    <col min="13" max="13" width="23.28515625" style="34" customWidth="1"/>
    <col min="14" max="16384" width="11.42578125" style="34"/>
  </cols>
  <sheetData>
    <row r="1" spans="1:10" ht="21" customHeight="1" x14ac:dyDescent="0.25">
      <c r="A1" s="49" t="s">
        <v>13</v>
      </c>
      <c r="B1" s="50" t="s">
        <v>14</v>
      </c>
      <c r="C1" s="50" t="s">
        <v>15</v>
      </c>
      <c r="D1" s="50" t="s">
        <v>16</v>
      </c>
      <c r="E1" s="50" t="s">
        <v>17</v>
      </c>
      <c r="F1" s="50" t="s">
        <v>18</v>
      </c>
      <c r="G1" s="50" t="s">
        <v>1</v>
      </c>
      <c r="H1" s="50" t="s">
        <v>3</v>
      </c>
      <c r="I1" s="50" t="s">
        <v>2</v>
      </c>
      <c r="J1" s="50" t="s">
        <v>19</v>
      </c>
    </row>
    <row r="2" spans="1:10" x14ac:dyDescent="0.25">
      <c r="A2" s="351" t="s">
        <v>20</v>
      </c>
      <c r="B2" s="354" t="s">
        <v>21</v>
      </c>
      <c r="C2" s="35" t="s">
        <v>22</v>
      </c>
      <c r="D2" s="261">
        <v>43714</v>
      </c>
      <c r="E2" s="262">
        <v>0.54166666666666663</v>
      </c>
      <c r="F2" s="262">
        <v>0.70833333333333337</v>
      </c>
      <c r="G2" s="263">
        <v>8.3333333333333329E-2</v>
      </c>
      <c r="H2" s="262">
        <f>F2-E2</f>
        <v>0.16666666666666674</v>
      </c>
      <c r="I2" s="262">
        <f>IF(H2&lt;=G2,G2-H2,H2-G2)</f>
        <v>8.3333333333333412E-2</v>
      </c>
      <c r="J2" s="264">
        <v>0.6</v>
      </c>
    </row>
    <row r="3" spans="1:10" x14ac:dyDescent="0.25">
      <c r="A3" s="352"/>
      <c r="B3" s="355"/>
      <c r="C3" s="36" t="s">
        <v>23</v>
      </c>
      <c r="D3" s="265">
        <v>43714</v>
      </c>
      <c r="E3" s="266">
        <v>0.95833333333333337</v>
      </c>
      <c r="F3" s="266">
        <v>0</v>
      </c>
      <c r="G3" s="267">
        <v>3.125E-2</v>
      </c>
      <c r="H3" s="266">
        <v>4.1666666666666664E-2</v>
      </c>
      <c r="I3" s="266">
        <f t="shared" ref="I3:I25" si="0">IF(H3&lt;=G3,G3-H3,H3-G3)</f>
        <v>1.0416666666666664E-2</v>
      </c>
      <c r="J3" s="268">
        <v>0.9</v>
      </c>
    </row>
    <row r="4" spans="1:10" x14ac:dyDescent="0.25">
      <c r="A4" s="352"/>
      <c r="B4" s="356"/>
      <c r="C4" s="37" t="s">
        <v>24</v>
      </c>
      <c r="D4" s="269">
        <v>43715</v>
      </c>
      <c r="E4" s="270">
        <v>0</v>
      </c>
      <c r="F4" s="270">
        <v>5.5555555555555552E-2</v>
      </c>
      <c r="G4" s="271">
        <v>4.1666666666666664E-2</v>
      </c>
      <c r="H4" s="272">
        <f>F4-E4</f>
        <v>5.5555555555555552E-2</v>
      </c>
      <c r="I4" s="272">
        <f t="shared" si="0"/>
        <v>1.3888888888888888E-2</v>
      </c>
      <c r="J4" s="273">
        <v>1</v>
      </c>
    </row>
    <row r="5" spans="1:10" x14ac:dyDescent="0.25">
      <c r="A5" s="352"/>
      <c r="B5" s="340" t="s">
        <v>25</v>
      </c>
      <c r="C5" s="38" t="s">
        <v>26</v>
      </c>
      <c r="D5" s="274">
        <v>43716</v>
      </c>
      <c r="E5" s="275">
        <v>0.72916666666666663</v>
      </c>
      <c r="F5" s="275">
        <v>0.97916666666666663</v>
      </c>
      <c r="G5" s="276">
        <v>0.125</v>
      </c>
      <c r="H5" s="275">
        <f t="shared" ref="H5:H26" si="1">F5-E5</f>
        <v>0.25</v>
      </c>
      <c r="I5" s="275">
        <f t="shared" si="0"/>
        <v>0.125</v>
      </c>
      <c r="J5" s="277">
        <v>0.6</v>
      </c>
    </row>
    <row r="6" spans="1:10" x14ac:dyDescent="0.25">
      <c r="A6" s="352"/>
      <c r="B6" s="341"/>
      <c r="C6" s="353" t="s">
        <v>23</v>
      </c>
      <c r="D6" s="278">
        <v>43717</v>
      </c>
      <c r="E6" s="272">
        <v>0.74305555555555547</v>
      </c>
      <c r="F6" s="272">
        <v>0.98958333333333337</v>
      </c>
      <c r="G6" s="279">
        <v>0.20833333333333334</v>
      </c>
      <c r="H6" s="272">
        <f t="shared" si="1"/>
        <v>0.2465277777777779</v>
      </c>
      <c r="I6" s="272">
        <f t="shared" si="0"/>
        <v>3.8194444444444559E-2</v>
      </c>
      <c r="J6" s="280">
        <v>0.75</v>
      </c>
    </row>
    <row r="7" spans="1:10" x14ac:dyDescent="0.25">
      <c r="A7" s="352"/>
      <c r="B7" s="341"/>
      <c r="C7" s="353"/>
      <c r="D7" s="281">
        <v>43718</v>
      </c>
      <c r="E7" s="282">
        <v>0.72916666666666663</v>
      </c>
      <c r="F7" s="282">
        <v>0.875</v>
      </c>
      <c r="G7" s="283">
        <v>0.125</v>
      </c>
      <c r="H7" s="282">
        <f t="shared" si="1"/>
        <v>0.14583333333333337</v>
      </c>
      <c r="I7" s="282">
        <f t="shared" si="0"/>
        <v>2.083333333333337E-2</v>
      </c>
      <c r="J7" s="284">
        <v>0.85</v>
      </c>
    </row>
    <row r="8" spans="1:10" x14ac:dyDescent="0.25">
      <c r="A8" s="352"/>
      <c r="B8" s="357"/>
      <c r="C8" s="36" t="s">
        <v>24</v>
      </c>
      <c r="D8" s="265">
        <v>43722</v>
      </c>
      <c r="E8" s="266">
        <v>0.625</v>
      </c>
      <c r="F8" s="266">
        <v>0.70833333333333337</v>
      </c>
      <c r="G8" s="267">
        <v>8.3333333333333329E-2</v>
      </c>
      <c r="H8" s="266">
        <f>F8-E8</f>
        <v>8.333333333333337E-2</v>
      </c>
      <c r="I8" s="266">
        <f t="shared" si="0"/>
        <v>4.163336342344337E-17</v>
      </c>
      <c r="J8" s="268">
        <v>1</v>
      </c>
    </row>
    <row r="9" spans="1:10" x14ac:dyDescent="0.25">
      <c r="A9" s="352"/>
      <c r="B9" s="343" t="s">
        <v>27</v>
      </c>
      <c r="C9" s="39" t="s">
        <v>22</v>
      </c>
      <c r="D9" s="285">
        <v>43745</v>
      </c>
      <c r="E9" s="286">
        <v>0.625</v>
      </c>
      <c r="F9" s="286">
        <v>0.77083333333333337</v>
      </c>
      <c r="G9" s="287">
        <v>8.3333333333333329E-2</v>
      </c>
      <c r="H9" s="286">
        <f>F9-E9</f>
        <v>0.14583333333333337</v>
      </c>
      <c r="I9" s="286">
        <f>IF(H9&lt;=G9,G9-H9,H9-G9)</f>
        <v>6.2500000000000042E-2</v>
      </c>
      <c r="J9" s="288">
        <v>0.9</v>
      </c>
    </row>
    <row r="10" spans="1:10" x14ac:dyDescent="0.25">
      <c r="A10" s="352"/>
      <c r="B10" s="344"/>
      <c r="C10" s="36" t="s">
        <v>24</v>
      </c>
      <c r="D10" s="265">
        <v>43783</v>
      </c>
      <c r="E10" s="266">
        <v>0.70833333333333337</v>
      </c>
      <c r="F10" s="266">
        <v>0.75</v>
      </c>
      <c r="G10" s="267">
        <v>4.1666666666666664E-2</v>
      </c>
      <c r="H10" s="266">
        <f t="shared" ref="H10:H11" si="2">F10-E10</f>
        <v>4.166666666666663E-2</v>
      </c>
      <c r="I10" s="266">
        <v>0</v>
      </c>
      <c r="J10" s="268">
        <v>0.95</v>
      </c>
    </row>
    <row r="11" spans="1:10" x14ac:dyDescent="0.25">
      <c r="A11" s="352"/>
      <c r="B11" s="358"/>
      <c r="C11" s="40" t="s">
        <v>28</v>
      </c>
      <c r="D11" s="289">
        <v>43817</v>
      </c>
      <c r="E11" s="290">
        <v>0.55555555555555558</v>
      </c>
      <c r="F11" s="290">
        <v>0.625</v>
      </c>
      <c r="G11" s="291">
        <v>0.10416666666666667</v>
      </c>
      <c r="H11" s="290">
        <f t="shared" si="2"/>
        <v>6.944444444444442E-2</v>
      </c>
      <c r="I11" s="290">
        <v>0</v>
      </c>
      <c r="J11" s="292">
        <v>1</v>
      </c>
    </row>
    <row r="12" spans="1:10" x14ac:dyDescent="0.25">
      <c r="A12" s="352"/>
      <c r="B12" s="340" t="s">
        <v>29</v>
      </c>
      <c r="C12" s="359" t="s">
        <v>22</v>
      </c>
      <c r="D12" s="274">
        <v>43753</v>
      </c>
      <c r="E12" s="275">
        <v>0.55555555555555558</v>
      </c>
      <c r="F12" s="293">
        <v>0.77083333333333337</v>
      </c>
      <c r="G12" s="275">
        <v>0.125</v>
      </c>
      <c r="H12" s="275">
        <f t="shared" si="1"/>
        <v>0.21527777777777779</v>
      </c>
      <c r="I12" s="275">
        <f>IF(H12&lt;=G12,G12-H12,H12-G12)</f>
        <v>9.027777777777779E-2</v>
      </c>
      <c r="J12" s="294">
        <v>0.1</v>
      </c>
    </row>
    <row r="13" spans="1:10" x14ac:dyDescent="0.25">
      <c r="A13" s="352"/>
      <c r="B13" s="341"/>
      <c r="C13" s="346"/>
      <c r="D13" s="265">
        <v>43754</v>
      </c>
      <c r="E13" s="266">
        <v>0.89583333333333337</v>
      </c>
      <c r="F13" s="295">
        <v>0.125</v>
      </c>
      <c r="G13" s="266">
        <v>0.16666666666666666</v>
      </c>
      <c r="H13" s="266">
        <v>0.22916666666666666</v>
      </c>
      <c r="I13" s="266">
        <f>IF(H13&lt;=G13,G13-H13,H13-G13)</f>
        <v>6.25E-2</v>
      </c>
      <c r="J13" s="296">
        <v>0.2</v>
      </c>
    </row>
    <row r="14" spans="1:10" x14ac:dyDescent="0.25">
      <c r="A14" s="352"/>
      <c r="B14" s="341"/>
      <c r="C14" s="41" t="s">
        <v>30</v>
      </c>
      <c r="D14" s="281">
        <v>43759</v>
      </c>
      <c r="E14" s="282">
        <v>0.60416666666666663</v>
      </c>
      <c r="F14" s="297">
        <v>0.8125</v>
      </c>
      <c r="G14" s="282">
        <v>0.14583333333333334</v>
      </c>
      <c r="H14" s="282">
        <f t="shared" si="1"/>
        <v>0.20833333333333337</v>
      </c>
      <c r="I14" s="282">
        <f t="shared" si="0"/>
        <v>6.2500000000000028E-2</v>
      </c>
      <c r="J14" s="298">
        <v>0.3</v>
      </c>
    </row>
    <row r="15" spans="1:10" x14ac:dyDescent="0.25">
      <c r="A15" s="352"/>
      <c r="B15" s="341"/>
      <c r="C15" s="346" t="s">
        <v>23</v>
      </c>
      <c r="D15" s="265">
        <v>43761</v>
      </c>
      <c r="E15" s="266">
        <v>0.375</v>
      </c>
      <c r="F15" s="295">
        <v>0.83333333333333337</v>
      </c>
      <c r="G15" s="266">
        <v>0.375</v>
      </c>
      <c r="H15" s="266">
        <f t="shared" si="1"/>
        <v>0.45833333333333337</v>
      </c>
      <c r="I15" s="266">
        <f t="shared" si="0"/>
        <v>8.333333333333337E-2</v>
      </c>
      <c r="J15" s="296">
        <v>0.6</v>
      </c>
    </row>
    <row r="16" spans="1:10" x14ac:dyDescent="0.25">
      <c r="A16" s="352"/>
      <c r="B16" s="341"/>
      <c r="C16" s="346"/>
      <c r="D16" s="265">
        <v>43762</v>
      </c>
      <c r="E16" s="266">
        <v>0</v>
      </c>
      <c r="F16" s="295">
        <v>0.19444444444444445</v>
      </c>
      <c r="G16" s="266">
        <v>8.3333333333333329E-2</v>
      </c>
      <c r="H16" s="266">
        <f>F16-E16</f>
        <v>0.19444444444444445</v>
      </c>
      <c r="I16" s="266">
        <f t="shared" si="0"/>
        <v>0.11111111111111112</v>
      </c>
      <c r="J16" s="296">
        <v>0.7</v>
      </c>
    </row>
    <row r="17" spans="1:10" x14ac:dyDescent="0.25">
      <c r="A17" s="352"/>
      <c r="B17" s="341"/>
      <c r="C17" s="346"/>
      <c r="D17" s="265">
        <v>43763</v>
      </c>
      <c r="E17" s="266">
        <v>0.70833333333333337</v>
      </c>
      <c r="F17" s="295">
        <v>0.91666666666666663</v>
      </c>
      <c r="G17" s="266">
        <v>0.125</v>
      </c>
      <c r="H17" s="266">
        <f>F17-E17</f>
        <v>0.20833333333333326</v>
      </c>
      <c r="I17" s="266">
        <f>IF(H17&lt;=G17,G17-H17,H17-G17)</f>
        <v>8.3333333333333259E-2</v>
      </c>
      <c r="J17" s="296">
        <v>0.9</v>
      </c>
    </row>
    <row r="18" spans="1:10" x14ac:dyDescent="0.25">
      <c r="A18" s="352"/>
      <c r="B18" s="341"/>
      <c r="C18" s="360" t="s">
        <v>24</v>
      </c>
      <c r="D18" s="281">
        <v>43766</v>
      </c>
      <c r="E18" s="282">
        <v>0.55555555555555558</v>
      </c>
      <c r="F18" s="297">
        <v>0.20833333333333334</v>
      </c>
      <c r="G18" s="282">
        <v>0.375</v>
      </c>
      <c r="H18" s="282">
        <v>0.65277777777777779</v>
      </c>
      <c r="I18" s="282">
        <f t="shared" ref="I18:I20" si="3">IF(H18&lt;=G18,G18-H18,H18-G18)</f>
        <v>0.27777777777777779</v>
      </c>
      <c r="J18" s="298">
        <v>0.93</v>
      </c>
    </row>
    <row r="19" spans="1:10" x14ac:dyDescent="0.25">
      <c r="A19" s="352"/>
      <c r="B19" s="341"/>
      <c r="C19" s="360"/>
      <c r="D19" s="281">
        <v>43767</v>
      </c>
      <c r="E19" s="282">
        <v>0.70833333333333337</v>
      </c>
      <c r="F19" s="297">
        <v>0.20833333333333334</v>
      </c>
      <c r="G19" s="282">
        <v>0.33333333333333331</v>
      </c>
      <c r="H19" s="282">
        <v>0.45833333333333331</v>
      </c>
      <c r="I19" s="282">
        <f t="shared" si="3"/>
        <v>0.125</v>
      </c>
      <c r="J19" s="298">
        <v>0.96</v>
      </c>
    </row>
    <row r="20" spans="1:10" x14ac:dyDescent="0.25">
      <c r="A20" s="352"/>
      <c r="B20" s="357"/>
      <c r="C20" s="361"/>
      <c r="D20" s="289">
        <v>43768</v>
      </c>
      <c r="E20" s="290">
        <v>0.65277777777777779</v>
      </c>
      <c r="F20" s="299">
        <v>0.16666666666666666</v>
      </c>
      <c r="G20" s="290">
        <v>0.5</v>
      </c>
      <c r="H20" s="290">
        <v>0.55555555555555558</v>
      </c>
      <c r="I20" s="290">
        <f t="shared" si="3"/>
        <v>5.555555555555558E-2</v>
      </c>
      <c r="J20" s="300">
        <v>1</v>
      </c>
    </row>
    <row r="21" spans="1:10" x14ac:dyDescent="0.25">
      <c r="A21" s="352"/>
      <c r="B21" s="344" t="s">
        <v>31</v>
      </c>
      <c r="C21" s="41" t="s">
        <v>26</v>
      </c>
      <c r="D21" s="281">
        <v>43772</v>
      </c>
      <c r="E21" s="282">
        <v>0.66666666666666663</v>
      </c>
      <c r="F21" s="282">
        <v>0.25</v>
      </c>
      <c r="G21" s="283">
        <v>0.39583333333333331</v>
      </c>
      <c r="H21" s="282">
        <v>0.5</v>
      </c>
      <c r="I21" s="282">
        <f t="shared" si="0"/>
        <v>0.10416666666666669</v>
      </c>
      <c r="J21" s="284">
        <v>0.33</v>
      </c>
    </row>
    <row r="22" spans="1:10" x14ac:dyDescent="0.25">
      <c r="A22" s="352"/>
      <c r="B22" s="344"/>
      <c r="C22" s="36" t="s">
        <v>23</v>
      </c>
      <c r="D22" s="265">
        <v>43773</v>
      </c>
      <c r="E22" s="266">
        <v>0.55555555555555558</v>
      </c>
      <c r="F22" s="266">
        <v>0.16666666666666666</v>
      </c>
      <c r="G22" s="267">
        <v>0.39583333333333331</v>
      </c>
      <c r="H22" s="266">
        <v>0.61111111111111105</v>
      </c>
      <c r="I22" s="266">
        <f t="shared" si="0"/>
        <v>0.21527777777777773</v>
      </c>
      <c r="J22" s="268">
        <v>0.9</v>
      </c>
    </row>
    <row r="23" spans="1:10" x14ac:dyDescent="0.25">
      <c r="A23" s="352"/>
      <c r="B23" s="358"/>
      <c r="C23" s="40" t="s">
        <v>24</v>
      </c>
      <c r="D23" s="289">
        <v>43774</v>
      </c>
      <c r="E23" s="290">
        <v>0.58333333333333337</v>
      </c>
      <c r="F23" s="290">
        <v>0.73611111111111116</v>
      </c>
      <c r="G23" s="291">
        <v>0.16666666666666666</v>
      </c>
      <c r="H23" s="282">
        <f t="shared" si="1"/>
        <v>0.15277777777777779</v>
      </c>
      <c r="I23" s="282">
        <f t="shared" si="0"/>
        <v>1.3888888888888867E-2</v>
      </c>
      <c r="J23" s="292">
        <v>1</v>
      </c>
    </row>
    <row r="24" spans="1:10" x14ac:dyDescent="0.25">
      <c r="A24" s="340" t="s">
        <v>32</v>
      </c>
      <c r="B24" s="348" t="s">
        <v>33</v>
      </c>
      <c r="C24" s="38" t="s">
        <v>22</v>
      </c>
      <c r="D24" s="301">
        <v>43715</v>
      </c>
      <c r="E24" s="275">
        <v>0.55555555555555558</v>
      </c>
      <c r="F24" s="293">
        <v>0.70833333333333337</v>
      </c>
      <c r="G24" s="275">
        <v>0.125</v>
      </c>
      <c r="H24" s="293">
        <f t="shared" si="1"/>
        <v>0.15277777777777779</v>
      </c>
      <c r="I24" s="275">
        <f t="shared" si="0"/>
        <v>2.777777777777779E-2</v>
      </c>
      <c r="J24" s="294">
        <v>0.4</v>
      </c>
    </row>
    <row r="25" spans="1:10" x14ac:dyDescent="0.25">
      <c r="A25" s="341"/>
      <c r="B25" s="349"/>
      <c r="C25" s="41" t="s">
        <v>34</v>
      </c>
      <c r="D25" s="302">
        <v>43747</v>
      </c>
      <c r="E25" s="282">
        <v>0.55555555555555558</v>
      </c>
      <c r="F25" s="297">
        <v>0.68055555555555547</v>
      </c>
      <c r="G25" s="282">
        <v>0.16666666666666666</v>
      </c>
      <c r="H25" s="297">
        <f t="shared" si="1"/>
        <v>0.12499999999999989</v>
      </c>
      <c r="I25" s="282">
        <f t="shared" si="0"/>
        <v>4.1666666666666768E-2</v>
      </c>
      <c r="J25" s="298">
        <v>0.6</v>
      </c>
    </row>
    <row r="26" spans="1:10" x14ac:dyDescent="0.25">
      <c r="A26" s="341"/>
      <c r="B26" s="349"/>
      <c r="C26" s="36" t="s">
        <v>24</v>
      </c>
      <c r="D26" s="303">
        <v>43752</v>
      </c>
      <c r="E26" s="266">
        <v>0.72916666666666663</v>
      </c>
      <c r="F26" s="295">
        <v>0.75694444444444453</v>
      </c>
      <c r="G26" s="266">
        <v>1.3888888888888888E-2</v>
      </c>
      <c r="H26" s="295">
        <f t="shared" si="1"/>
        <v>2.7777777777777901E-2</v>
      </c>
      <c r="I26" s="266">
        <f t="shared" ref="I26:I32" si="4">IF(H26&lt;=G26,G26-H26,H26-G26)</f>
        <v>1.3888888888889013E-2</v>
      </c>
      <c r="J26" s="296">
        <v>0.7</v>
      </c>
    </row>
    <row r="27" spans="1:10" x14ac:dyDescent="0.25">
      <c r="A27" s="341"/>
      <c r="B27" s="349"/>
      <c r="C27" s="41" t="s">
        <v>35</v>
      </c>
      <c r="D27" s="302">
        <v>43782</v>
      </c>
      <c r="E27" s="282">
        <v>0.72916666666666663</v>
      </c>
      <c r="F27" s="297">
        <v>0.9375</v>
      </c>
      <c r="G27" s="282">
        <v>0.10416666666666667</v>
      </c>
      <c r="H27" s="297">
        <f t="shared" ref="H27:H32" si="5">F27-E27</f>
        <v>0.20833333333333337</v>
      </c>
      <c r="I27" s="282">
        <f t="shared" si="4"/>
        <v>0.1041666666666667</v>
      </c>
      <c r="J27" s="298">
        <v>0.8</v>
      </c>
    </row>
    <row r="28" spans="1:10" x14ac:dyDescent="0.25">
      <c r="A28" s="341"/>
      <c r="B28" s="350"/>
      <c r="C28" s="36" t="s">
        <v>36</v>
      </c>
      <c r="D28" s="303">
        <v>43817</v>
      </c>
      <c r="E28" s="266">
        <v>0.63888888888888895</v>
      </c>
      <c r="F28" s="295">
        <v>0.69444444444444453</v>
      </c>
      <c r="G28" s="266">
        <v>4.1666666666666664E-2</v>
      </c>
      <c r="H28" s="295">
        <f t="shared" si="5"/>
        <v>5.555555555555558E-2</v>
      </c>
      <c r="I28" s="266">
        <f t="shared" si="4"/>
        <v>1.3888888888888916E-2</v>
      </c>
      <c r="J28" s="296">
        <v>1</v>
      </c>
    </row>
    <row r="29" spans="1:10" x14ac:dyDescent="0.25">
      <c r="A29" s="341"/>
      <c r="B29" s="343" t="s">
        <v>37</v>
      </c>
      <c r="C29" s="39" t="s">
        <v>22</v>
      </c>
      <c r="D29" s="304">
        <v>43714</v>
      </c>
      <c r="E29" s="286">
        <v>0.70833333333333337</v>
      </c>
      <c r="F29" s="305">
        <v>0.72916666666666663</v>
      </c>
      <c r="G29" s="286">
        <v>6.9444444444444441E-3</v>
      </c>
      <c r="H29" s="305">
        <f t="shared" si="5"/>
        <v>2.0833333333333259E-2</v>
      </c>
      <c r="I29" s="286">
        <f t="shared" si="4"/>
        <v>1.3888888888888815E-2</v>
      </c>
      <c r="J29" s="306">
        <v>0.2</v>
      </c>
    </row>
    <row r="30" spans="1:10" x14ac:dyDescent="0.25">
      <c r="A30" s="341"/>
      <c r="B30" s="344"/>
      <c r="C30" s="346" t="s">
        <v>35</v>
      </c>
      <c r="D30" s="303">
        <v>43754</v>
      </c>
      <c r="E30" s="266">
        <v>0.70833333333333337</v>
      </c>
      <c r="F30" s="295">
        <v>0.83333333333333337</v>
      </c>
      <c r="G30" s="266">
        <v>6.9444444444444441E-3</v>
      </c>
      <c r="H30" s="295">
        <f t="shared" si="5"/>
        <v>0.125</v>
      </c>
      <c r="I30" s="266">
        <f t="shared" si="4"/>
        <v>0.11805555555555555</v>
      </c>
      <c r="J30" s="296">
        <v>0.4</v>
      </c>
    </row>
    <row r="31" spans="1:10" x14ac:dyDescent="0.25">
      <c r="A31" s="341"/>
      <c r="B31" s="344"/>
      <c r="C31" s="346"/>
      <c r="D31" s="307">
        <v>43759</v>
      </c>
      <c r="E31" s="308">
        <v>0.8125</v>
      </c>
      <c r="F31" s="309">
        <v>0.81944444444444453</v>
      </c>
      <c r="G31" s="100">
        <v>6.9444444444444441E-3</v>
      </c>
      <c r="H31" s="266">
        <f t="shared" si="5"/>
        <v>6.9444444444445308E-3</v>
      </c>
      <c r="I31" s="266">
        <f t="shared" si="4"/>
        <v>8.6736173798840355E-17</v>
      </c>
      <c r="J31" s="296">
        <v>0.75</v>
      </c>
    </row>
    <row r="32" spans="1:10" ht="15.75" thickBot="1" x14ac:dyDescent="0.3">
      <c r="A32" s="342"/>
      <c r="B32" s="345"/>
      <c r="C32" s="347"/>
      <c r="D32" s="310">
        <v>43818</v>
      </c>
      <c r="E32" s="311">
        <v>0.56944444444444442</v>
      </c>
      <c r="F32" s="312">
        <v>0.63194444444444442</v>
      </c>
      <c r="G32" s="313">
        <v>2.0833333333333332E-2</v>
      </c>
      <c r="H32" s="266">
        <f t="shared" si="5"/>
        <v>6.25E-2</v>
      </c>
      <c r="I32" s="266">
        <f t="shared" si="4"/>
        <v>4.1666666666666671E-2</v>
      </c>
      <c r="J32" s="314">
        <v>1</v>
      </c>
    </row>
    <row r="33" spans="1:10" ht="15.75" thickBot="1" x14ac:dyDescent="0.3">
      <c r="A33" s="362" t="s">
        <v>11</v>
      </c>
      <c r="B33" s="363"/>
      <c r="C33" s="364"/>
      <c r="D33" s="365"/>
      <c r="E33" s="365"/>
      <c r="F33" s="363"/>
      <c r="G33" s="1">
        <f>SUM(G2:G31)</f>
        <v>4.586805555555558</v>
      </c>
      <c r="H33" s="2">
        <f>SUM(H2:H31)</f>
        <v>6.4131944444444438</v>
      </c>
      <c r="I33" s="2">
        <f>SUM(H33-G33)</f>
        <v>1.8263888888888857</v>
      </c>
      <c r="J33" s="183"/>
    </row>
    <row r="34" spans="1:10" x14ac:dyDescent="0.25">
      <c r="A34" s="44"/>
      <c r="B34" s="45"/>
      <c r="C34" s="46"/>
      <c r="J34" s="181"/>
    </row>
    <row r="35" spans="1:10" ht="20.25" customHeight="1" x14ac:dyDescent="0.25">
      <c r="A35" s="49" t="s">
        <v>38</v>
      </c>
      <c r="B35" s="50" t="s">
        <v>14</v>
      </c>
      <c r="C35" s="50" t="s">
        <v>15</v>
      </c>
      <c r="D35" s="50" t="s">
        <v>16</v>
      </c>
      <c r="E35" s="50" t="s">
        <v>17</v>
      </c>
      <c r="F35" s="50" t="s">
        <v>18</v>
      </c>
      <c r="G35" s="50" t="s">
        <v>1</v>
      </c>
      <c r="H35" s="50" t="s">
        <v>3</v>
      </c>
      <c r="I35" s="50" t="s">
        <v>2</v>
      </c>
      <c r="J35" s="182" t="s">
        <v>19</v>
      </c>
    </row>
    <row r="36" spans="1:10" x14ac:dyDescent="0.25">
      <c r="A36" s="343" t="s">
        <v>39</v>
      </c>
      <c r="B36" s="348" t="s">
        <v>40</v>
      </c>
      <c r="C36" s="39" t="s">
        <v>41</v>
      </c>
      <c r="D36" s="81">
        <v>43774</v>
      </c>
      <c r="E36" s="82">
        <v>0.70833333333333337</v>
      </c>
      <c r="F36" s="82">
        <v>0.75</v>
      </c>
      <c r="G36" s="83">
        <v>3.125E-2</v>
      </c>
      <c r="H36" s="99">
        <f>F36-E36</f>
        <v>4.166666666666663E-2</v>
      </c>
      <c r="I36" s="84">
        <f>IF(H36&lt;=G36,G36-H36,H36-G36)</f>
        <v>1.041666666666663E-2</v>
      </c>
      <c r="J36" s="42">
        <v>0.1</v>
      </c>
    </row>
    <row r="37" spans="1:10" x14ac:dyDescent="0.25">
      <c r="A37" s="344"/>
      <c r="B37" s="349"/>
      <c r="C37" s="36" t="s">
        <v>42</v>
      </c>
      <c r="D37" s="61">
        <v>43777</v>
      </c>
      <c r="E37" s="62">
        <v>0.70833333333333337</v>
      </c>
      <c r="F37" s="62">
        <v>0.83333333333333337</v>
      </c>
      <c r="G37" s="98">
        <v>8.3333333333333329E-2</v>
      </c>
      <c r="H37" s="100">
        <v>0.125</v>
      </c>
      <c r="I37" s="85">
        <f>IF(H37&lt;=G37,G37-H37,H37-G37)</f>
        <v>4.1666666666666671E-2</v>
      </c>
      <c r="J37" s="43">
        <v>0.6</v>
      </c>
    </row>
    <row r="38" spans="1:10" x14ac:dyDescent="0.25">
      <c r="A38" s="344"/>
      <c r="B38" s="349"/>
      <c r="C38" s="360" t="s">
        <v>34</v>
      </c>
      <c r="D38" s="101">
        <v>43781</v>
      </c>
      <c r="E38" s="102">
        <v>0.55555555555555558</v>
      </c>
      <c r="F38" s="102">
        <v>0.70138888888888884</v>
      </c>
      <c r="G38" s="83">
        <v>4.1666666666666664E-2</v>
      </c>
      <c r="H38" s="103">
        <v>0.14583333333333334</v>
      </c>
      <c r="I38" s="84">
        <f>IF(H38&lt;=G38,G38-H38,H38-G38)</f>
        <v>0.10416666666666669</v>
      </c>
      <c r="J38" s="42">
        <v>0.8</v>
      </c>
    </row>
    <row r="39" spans="1:10" x14ac:dyDescent="0.25">
      <c r="A39" s="344"/>
      <c r="B39" s="349"/>
      <c r="C39" s="360"/>
      <c r="D39" s="101">
        <v>43782</v>
      </c>
      <c r="E39" s="102">
        <v>0.58333333333333337</v>
      </c>
      <c r="F39" s="102">
        <v>0.625</v>
      </c>
      <c r="G39" s="83">
        <v>3.125E-2</v>
      </c>
      <c r="H39" s="103">
        <v>4.1666666666666664E-2</v>
      </c>
      <c r="I39" s="84">
        <f>IF(H39&lt;=G39,G39-H39,H39-G39)</f>
        <v>1.0416666666666664E-2</v>
      </c>
      <c r="J39" s="42">
        <v>0.95</v>
      </c>
    </row>
    <row r="40" spans="1:10" ht="15.75" thickBot="1" x14ac:dyDescent="0.3">
      <c r="A40" s="345"/>
      <c r="B40" s="366"/>
      <c r="C40" s="36" t="s">
        <v>43</v>
      </c>
      <c r="D40" s="61">
        <v>43783</v>
      </c>
      <c r="E40" s="62">
        <v>0.70833333333333337</v>
      </c>
      <c r="F40" s="62">
        <v>0.83333333333333337</v>
      </c>
      <c r="G40" s="98">
        <v>0.1388888888888889</v>
      </c>
      <c r="H40" s="100">
        <v>0.125</v>
      </c>
      <c r="I40" s="85">
        <f>IF(H40&lt;=G40,G40-H40,H40-G40)</f>
        <v>1.3888888888888895E-2</v>
      </c>
      <c r="J40" s="43">
        <v>1</v>
      </c>
    </row>
    <row r="41" spans="1:10" ht="15.75" thickBot="1" x14ac:dyDescent="0.3">
      <c r="A41" s="362" t="s">
        <v>11</v>
      </c>
      <c r="B41" s="363"/>
      <c r="C41" s="364"/>
      <c r="D41" s="365"/>
      <c r="E41" s="365"/>
      <c r="F41" s="363"/>
      <c r="G41" s="1">
        <f>SUM(G36:G40)</f>
        <v>0.3263888888888889</v>
      </c>
      <c r="H41" s="2">
        <f>SUM(H36:H40)</f>
        <v>0.47916666666666669</v>
      </c>
      <c r="I41" s="2">
        <f>SUM(H41-G41)</f>
        <v>0.15277777777777779</v>
      </c>
      <c r="J41" s="69"/>
    </row>
    <row r="42" spans="1:10" ht="15.75" thickBot="1" x14ac:dyDescent="0.3"/>
    <row r="43" spans="1:10" ht="21" customHeight="1" x14ac:dyDescent="0.25">
      <c r="A43" s="58" t="s">
        <v>44</v>
      </c>
      <c r="B43" s="59" t="s">
        <v>45</v>
      </c>
      <c r="C43" s="60" t="s">
        <v>2</v>
      </c>
    </row>
    <row r="44" spans="1:10" ht="15.75" thickBot="1" x14ac:dyDescent="0.3">
      <c r="A44" s="155">
        <f>G33+G41</f>
        <v>4.9131944444444473</v>
      </c>
      <c r="B44" s="156">
        <f>H33+H41</f>
        <v>6.8923611111111107</v>
      </c>
      <c r="C44" s="157">
        <f>ABS(G33-H33+G41-H41)</f>
        <v>1.9791666666666636</v>
      </c>
    </row>
  </sheetData>
  <mergeCells count="21">
    <mergeCell ref="A36:A40"/>
    <mergeCell ref="A41:B41"/>
    <mergeCell ref="C41:F41"/>
    <mergeCell ref="B36:B40"/>
    <mergeCell ref="A33:B33"/>
    <mergeCell ref="C33:F33"/>
    <mergeCell ref="C38:C39"/>
    <mergeCell ref="A24:A32"/>
    <mergeCell ref="B29:B32"/>
    <mergeCell ref="C30:C32"/>
    <mergeCell ref="B24:B28"/>
    <mergeCell ref="A2:A23"/>
    <mergeCell ref="C6:C7"/>
    <mergeCell ref="B2:B4"/>
    <mergeCell ref="B5:B8"/>
    <mergeCell ref="B21:B23"/>
    <mergeCell ref="B9:B11"/>
    <mergeCell ref="C12:C13"/>
    <mergeCell ref="B12:B20"/>
    <mergeCell ref="C18:C20"/>
    <mergeCell ref="C15:C17"/>
  </mergeCells>
  <pageMargins left="0.25" right="0.25" top="0.75" bottom="0.75" header="0.3" footer="0.3"/>
  <pageSetup paperSize="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L49"/>
  <sheetViews>
    <sheetView topLeftCell="A13" zoomScale="115" zoomScaleNormal="115" workbookViewId="0">
      <selection activeCell="E31" sqref="E31"/>
    </sheetView>
  </sheetViews>
  <sheetFormatPr baseColWidth="10" defaultColWidth="11.42578125" defaultRowHeight="14.25" x14ac:dyDescent="0.2"/>
  <cols>
    <col min="1" max="1" width="23.140625" style="3" customWidth="1"/>
    <col min="2" max="2" width="26" style="3" bestFit="1" customWidth="1"/>
    <col min="3" max="3" width="58.42578125" style="3" bestFit="1" customWidth="1"/>
    <col min="4" max="4" width="12.5703125" style="3" customWidth="1"/>
    <col min="5" max="5" width="13" style="3" customWidth="1"/>
    <col min="6" max="6" width="11.42578125" style="3" customWidth="1"/>
    <col min="7" max="7" width="15.5703125" style="3" customWidth="1"/>
    <col min="8" max="8" width="16" style="3" customWidth="1"/>
    <col min="9" max="9" width="11.42578125" style="3" customWidth="1"/>
    <col min="10" max="10" width="25.42578125" style="3" customWidth="1"/>
    <col min="11" max="16384" width="11.42578125" style="3"/>
  </cols>
  <sheetData>
    <row r="1" spans="1:12" ht="18.75" customHeight="1" x14ac:dyDescent="0.2">
      <c r="A1" s="51" t="s">
        <v>38</v>
      </c>
      <c r="B1" s="52" t="s">
        <v>14</v>
      </c>
      <c r="C1" s="53" t="s">
        <v>15</v>
      </c>
      <c r="D1" s="53" t="s">
        <v>16</v>
      </c>
      <c r="E1" s="53" t="s">
        <v>17</v>
      </c>
      <c r="F1" s="53" t="s">
        <v>18</v>
      </c>
      <c r="G1" s="53" t="s">
        <v>1</v>
      </c>
      <c r="H1" s="53" t="s">
        <v>3</v>
      </c>
      <c r="I1" s="53" t="s">
        <v>2</v>
      </c>
      <c r="J1" s="52" t="s">
        <v>19</v>
      </c>
    </row>
    <row r="2" spans="1:12" x14ac:dyDescent="0.2">
      <c r="A2" s="389" t="s">
        <v>46</v>
      </c>
      <c r="B2" s="373" t="s">
        <v>47</v>
      </c>
      <c r="C2" s="212" t="s">
        <v>48</v>
      </c>
      <c r="D2" s="219">
        <v>43727</v>
      </c>
      <c r="E2" s="220">
        <v>0.72222222222222221</v>
      </c>
      <c r="F2" s="220">
        <v>0.81944444444444453</v>
      </c>
      <c r="G2" s="220">
        <v>6.25E-2</v>
      </c>
      <c r="H2" s="220">
        <f>$F2-$E2</f>
        <v>9.7222222222222321E-2</v>
      </c>
      <c r="I2" s="220">
        <f>IF(H2&lt;=G2,G2-H2,H2-G2)</f>
        <v>3.4722222222222321E-2</v>
      </c>
      <c r="J2" s="221">
        <v>0.1</v>
      </c>
    </row>
    <row r="3" spans="1:12" x14ac:dyDescent="0.2">
      <c r="A3" s="390"/>
      <c r="B3" s="373"/>
      <c r="C3" s="213" t="s">
        <v>49</v>
      </c>
      <c r="D3" s="222">
        <v>43728.486111111109</v>
      </c>
      <c r="E3" s="31">
        <v>0.4861111111111111</v>
      </c>
      <c r="F3" s="31">
        <v>0.51388888888888895</v>
      </c>
      <c r="G3" s="31">
        <v>4.1666666666666664E-2</v>
      </c>
      <c r="H3" s="31">
        <f t="shared" ref="H3:H7" si="0">$F3-$E3</f>
        <v>2.7777777777777846E-2</v>
      </c>
      <c r="I3" s="31">
        <f t="shared" ref="I3:I11" si="1">IF(H3&lt;=G3,G3-H3,H3-G3)</f>
        <v>1.3888888888888819E-2</v>
      </c>
      <c r="J3" s="173">
        <v>0.6</v>
      </c>
    </row>
    <row r="4" spans="1:12" x14ac:dyDescent="0.2">
      <c r="A4" s="390"/>
      <c r="B4" s="373"/>
      <c r="C4" s="214" t="s">
        <v>50</v>
      </c>
      <c r="D4" s="223">
        <v>43728.767361111109</v>
      </c>
      <c r="E4" s="224">
        <v>0.76736111111111116</v>
      </c>
      <c r="F4" s="224">
        <v>0.81944444444444453</v>
      </c>
      <c r="G4" s="224">
        <v>4.1666666666666664E-2</v>
      </c>
      <c r="H4" s="224">
        <f t="shared" si="0"/>
        <v>5.208333333333337E-2</v>
      </c>
      <c r="I4" s="224">
        <f t="shared" si="1"/>
        <v>1.0416666666666706E-2</v>
      </c>
      <c r="J4" s="180">
        <v>1</v>
      </c>
      <c r="L4" s="28"/>
    </row>
    <row r="5" spans="1:12" x14ac:dyDescent="0.2">
      <c r="A5" s="390"/>
      <c r="B5" s="374" t="s">
        <v>51</v>
      </c>
      <c r="C5" s="213" t="s">
        <v>52</v>
      </c>
      <c r="D5" s="222">
        <v>43730.618055555555</v>
      </c>
      <c r="E5" s="31">
        <v>0.61805555555555558</v>
      </c>
      <c r="F5" s="31">
        <v>0.72916666666666663</v>
      </c>
      <c r="G5" s="31">
        <v>0.14583333333333334</v>
      </c>
      <c r="H5" s="31">
        <f t="shared" si="0"/>
        <v>0.11111111111111105</v>
      </c>
      <c r="I5" s="31">
        <f t="shared" si="1"/>
        <v>3.4722222222222293E-2</v>
      </c>
      <c r="J5" s="173">
        <v>0.2</v>
      </c>
    </row>
    <row r="6" spans="1:12" x14ac:dyDescent="0.2">
      <c r="A6" s="390"/>
      <c r="B6" s="375"/>
      <c r="C6" s="215" t="s">
        <v>53</v>
      </c>
      <c r="D6" s="225">
        <v>43733.618055555555</v>
      </c>
      <c r="E6" s="226">
        <v>0.61805555555555558</v>
      </c>
      <c r="F6" s="226">
        <v>0.65972222222222221</v>
      </c>
      <c r="G6" s="226">
        <v>8.3333333333333329E-2</v>
      </c>
      <c r="H6" s="226">
        <f t="shared" si="0"/>
        <v>4.166666666666663E-2</v>
      </c>
      <c r="I6" s="226">
        <f t="shared" si="1"/>
        <v>4.1666666666666699E-2</v>
      </c>
      <c r="J6" s="172">
        <v>0.7</v>
      </c>
    </row>
    <row r="7" spans="1:12" x14ac:dyDescent="0.2">
      <c r="A7" s="390"/>
      <c r="B7" s="376"/>
      <c r="C7" s="216" t="s">
        <v>54</v>
      </c>
      <c r="D7" s="227">
        <v>43740.6875</v>
      </c>
      <c r="E7" s="228">
        <v>0.6875</v>
      </c>
      <c r="F7" s="228">
        <v>0.72222222222222221</v>
      </c>
      <c r="G7" s="228">
        <v>4.1666666666666664E-2</v>
      </c>
      <c r="H7" s="228">
        <f t="shared" si="0"/>
        <v>3.472222222222221E-2</v>
      </c>
      <c r="I7" s="228">
        <f t="shared" si="1"/>
        <v>6.9444444444444545E-3</v>
      </c>
      <c r="J7" s="178">
        <v>1</v>
      </c>
    </row>
    <row r="8" spans="1:12" x14ac:dyDescent="0.2">
      <c r="A8" s="390"/>
      <c r="B8" s="322" t="s">
        <v>55</v>
      </c>
      <c r="C8" s="217" t="s">
        <v>56</v>
      </c>
      <c r="D8" s="229">
        <v>43764</v>
      </c>
      <c r="E8" s="230">
        <v>0.59027777777777779</v>
      </c>
      <c r="F8" s="230">
        <v>0.72222222222222221</v>
      </c>
      <c r="G8" s="230">
        <v>0.125</v>
      </c>
      <c r="H8" s="230">
        <f t="shared" ref="H8:H13" si="2">$F8-$E8</f>
        <v>0.13194444444444442</v>
      </c>
      <c r="I8" s="230">
        <f t="shared" si="1"/>
        <v>6.9444444444444198E-3</v>
      </c>
      <c r="J8" s="231">
        <v>1</v>
      </c>
    </row>
    <row r="9" spans="1:12" x14ac:dyDescent="0.2">
      <c r="A9" s="390"/>
      <c r="B9" s="374" t="s">
        <v>57</v>
      </c>
      <c r="C9" s="367" t="s">
        <v>58</v>
      </c>
      <c r="D9" s="232">
        <v>43764</v>
      </c>
      <c r="E9" s="144">
        <v>0.70138888888888884</v>
      </c>
      <c r="F9" s="144">
        <v>0.73611111111111116</v>
      </c>
      <c r="G9" s="144">
        <v>4.1666666666666664E-2</v>
      </c>
      <c r="H9" s="144">
        <f t="shared" si="2"/>
        <v>3.4722222222222321E-2</v>
      </c>
      <c r="I9" s="144">
        <f t="shared" si="1"/>
        <v>6.9444444444443434E-3</v>
      </c>
      <c r="J9" s="171" t="s">
        <v>59</v>
      </c>
    </row>
    <row r="10" spans="1:12" x14ac:dyDescent="0.2">
      <c r="A10" s="390"/>
      <c r="B10" s="375"/>
      <c r="C10" s="368"/>
      <c r="D10" s="225">
        <v>43764</v>
      </c>
      <c r="E10" s="226">
        <v>0.76388888888888884</v>
      </c>
      <c r="F10" s="226">
        <v>0.78472222222222221</v>
      </c>
      <c r="G10" s="226">
        <v>2.7777777777777776E-2</v>
      </c>
      <c r="H10" s="226">
        <f t="shared" si="2"/>
        <v>2.083333333333337E-2</v>
      </c>
      <c r="I10" s="226">
        <f t="shared" si="1"/>
        <v>6.9444444444444059E-3</v>
      </c>
      <c r="J10" s="172">
        <v>0.7</v>
      </c>
    </row>
    <row r="11" spans="1:12" x14ac:dyDescent="0.2">
      <c r="A11" s="390"/>
      <c r="B11" s="376"/>
      <c r="C11" s="369"/>
      <c r="D11" s="227">
        <v>43765</v>
      </c>
      <c r="E11" s="228">
        <v>0.75</v>
      </c>
      <c r="F11" s="228">
        <v>0.75694444444444453</v>
      </c>
      <c r="G11" s="228">
        <v>4.1666666666666664E-2</v>
      </c>
      <c r="H11" s="228">
        <f t="shared" si="2"/>
        <v>6.9444444444445308E-3</v>
      </c>
      <c r="I11" s="228">
        <f t="shared" si="1"/>
        <v>3.4722222222222134E-2</v>
      </c>
      <c r="J11" s="178">
        <v>1</v>
      </c>
    </row>
    <row r="12" spans="1:12" x14ac:dyDescent="0.2">
      <c r="A12" s="390"/>
      <c r="B12" s="383" t="s">
        <v>60</v>
      </c>
      <c r="C12" s="215" t="s">
        <v>61</v>
      </c>
      <c r="D12" s="225">
        <v>43757</v>
      </c>
      <c r="E12" s="226">
        <v>0.50694444444444442</v>
      </c>
      <c r="F12" s="226">
        <v>0.68055555555555547</v>
      </c>
      <c r="G12" s="226">
        <v>8.3333333333333329E-2</v>
      </c>
      <c r="H12" s="226">
        <f t="shared" si="2"/>
        <v>0.17361111111111105</v>
      </c>
      <c r="I12" s="226">
        <f>IF(H12&lt;=G12,G12-H12,H12-G12)</f>
        <v>9.0277777777777721E-2</v>
      </c>
      <c r="J12" s="172">
        <v>0.05</v>
      </c>
    </row>
    <row r="13" spans="1:12" x14ac:dyDescent="0.2">
      <c r="A13" s="390"/>
      <c r="B13" s="384"/>
      <c r="C13" s="213" t="s">
        <v>62</v>
      </c>
      <c r="D13" s="222">
        <v>43766</v>
      </c>
      <c r="E13" s="31">
        <v>0.59722222222222221</v>
      </c>
      <c r="F13" s="31">
        <v>0.70138888888888884</v>
      </c>
      <c r="G13" s="31">
        <v>0.125</v>
      </c>
      <c r="H13" s="31">
        <f t="shared" si="2"/>
        <v>0.10416666666666663</v>
      </c>
      <c r="I13" s="31">
        <f>IF(H13&lt;=G13,G13-H13,H13-G13)</f>
        <v>2.083333333333337E-2</v>
      </c>
      <c r="J13" s="173">
        <v>0.2</v>
      </c>
    </row>
    <row r="14" spans="1:12" x14ac:dyDescent="0.2">
      <c r="A14" s="390"/>
      <c r="B14" s="384"/>
      <c r="C14" s="151" t="s">
        <v>63</v>
      </c>
      <c r="D14" s="233">
        <v>43779</v>
      </c>
      <c r="E14" s="143">
        <v>0.59027777777777779</v>
      </c>
      <c r="F14" s="143">
        <v>0.65972222222222221</v>
      </c>
      <c r="G14" s="143">
        <v>4.1666666666666664E-2</v>
      </c>
      <c r="H14" s="143">
        <f>$F14-$E14</f>
        <v>6.944444444444442E-2</v>
      </c>
      <c r="I14" s="143">
        <f>IF(H14&lt;=G14,G14-H14,H14-G14)</f>
        <v>2.7777777777777755E-2</v>
      </c>
      <c r="J14" s="316">
        <v>0.4</v>
      </c>
    </row>
    <row r="15" spans="1:12" x14ac:dyDescent="0.2">
      <c r="A15" s="390"/>
      <c r="B15" s="384"/>
      <c r="C15" s="213" t="s">
        <v>64</v>
      </c>
      <c r="D15" s="222">
        <v>43781</v>
      </c>
      <c r="E15" s="31">
        <v>0.88888888888888884</v>
      </c>
      <c r="F15" s="31">
        <v>0.99305555555555547</v>
      </c>
      <c r="G15" s="31">
        <v>8.3333333333333329E-2</v>
      </c>
      <c r="H15" s="31">
        <f>$F15-$E15</f>
        <v>0.10416666666666663</v>
      </c>
      <c r="I15" s="31">
        <f>IF(H15&lt;=G15,G15-H15,H15-G15)</f>
        <v>2.0833333333333301E-2</v>
      </c>
      <c r="J15" s="173">
        <v>0.85</v>
      </c>
    </row>
    <row r="16" spans="1:12" x14ac:dyDescent="0.2">
      <c r="A16" s="390"/>
      <c r="B16" s="385"/>
      <c r="C16" s="234" t="s">
        <v>65</v>
      </c>
      <c r="D16" s="229">
        <v>43782</v>
      </c>
      <c r="E16" s="230">
        <v>0.55555555555555558</v>
      </c>
      <c r="F16" s="230">
        <v>0.79166666666666663</v>
      </c>
      <c r="G16" s="230">
        <v>0.1388888888888889</v>
      </c>
      <c r="H16" s="230">
        <f>$F16-$E16</f>
        <v>0.23611111111111105</v>
      </c>
      <c r="I16" s="230">
        <f>IF(H16&lt;=G16,G16-H16,H16-G16)</f>
        <v>9.7222222222222154E-2</v>
      </c>
      <c r="J16" s="235">
        <v>1</v>
      </c>
    </row>
    <row r="17" spans="1:10" x14ac:dyDescent="0.2">
      <c r="A17" s="390"/>
      <c r="B17" s="392" t="s">
        <v>66</v>
      </c>
      <c r="C17" s="10" t="s">
        <v>67</v>
      </c>
      <c r="D17" s="222">
        <v>43777</v>
      </c>
      <c r="E17" s="31">
        <v>0.63194444444444442</v>
      </c>
      <c r="F17" s="31">
        <v>0.66666666666666663</v>
      </c>
      <c r="G17" s="31">
        <v>0.16666666666666666</v>
      </c>
      <c r="H17" s="236">
        <f t="shared" ref="H17:H25" si="3">$F17-$E17</f>
        <v>3.472222222222221E-2</v>
      </c>
      <c r="I17" s="31">
        <f t="shared" ref="I17:I22" si="4">IF(H17&lt;=G17,G17-H17,H17-G17)</f>
        <v>0.13194444444444445</v>
      </c>
      <c r="J17" s="237">
        <v>0.3</v>
      </c>
    </row>
    <row r="18" spans="1:10" x14ac:dyDescent="0.2">
      <c r="A18" s="390"/>
      <c r="B18" s="393"/>
      <c r="C18" s="215" t="s">
        <v>68</v>
      </c>
      <c r="D18" s="225">
        <v>43778</v>
      </c>
      <c r="E18" s="226">
        <v>0.375</v>
      </c>
      <c r="F18" s="226">
        <v>0.40277777777777773</v>
      </c>
      <c r="G18" s="226">
        <v>0.125</v>
      </c>
      <c r="H18" s="226">
        <f t="shared" si="3"/>
        <v>2.7777777777777735E-2</v>
      </c>
      <c r="I18" s="226">
        <f t="shared" si="4"/>
        <v>9.7222222222222265E-2</v>
      </c>
      <c r="J18" s="172">
        <v>0.45</v>
      </c>
    </row>
    <row r="19" spans="1:10" x14ac:dyDescent="0.2">
      <c r="A19" s="390"/>
      <c r="B19" s="393"/>
      <c r="C19" s="10" t="s">
        <v>69</v>
      </c>
      <c r="D19" s="222">
        <v>43786</v>
      </c>
      <c r="E19" s="31">
        <v>0.64583333333333337</v>
      </c>
      <c r="F19" s="31">
        <v>0.77777777777777779</v>
      </c>
      <c r="G19" s="31">
        <v>8.3333333333333329E-2</v>
      </c>
      <c r="H19" s="31">
        <f t="shared" si="3"/>
        <v>0.13194444444444442</v>
      </c>
      <c r="I19" s="31">
        <f t="shared" si="4"/>
        <v>4.8611111111111091E-2</v>
      </c>
      <c r="J19" s="173">
        <v>0.55000000000000004</v>
      </c>
    </row>
    <row r="20" spans="1:10" x14ac:dyDescent="0.2">
      <c r="A20" s="390"/>
      <c r="B20" s="393"/>
      <c r="C20" s="215" t="s">
        <v>70</v>
      </c>
      <c r="D20" s="225">
        <v>43787</v>
      </c>
      <c r="E20" s="226">
        <v>0.59027777777777779</v>
      </c>
      <c r="F20" s="226">
        <v>0.83333333333333337</v>
      </c>
      <c r="G20" s="226">
        <v>0.20833333333333334</v>
      </c>
      <c r="H20" s="226">
        <f t="shared" si="3"/>
        <v>0.24305555555555558</v>
      </c>
      <c r="I20" s="226">
        <f t="shared" si="4"/>
        <v>3.4722222222222238E-2</v>
      </c>
      <c r="J20" s="172">
        <v>0.85</v>
      </c>
    </row>
    <row r="21" spans="1:10" x14ac:dyDescent="0.2">
      <c r="A21" s="390"/>
      <c r="B21" s="393"/>
      <c r="C21" s="10" t="s">
        <v>71</v>
      </c>
      <c r="D21" s="222">
        <v>43788</v>
      </c>
      <c r="E21" s="31">
        <v>0.33333333333333331</v>
      </c>
      <c r="F21" s="31">
        <v>0.40972222222222227</v>
      </c>
      <c r="G21" s="31">
        <v>0.125</v>
      </c>
      <c r="H21" s="31">
        <f t="shared" si="3"/>
        <v>7.6388888888888951E-2</v>
      </c>
      <c r="I21" s="31">
        <f t="shared" ref="I21:I23" si="5">IF(H21&lt;=G21,G21-H21,H21-G21)</f>
        <v>4.8611111111111049E-2</v>
      </c>
      <c r="J21" s="173">
        <v>0.9</v>
      </c>
    </row>
    <row r="22" spans="1:10" x14ac:dyDescent="0.2">
      <c r="A22" s="390"/>
      <c r="B22" s="393"/>
      <c r="C22" s="215" t="s">
        <v>72</v>
      </c>
      <c r="D22" s="225">
        <v>43792</v>
      </c>
      <c r="E22" s="226">
        <v>0.45833333333333331</v>
      </c>
      <c r="F22" s="226">
        <v>0.85416666666666663</v>
      </c>
      <c r="G22" s="226">
        <v>0.20833333333333334</v>
      </c>
      <c r="H22" s="226">
        <f t="shared" si="3"/>
        <v>0.39583333333333331</v>
      </c>
      <c r="I22" s="226">
        <f t="shared" si="4"/>
        <v>0.18749999999999997</v>
      </c>
      <c r="J22" s="172">
        <v>0.95</v>
      </c>
    </row>
    <row r="23" spans="1:10" x14ac:dyDescent="0.2">
      <c r="A23" s="390"/>
      <c r="B23" s="393"/>
      <c r="C23" s="10" t="s">
        <v>73</v>
      </c>
      <c r="D23" s="222">
        <v>43793</v>
      </c>
      <c r="E23" s="31">
        <v>0.38541666666666669</v>
      </c>
      <c r="F23" s="31">
        <v>0.52777777777777779</v>
      </c>
      <c r="G23" s="31">
        <v>8.3333333333333329E-2</v>
      </c>
      <c r="H23" s="31">
        <f t="shared" si="3"/>
        <v>0.1423611111111111</v>
      </c>
      <c r="I23" s="31">
        <f t="shared" si="5"/>
        <v>5.9027777777777776E-2</v>
      </c>
      <c r="J23" s="173">
        <v>0.99</v>
      </c>
    </row>
    <row r="24" spans="1:10" x14ac:dyDescent="0.2">
      <c r="A24" s="390"/>
      <c r="B24" s="395"/>
      <c r="C24" s="214" t="s">
        <v>74</v>
      </c>
      <c r="D24" s="223">
        <v>43793</v>
      </c>
      <c r="E24" s="224">
        <v>0.65277777777777779</v>
      </c>
      <c r="F24" s="224">
        <v>0.75694444444444453</v>
      </c>
      <c r="G24" s="224">
        <v>8.3333333333333329E-2</v>
      </c>
      <c r="H24" s="224">
        <f t="shared" si="3"/>
        <v>0.10416666666666674</v>
      </c>
      <c r="I24" s="224">
        <f t="shared" ref="I24" si="6">IF(H24&lt;=G24,G24-H24,H24-G24)</f>
        <v>2.0833333333333412E-2</v>
      </c>
      <c r="J24" s="180">
        <v>1</v>
      </c>
    </row>
    <row r="25" spans="1:10" x14ac:dyDescent="0.2">
      <c r="A25" s="390"/>
      <c r="B25" s="386" t="s">
        <v>75</v>
      </c>
      <c r="C25" s="215" t="s">
        <v>76</v>
      </c>
      <c r="D25" s="225">
        <v>43798</v>
      </c>
      <c r="E25" s="226">
        <v>0.63888888888888895</v>
      </c>
      <c r="F25" s="226">
        <v>0.90277777777777779</v>
      </c>
      <c r="G25" s="226">
        <v>0.20833333333333334</v>
      </c>
      <c r="H25" s="226">
        <f t="shared" si="3"/>
        <v>0.26388888888888884</v>
      </c>
      <c r="I25" s="226">
        <f t="shared" ref="I25" si="7">IF(H25&lt;=G25,G25-H25,H25-G25)</f>
        <v>5.5555555555555497E-2</v>
      </c>
      <c r="J25" s="172">
        <v>0.15</v>
      </c>
    </row>
    <row r="26" spans="1:10" ht="15" customHeight="1" x14ac:dyDescent="0.2">
      <c r="A26" s="390"/>
      <c r="B26" s="387"/>
      <c r="C26" s="10" t="s">
        <v>77</v>
      </c>
      <c r="D26" s="222">
        <v>43799</v>
      </c>
      <c r="E26" s="31">
        <v>0.45833333333333331</v>
      </c>
      <c r="F26" s="31">
        <v>0.89583333333333337</v>
      </c>
      <c r="G26" s="31">
        <v>0.41666666666666669</v>
      </c>
      <c r="H26" s="31">
        <f t="shared" ref="H26:H34" si="8">$F26-$E26</f>
        <v>0.43750000000000006</v>
      </c>
      <c r="I26" s="31">
        <f>IF(H26&lt;=G26,G26-H26,H26-G26)</f>
        <v>2.083333333333337E-2</v>
      </c>
      <c r="J26" s="173">
        <v>0.45</v>
      </c>
    </row>
    <row r="27" spans="1:10" ht="15" customHeight="1" x14ac:dyDescent="0.2">
      <c r="A27" s="390"/>
      <c r="B27" s="387"/>
      <c r="C27" s="215" t="s">
        <v>78</v>
      </c>
      <c r="D27" s="225">
        <v>43799</v>
      </c>
      <c r="E27" s="226">
        <v>43799.979166666664</v>
      </c>
      <c r="F27" s="226">
        <v>43800.076388888891</v>
      </c>
      <c r="G27" s="226">
        <v>0.125</v>
      </c>
      <c r="H27" s="226">
        <f t="shared" si="8"/>
        <v>9.7222222226264421E-2</v>
      </c>
      <c r="I27" s="226">
        <f t="shared" ref="I27" si="9">IF(H27&lt;=G27,G27-H27,H27-G27)</f>
        <v>2.7777777773735579E-2</v>
      </c>
      <c r="J27" s="172">
        <v>0.6</v>
      </c>
    </row>
    <row r="28" spans="1:10" ht="15" customHeight="1" x14ac:dyDescent="0.2">
      <c r="A28" s="390"/>
      <c r="B28" s="387"/>
      <c r="C28" s="10" t="s">
        <v>79</v>
      </c>
      <c r="D28" s="222">
        <v>43800</v>
      </c>
      <c r="E28" s="31">
        <v>0.47222222222222227</v>
      </c>
      <c r="F28" s="31">
        <v>0.52083333333333337</v>
      </c>
      <c r="G28" s="31">
        <v>2.7777777777777776E-2</v>
      </c>
      <c r="H28" s="31">
        <f t="shared" si="8"/>
        <v>4.8611111111111105E-2</v>
      </c>
      <c r="I28" s="31">
        <f t="shared" ref="I28:I35" si="10">IF(H28&lt;=G28,G28-H28,H28-G28)</f>
        <v>2.0833333333333329E-2</v>
      </c>
      <c r="J28" s="173">
        <v>0.65</v>
      </c>
    </row>
    <row r="29" spans="1:10" ht="15" customHeight="1" x14ac:dyDescent="0.2">
      <c r="A29" s="390"/>
      <c r="B29" s="387"/>
      <c r="C29" s="215" t="s">
        <v>80</v>
      </c>
      <c r="D29" s="225">
        <v>43800</v>
      </c>
      <c r="E29" s="226">
        <v>0.52083333333333337</v>
      </c>
      <c r="F29" s="226">
        <v>0.99305555555555547</v>
      </c>
      <c r="G29" s="226">
        <v>0.375</v>
      </c>
      <c r="H29" s="226">
        <f t="shared" si="8"/>
        <v>0.4722222222222221</v>
      </c>
      <c r="I29" s="226">
        <f t="shared" si="10"/>
        <v>9.7222222222222099E-2</v>
      </c>
      <c r="J29" s="172">
        <v>0.85</v>
      </c>
    </row>
    <row r="30" spans="1:10" ht="15" customHeight="1" x14ac:dyDescent="0.2">
      <c r="A30" s="390"/>
      <c r="B30" s="388"/>
      <c r="C30" s="113" t="s">
        <v>81</v>
      </c>
      <c r="D30" s="227">
        <v>43801</v>
      </c>
      <c r="E30" s="228">
        <v>0.49305555555555558</v>
      </c>
      <c r="F30" s="228">
        <v>0.77083333333333337</v>
      </c>
      <c r="G30" s="259">
        <v>0.16666666666666666</v>
      </c>
      <c r="H30" s="228">
        <f t="shared" si="8"/>
        <v>0.27777777777777779</v>
      </c>
      <c r="I30" s="228">
        <f t="shared" si="10"/>
        <v>0.11111111111111113</v>
      </c>
      <c r="J30" s="315">
        <v>1</v>
      </c>
    </row>
    <row r="31" spans="1:10" ht="15" customHeight="1" x14ac:dyDescent="0.2">
      <c r="A31" s="390"/>
      <c r="B31" s="392" t="s">
        <v>82</v>
      </c>
      <c r="C31" s="215" t="s">
        <v>83</v>
      </c>
      <c r="D31" s="225">
        <v>43811</v>
      </c>
      <c r="E31" s="226">
        <v>0.72222222222222221</v>
      </c>
      <c r="F31" s="226">
        <v>0.875</v>
      </c>
      <c r="G31" s="226">
        <v>0.13194444444444445</v>
      </c>
      <c r="H31" s="226">
        <f t="shared" si="8"/>
        <v>0.15277777777777779</v>
      </c>
      <c r="I31" s="226">
        <f t="shared" si="10"/>
        <v>2.0833333333333343E-2</v>
      </c>
      <c r="J31" s="172">
        <v>0.3</v>
      </c>
    </row>
    <row r="32" spans="1:10" ht="15" customHeight="1" x14ac:dyDescent="0.2">
      <c r="A32" s="390"/>
      <c r="B32" s="393"/>
      <c r="C32" s="10" t="s">
        <v>84</v>
      </c>
      <c r="D32" s="222">
        <v>43813</v>
      </c>
      <c r="E32" s="31">
        <v>0.5</v>
      </c>
      <c r="F32" s="31">
        <v>0.73611111111111116</v>
      </c>
      <c r="G32" s="31">
        <v>0.18055555555555555</v>
      </c>
      <c r="H32" s="31">
        <f t="shared" si="8"/>
        <v>0.23611111111111116</v>
      </c>
      <c r="I32" s="31">
        <f t="shared" si="10"/>
        <v>5.5555555555555608E-2</v>
      </c>
      <c r="J32" s="173">
        <v>0.6</v>
      </c>
    </row>
    <row r="33" spans="1:10" ht="15" customHeight="1" x14ac:dyDescent="0.2">
      <c r="A33" s="390"/>
      <c r="B33" s="393"/>
      <c r="C33" s="215" t="s">
        <v>85</v>
      </c>
      <c r="D33" s="225">
        <v>43816</v>
      </c>
      <c r="E33" s="226">
        <v>0.55555555555555558</v>
      </c>
      <c r="F33" s="226">
        <v>0.89583333333333337</v>
      </c>
      <c r="G33" s="226">
        <v>0.15277777777777776</v>
      </c>
      <c r="H33" s="226">
        <f t="shared" si="8"/>
        <v>0.34027777777777779</v>
      </c>
      <c r="I33" s="226">
        <f t="shared" si="10"/>
        <v>0.18750000000000003</v>
      </c>
      <c r="J33" s="172">
        <v>0.9</v>
      </c>
    </row>
    <row r="34" spans="1:10" ht="15" customHeight="1" thickBot="1" x14ac:dyDescent="0.25">
      <c r="A34" s="391"/>
      <c r="B34" s="394"/>
      <c r="C34" s="10" t="s">
        <v>86</v>
      </c>
      <c r="D34" s="222">
        <v>43817</v>
      </c>
      <c r="E34" s="31">
        <v>0.4375</v>
      </c>
      <c r="F34" s="31">
        <v>0.73611111111111116</v>
      </c>
      <c r="G34" s="31">
        <v>0.20833333333333334</v>
      </c>
      <c r="H34" s="31">
        <f t="shared" si="8"/>
        <v>0.29861111111111116</v>
      </c>
      <c r="I34" s="31">
        <f t="shared" si="10"/>
        <v>9.0277777777777818E-2</v>
      </c>
      <c r="J34" s="173">
        <v>1</v>
      </c>
    </row>
    <row r="35" spans="1:10" ht="15.75" thickBot="1" x14ac:dyDescent="0.3">
      <c r="A35" s="380" t="s">
        <v>11</v>
      </c>
      <c r="B35" s="378"/>
      <c r="C35" s="377"/>
      <c r="D35" s="379"/>
      <c r="E35" s="379"/>
      <c r="F35" s="378"/>
      <c r="G35" s="5">
        <f>SUM(G2:G34)</f>
        <v>4.2013888888888884</v>
      </c>
      <c r="H35" s="5">
        <f>SUM(H2:H34)</f>
        <v>5.0277777777818216</v>
      </c>
      <c r="I35" s="5">
        <f t="shared" si="10"/>
        <v>0.82638888889293316</v>
      </c>
      <c r="J35" s="238"/>
    </row>
    <row r="36" spans="1:10" x14ac:dyDescent="0.2">
      <c r="J36" s="175"/>
    </row>
    <row r="37" spans="1:10" ht="15" x14ac:dyDescent="0.2">
      <c r="A37" s="51" t="s">
        <v>13</v>
      </c>
      <c r="B37" s="52" t="s">
        <v>14</v>
      </c>
      <c r="C37" s="53" t="s">
        <v>15</v>
      </c>
      <c r="D37" s="53" t="s">
        <v>16</v>
      </c>
      <c r="E37" s="53" t="s">
        <v>17</v>
      </c>
      <c r="F37" s="53" t="s">
        <v>18</v>
      </c>
      <c r="G37" s="53" t="s">
        <v>1</v>
      </c>
      <c r="H37" s="53" t="s">
        <v>3</v>
      </c>
      <c r="I37" s="53" t="s">
        <v>2</v>
      </c>
      <c r="J37" s="239" t="s">
        <v>19</v>
      </c>
    </row>
    <row r="38" spans="1:10" x14ac:dyDescent="0.2">
      <c r="A38" s="370" t="s">
        <v>13</v>
      </c>
      <c r="B38" s="381" t="s">
        <v>87</v>
      </c>
      <c r="C38" s="240" t="s">
        <v>88</v>
      </c>
      <c r="D38" s="232">
        <v>43723</v>
      </c>
      <c r="E38" s="144">
        <v>0.72222222222222221</v>
      </c>
      <c r="F38" s="17">
        <v>0.79166666666666663</v>
      </c>
      <c r="G38" s="144">
        <v>6.25E-2</v>
      </c>
      <c r="H38" s="144">
        <f>$F38-$E38</f>
        <v>6.944444444444442E-2</v>
      </c>
      <c r="I38" s="144">
        <f>IF(H38&lt;=G38,G38-H38,H38-G38)</f>
        <v>6.9444444444444198E-3</v>
      </c>
      <c r="J38" s="241">
        <v>0.8</v>
      </c>
    </row>
    <row r="39" spans="1:10" ht="18.75" customHeight="1" x14ac:dyDescent="0.2">
      <c r="A39" s="371"/>
      <c r="B39" s="381"/>
      <c r="C39" s="242" t="s">
        <v>89</v>
      </c>
      <c r="D39" s="225">
        <v>43724</v>
      </c>
      <c r="E39" s="226">
        <v>0.4375</v>
      </c>
      <c r="F39" s="15">
        <v>0.50694444444444442</v>
      </c>
      <c r="G39" s="226">
        <v>4.1666666666666664E-2</v>
      </c>
      <c r="H39" s="226">
        <f>$F39-$E39</f>
        <v>6.944444444444442E-2</v>
      </c>
      <c r="I39" s="226">
        <f t="shared" ref="I39:I44" si="11">IF(H39&lt;=G39,G39-H39,H39-G39)</f>
        <v>2.7777777777777755E-2</v>
      </c>
      <c r="J39" s="243">
        <v>0.85</v>
      </c>
    </row>
    <row r="40" spans="1:10" x14ac:dyDescent="0.2">
      <c r="A40" s="371"/>
      <c r="B40" s="382"/>
      <c r="C40" s="244" t="s">
        <v>90</v>
      </c>
      <c r="D40" s="222">
        <v>43734.756944444445</v>
      </c>
      <c r="E40" s="31">
        <v>0.75694444444444453</v>
      </c>
      <c r="F40" s="12">
        <v>0.80555555555555547</v>
      </c>
      <c r="G40" s="31">
        <v>4.1666666666666664E-2</v>
      </c>
      <c r="H40" s="31">
        <f t="shared" ref="H40:H44" si="12">$F40-$E40</f>
        <v>4.8611111111110938E-2</v>
      </c>
      <c r="I40" s="31">
        <f t="shared" si="11"/>
        <v>6.9444444444442741E-3</v>
      </c>
      <c r="J40" s="245">
        <v>0.87</v>
      </c>
    </row>
    <row r="41" spans="1:10" x14ac:dyDescent="0.2">
      <c r="A41" s="371"/>
      <c r="B41" s="382"/>
      <c r="C41" s="242" t="s">
        <v>37</v>
      </c>
      <c r="D41" s="225">
        <v>43753.777777777781</v>
      </c>
      <c r="E41" s="226">
        <v>0.77777777777777779</v>
      </c>
      <c r="F41" s="15">
        <v>0.84722222222222221</v>
      </c>
      <c r="G41" s="226">
        <v>2.0833333333333332E-2</v>
      </c>
      <c r="H41" s="226">
        <f>$F41-$E41</f>
        <v>6.944444444444442E-2</v>
      </c>
      <c r="I41" s="226">
        <f>IF(H41&lt;=G41,G41-H41,H41-G41)</f>
        <v>4.8611111111111091E-2</v>
      </c>
      <c r="J41" s="246">
        <v>0.9</v>
      </c>
    </row>
    <row r="42" spans="1:10" x14ac:dyDescent="0.2">
      <c r="A42" s="371"/>
      <c r="B42" s="382"/>
      <c r="C42" s="213" t="s">
        <v>91</v>
      </c>
      <c r="D42" s="222">
        <v>43761</v>
      </c>
      <c r="E42" s="31">
        <v>0.83333333333333337</v>
      </c>
      <c r="F42" s="12">
        <v>0.90277777777777779</v>
      </c>
      <c r="G42" s="31">
        <v>4.1666666666666664E-2</v>
      </c>
      <c r="H42" s="31">
        <f>$F42-$E42</f>
        <v>6.944444444444442E-2</v>
      </c>
      <c r="I42" s="31">
        <f>IF(H42&lt;=G42,G42-H42,H42-G42)</f>
        <v>2.7777777777777755E-2</v>
      </c>
      <c r="J42" s="245">
        <v>0.95</v>
      </c>
    </row>
    <row r="43" spans="1:10" x14ac:dyDescent="0.2">
      <c r="A43" s="371"/>
      <c r="B43" s="382"/>
      <c r="C43" s="217" t="s">
        <v>92</v>
      </c>
      <c r="D43" s="229">
        <v>43776</v>
      </c>
      <c r="E43" s="230">
        <v>0.3611111111111111</v>
      </c>
      <c r="F43" s="21">
        <v>0.44791666666666669</v>
      </c>
      <c r="G43" s="230">
        <v>6.9444444444444434E-2</v>
      </c>
      <c r="H43" s="230">
        <f>$F43-$E43</f>
        <v>8.680555555555558E-2</v>
      </c>
      <c r="I43" s="230">
        <f>IF(H43&lt;=G43,G43-H43,H43-G43)</f>
        <v>1.7361111111111147E-2</v>
      </c>
      <c r="J43" s="247">
        <v>1</v>
      </c>
    </row>
    <row r="44" spans="1:10" ht="15" thickBot="1" x14ac:dyDescent="0.25">
      <c r="A44" s="372"/>
      <c r="B44" s="248" t="s">
        <v>93</v>
      </c>
      <c r="C44" s="244" t="s">
        <v>94</v>
      </c>
      <c r="D44" s="222">
        <v>43725.555555555555</v>
      </c>
      <c r="E44" s="31">
        <v>0.55555555555555558</v>
      </c>
      <c r="F44" s="12">
        <v>0.63194444444444442</v>
      </c>
      <c r="G44" s="31">
        <v>8.3333333333333329E-2</v>
      </c>
      <c r="H44" s="31">
        <f t="shared" si="12"/>
        <v>7.638888888888884E-2</v>
      </c>
      <c r="I44" s="31">
        <f t="shared" si="11"/>
        <v>6.9444444444444892E-3</v>
      </c>
      <c r="J44" s="249">
        <v>1</v>
      </c>
    </row>
    <row r="45" spans="1:10" ht="15.75" thickBot="1" x14ac:dyDescent="0.3">
      <c r="A45" s="377" t="s">
        <v>11</v>
      </c>
      <c r="B45" s="378"/>
      <c r="C45" s="250"/>
      <c r="D45" s="251"/>
      <c r="E45" s="251"/>
      <c r="F45" s="252"/>
      <c r="G45" s="5">
        <f>SUM(G38:G44)</f>
        <v>0.36111111111111105</v>
      </c>
      <c r="H45" s="5">
        <f>SUM(H38:H44)</f>
        <v>0.48958333333333304</v>
      </c>
      <c r="I45" s="5">
        <f>IF(H45&lt;=G45,G45-H45,H45-G45)</f>
        <v>0.12847222222222199</v>
      </c>
      <c r="J45" s="253"/>
    </row>
    <row r="47" spans="1:10" ht="15" thickBot="1" x14ac:dyDescent="0.25"/>
    <row r="48" spans="1:10" ht="15" x14ac:dyDescent="0.2">
      <c r="A48" s="254" t="s">
        <v>44</v>
      </c>
      <c r="B48" s="255" t="s">
        <v>45</v>
      </c>
      <c r="C48" s="256" t="s">
        <v>2</v>
      </c>
    </row>
    <row r="49" spans="1:3" ht="15" thickBot="1" x14ac:dyDescent="0.25">
      <c r="A49" s="257">
        <f>G45+G35</f>
        <v>4.5624999999999991</v>
      </c>
      <c r="B49" s="218">
        <f>H45+H35</f>
        <v>5.5173611111151546</v>
      </c>
      <c r="C49" s="258">
        <f>ABS(G35-H35+G45-H45)</f>
        <v>0.95486111111515515</v>
      </c>
    </row>
  </sheetData>
  <mergeCells count="14">
    <mergeCell ref="C9:C11"/>
    <mergeCell ref="A38:A44"/>
    <mergeCell ref="B2:B4"/>
    <mergeCell ref="B5:B7"/>
    <mergeCell ref="A45:B45"/>
    <mergeCell ref="C35:F35"/>
    <mergeCell ref="A35:B35"/>
    <mergeCell ref="B38:B43"/>
    <mergeCell ref="B9:B11"/>
    <mergeCell ref="B12:B16"/>
    <mergeCell ref="B25:B30"/>
    <mergeCell ref="A2:A34"/>
    <mergeCell ref="B31:B34"/>
    <mergeCell ref="B17:B24"/>
  </mergeCells>
  <pageMargins left="0.25" right="0.25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59"/>
  <sheetViews>
    <sheetView tabSelected="1" topLeftCell="A10" zoomScale="115" zoomScaleNormal="115" workbookViewId="0">
      <selection activeCell="A2" sqref="A2:A40"/>
    </sheetView>
  </sheetViews>
  <sheetFormatPr baseColWidth="10" defaultColWidth="11.42578125" defaultRowHeight="14.25" x14ac:dyDescent="0.2"/>
  <cols>
    <col min="1" max="1" width="27.7109375" style="3" customWidth="1"/>
    <col min="2" max="2" width="39.28515625" style="3" customWidth="1"/>
    <col min="3" max="3" width="52.28515625" style="3" customWidth="1"/>
    <col min="4" max="4" width="15.140625" style="3" customWidth="1"/>
    <col min="5" max="5" width="10.28515625" style="3" customWidth="1"/>
    <col min="6" max="6" width="13.28515625" style="3" customWidth="1"/>
    <col min="7" max="7" width="19.5703125" style="3" customWidth="1"/>
    <col min="8" max="8" width="23.28515625" style="3" customWidth="1"/>
    <col min="9" max="9" width="13.42578125" style="3" customWidth="1"/>
    <col min="10" max="10" width="28.140625" style="3" customWidth="1"/>
    <col min="11" max="16384" width="11.42578125" style="3"/>
  </cols>
  <sheetData>
    <row r="1" spans="1:10" ht="15" x14ac:dyDescent="0.25">
      <c r="A1" s="54" t="s">
        <v>38</v>
      </c>
      <c r="B1" s="55" t="s">
        <v>14</v>
      </c>
      <c r="C1" s="56" t="s">
        <v>15</v>
      </c>
      <c r="D1" s="57" t="s">
        <v>16</v>
      </c>
      <c r="E1" s="57" t="s">
        <v>17</v>
      </c>
      <c r="F1" s="57" t="s">
        <v>18</v>
      </c>
      <c r="G1" s="57" t="s">
        <v>1</v>
      </c>
      <c r="H1" s="57" t="s">
        <v>3</v>
      </c>
      <c r="I1" s="57" t="s">
        <v>2</v>
      </c>
      <c r="J1" s="57" t="s">
        <v>19</v>
      </c>
    </row>
    <row r="2" spans="1:10" x14ac:dyDescent="0.2">
      <c r="A2" s="407" t="s">
        <v>46</v>
      </c>
      <c r="B2" s="396" t="s">
        <v>95</v>
      </c>
      <c r="C2" s="105" t="s">
        <v>96</v>
      </c>
      <c r="D2" s="8">
        <v>43726</v>
      </c>
      <c r="E2" s="9">
        <v>0.72916666666666663</v>
      </c>
      <c r="F2" s="9">
        <v>0.8125</v>
      </c>
      <c r="G2" s="9">
        <v>8.3333333333333329E-2</v>
      </c>
      <c r="H2" s="9">
        <f>$F2-$E2</f>
        <v>8.333333333333337E-2</v>
      </c>
      <c r="I2" s="9">
        <f>IF($H2&lt;=$G2,$G2-$H2,$H2-$G2)</f>
        <v>4.163336342344337E-17</v>
      </c>
      <c r="J2" s="135">
        <v>0.6</v>
      </c>
    </row>
    <row r="3" spans="1:10" ht="15" customHeight="1" x14ac:dyDescent="0.2">
      <c r="A3" s="408"/>
      <c r="B3" s="397"/>
      <c r="C3" s="48" t="s">
        <v>97</v>
      </c>
      <c r="D3" s="11">
        <v>43727</v>
      </c>
      <c r="E3" s="110">
        <v>0.50694444444444442</v>
      </c>
      <c r="F3" s="12">
        <v>0.55555555555555558</v>
      </c>
      <c r="G3" s="110">
        <v>3.125E-2</v>
      </c>
      <c r="H3" s="12">
        <f>$F3-$E3</f>
        <v>4.861111111111116E-2</v>
      </c>
      <c r="I3" s="110">
        <f t="shared" ref="I3:I41" si="0">IF($H3&lt;=$G3,$G3-$H3,$H3-$G3)</f>
        <v>1.736111111111116E-2</v>
      </c>
      <c r="J3" s="136">
        <v>0.9</v>
      </c>
    </row>
    <row r="4" spans="1:10" ht="15" customHeight="1" x14ac:dyDescent="0.2">
      <c r="A4" s="408"/>
      <c r="B4" s="398"/>
      <c r="C4" s="106" t="s">
        <v>57</v>
      </c>
      <c r="D4" s="112">
        <v>43730</v>
      </c>
      <c r="E4" s="109">
        <v>0.52083333333333337</v>
      </c>
      <c r="F4" s="15">
        <v>0.56944444444444442</v>
      </c>
      <c r="G4" s="109">
        <v>4.1666666666666664E-2</v>
      </c>
      <c r="H4" s="15">
        <f t="shared" ref="H4:H40" si="1">$F4-$E4</f>
        <v>4.8611111111111049E-2</v>
      </c>
      <c r="I4" s="109">
        <f t="shared" si="0"/>
        <v>6.9444444444443851E-3</v>
      </c>
      <c r="J4" s="137">
        <v>1</v>
      </c>
    </row>
    <row r="5" spans="1:10" ht="15" customHeight="1" x14ac:dyDescent="0.2">
      <c r="A5" s="408"/>
      <c r="B5" s="370" t="s">
        <v>98</v>
      </c>
      <c r="C5" s="107" t="s">
        <v>99</v>
      </c>
      <c r="D5" s="188">
        <v>43725</v>
      </c>
      <c r="E5" s="189">
        <v>0.73611111111111116</v>
      </c>
      <c r="F5" s="190">
        <v>0.82638888888888884</v>
      </c>
      <c r="G5" s="191">
        <v>0.125</v>
      </c>
      <c r="H5" s="17">
        <f t="shared" si="1"/>
        <v>9.0277777777777679E-2</v>
      </c>
      <c r="I5" s="191">
        <f t="shared" si="0"/>
        <v>3.4722222222222321E-2</v>
      </c>
      <c r="J5" s="192">
        <v>0.6</v>
      </c>
    </row>
    <row r="6" spans="1:10" ht="15" customHeight="1" x14ac:dyDescent="0.2">
      <c r="A6" s="408"/>
      <c r="B6" s="371"/>
      <c r="C6" s="108" t="s">
        <v>100</v>
      </c>
      <c r="D6" s="112">
        <v>43725</v>
      </c>
      <c r="E6" s="109">
        <v>43725.958333333336</v>
      </c>
      <c r="F6" s="15">
        <v>43726.083333333336</v>
      </c>
      <c r="G6" s="109">
        <v>0.20833333333333334</v>
      </c>
      <c r="H6" s="15">
        <f t="shared" si="1"/>
        <v>0.125</v>
      </c>
      <c r="I6" s="109">
        <f t="shared" si="0"/>
        <v>8.3333333333333343E-2</v>
      </c>
      <c r="J6" s="137">
        <v>0.75</v>
      </c>
    </row>
    <row r="7" spans="1:10" ht="15" customHeight="1" x14ac:dyDescent="0.2">
      <c r="A7" s="408"/>
      <c r="B7" s="399"/>
      <c r="C7" s="48" t="s">
        <v>101</v>
      </c>
      <c r="D7" s="11">
        <v>43731</v>
      </c>
      <c r="E7" s="110">
        <v>0.55555555555555558</v>
      </c>
      <c r="F7" s="12">
        <v>0.82638888888888884</v>
      </c>
      <c r="G7" s="110">
        <v>0.125</v>
      </c>
      <c r="H7" s="12">
        <f t="shared" si="1"/>
        <v>0.27083333333333326</v>
      </c>
      <c r="I7" s="110">
        <f t="shared" si="0"/>
        <v>0.14583333333333326</v>
      </c>
      <c r="J7" s="136">
        <v>0.85</v>
      </c>
    </row>
    <row r="8" spans="1:10" ht="15" customHeight="1" x14ac:dyDescent="0.2">
      <c r="A8" s="408"/>
      <c r="B8" s="399"/>
      <c r="C8" s="47" t="s">
        <v>57</v>
      </c>
      <c r="D8" s="19">
        <v>43367</v>
      </c>
      <c r="E8" s="111">
        <v>9.375E-2</v>
      </c>
      <c r="F8" s="20">
        <v>0.17291666666666669</v>
      </c>
      <c r="G8" s="111">
        <v>8.3333333333333329E-2</v>
      </c>
      <c r="H8" s="15">
        <f t="shared" si="1"/>
        <v>7.9166666666666691E-2</v>
      </c>
      <c r="I8" s="111">
        <f>IF($H8&lt;=$G8,$G8-$H8,$H8-$G8)</f>
        <v>4.166666666666638E-3</v>
      </c>
      <c r="J8" s="138">
        <v>0.9</v>
      </c>
    </row>
    <row r="9" spans="1:10" ht="15" x14ac:dyDescent="0.2">
      <c r="A9" s="408"/>
      <c r="B9" s="400"/>
      <c r="C9" s="113" t="s">
        <v>102</v>
      </c>
      <c r="D9" s="114">
        <v>43757</v>
      </c>
      <c r="E9" s="115">
        <v>0.52777777777777779</v>
      </c>
      <c r="F9" s="23">
        <v>0.68055555555555547</v>
      </c>
      <c r="G9" s="115">
        <v>0.125</v>
      </c>
      <c r="H9" s="195">
        <f>$F9-$E9</f>
        <v>0.15277777777777768</v>
      </c>
      <c r="I9" s="330">
        <f>IF($H9&lt;=$G9,$G9-$H9,$H9-$G9)</f>
        <v>2.7777777777777679E-2</v>
      </c>
      <c r="J9" s="332">
        <v>1</v>
      </c>
    </row>
    <row r="10" spans="1:10" ht="15" x14ac:dyDescent="0.2">
      <c r="A10" s="408"/>
      <c r="B10" s="386" t="s">
        <v>103</v>
      </c>
      <c r="C10" s="410" t="s">
        <v>104</v>
      </c>
      <c r="D10" s="328">
        <v>43784</v>
      </c>
      <c r="E10" s="110">
        <v>0.70486111111111116</v>
      </c>
      <c r="F10" s="12">
        <v>0.83333333333333337</v>
      </c>
      <c r="G10" s="110">
        <v>0.125</v>
      </c>
      <c r="H10" s="208">
        <f>$F10-$E10</f>
        <v>0.12847222222222221</v>
      </c>
      <c r="I10" s="208">
        <f>IF($H10&lt;=$G10,$G10-$H10,$H10-$G10)</f>
        <v>3.4722222222222099E-3</v>
      </c>
      <c r="J10" s="329">
        <v>0.03</v>
      </c>
    </row>
    <row r="11" spans="1:10" ht="15" x14ac:dyDescent="0.2">
      <c r="A11" s="408"/>
      <c r="B11" s="387"/>
      <c r="C11" s="411"/>
      <c r="D11" s="328">
        <v>43785</v>
      </c>
      <c r="E11" s="110">
        <v>0.70486111111111116</v>
      </c>
      <c r="F11" s="12">
        <v>0.83333333333333337</v>
      </c>
      <c r="G11" s="110">
        <v>0.125</v>
      </c>
      <c r="H11" s="195">
        <f t="shared" ref="H11:H39" si="2">$F11-$E11</f>
        <v>0.12847222222222221</v>
      </c>
      <c r="I11" s="195">
        <f t="shared" ref="I11:I39" si="3">IF($H11&lt;=$G11,$G11-$H11,$H11-$G11)</f>
        <v>3.4722222222222099E-3</v>
      </c>
      <c r="J11" s="329">
        <v>0.06</v>
      </c>
    </row>
    <row r="12" spans="1:10" ht="15" x14ac:dyDescent="0.2">
      <c r="A12" s="408"/>
      <c r="B12" s="387"/>
      <c r="C12" s="411"/>
      <c r="D12" s="328">
        <v>43786</v>
      </c>
      <c r="E12" s="110">
        <v>0.70486111111111116</v>
      </c>
      <c r="F12" s="12">
        <v>0.83333333333333337</v>
      </c>
      <c r="G12" s="110">
        <v>0.125</v>
      </c>
      <c r="H12" s="195">
        <f t="shared" si="2"/>
        <v>0.12847222222222221</v>
      </c>
      <c r="I12" s="195">
        <f t="shared" si="3"/>
        <v>3.4722222222222099E-3</v>
      </c>
      <c r="J12" s="329">
        <v>0.09</v>
      </c>
    </row>
    <row r="13" spans="1:10" ht="15" x14ac:dyDescent="0.2">
      <c r="A13" s="408"/>
      <c r="B13" s="387"/>
      <c r="C13" s="411"/>
      <c r="D13" s="328">
        <v>43787</v>
      </c>
      <c r="E13" s="110">
        <v>0.70486111111111116</v>
      </c>
      <c r="F13" s="12">
        <v>0.83333333333333337</v>
      </c>
      <c r="G13" s="110">
        <v>0.125</v>
      </c>
      <c r="H13" s="195">
        <f t="shared" si="2"/>
        <v>0.12847222222222221</v>
      </c>
      <c r="I13" s="195">
        <f t="shared" si="3"/>
        <v>3.4722222222222099E-3</v>
      </c>
      <c r="J13" s="329">
        <v>0.12</v>
      </c>
    </row>
    <row r="14" spans="1:10" ht="15" x14ac:dyDescent="0.2">
      <c r="A14" s="408"/>
      <c r="B14" s="387"/>
      <c r="C14" s="411"/>
      <c r="D14" s="328">
        <v>43788</v>
      </c>
      <c r="E14" s="110">
        <v>0.70486111111111116</v>
      </c>
      <c r="F14" s="12">
        <v>0.83333333333333337</v>
      </c>
      <c r="G14" s="110">
        <v>0.125</v>
      </c>
      <c r="H14" s="195">
        <f t="shared" si="2"/>
        <v>0.12847222222222221</v>
      </c>
      <c r="I14" s="195">
        <f t="shared" si="3"/>
        <v>3.4722222222222099E-3</v>
      </c>
      <c r="J14" s="329">
        <v>0.15</v>
      </c>
    </row>
    <row r="15" spans="1:10" ht="15" x14ac:dyDescent="0.2">
      <c r="A15" s="408"/>
      <c r="B15" s="387"/>
      <c r="C15" s="411"/>
      <c r="D15" s="328">
        <v>43789</v>
      </c>
      <c r="E15" s="110">
        <v>0.70486111111111116</v>
      </c>
      <c r="F15" s="12">
        <v>0.83333333333333337</v>
      </c>
      <c r="G15" s="110">
        <v>0.125</v>
      </c>
      <c r="H15" s="195">
        <f t="shared" si="2"/>
        <v>0.12847222222222221</v>
      </c>
      <c r="I15" s="195">
        <f t="shared" si="3"/>
        <v>3.4722222222222099E-3</v>
      </c>
      <c r="J15" s="329">
        <v>0.18</v>
      </c>
    </row>
    <row r="16" spans="1:10" ht="15" x14ac:dyDescent="0.2">
      <c r="A16" s="408"/>
      <c r="B16" s="387"/>
      <c r="C16" s="411"/>
      <c r="D16" s="328">
        <v>43790</v>
      </c>
      <c r="E16" s="110">
        <v>0.70486111111111116</v>
      </c>
      <c r="F16" s="12">
        <v>0.83333333333333337</v>
      </c>
      <c r="G16" s="110">
        <v>0.125</v>
      </c>
      <c r="H16" s="195">
        <f t="shared" si="2"/>
        <v>0.12847222222222221</v>
      </c>
      <c r="I16" s="195">
        <f t="shared" si="3"/>
        <v>3.4722222222222099E-3</v>
      </c>
      <c r="J16" s="329">
        <v>0.21</v>
      </c>
    </row>
    <row r="17" spans="1:10" ht="15" x14ac:dyDescent="0.2">
      <c r="A17" s="408"/>
      <c r="B17" s="387"/>
      <c r="C17" s="411"/>
      <c r="D17" s="328">
        <v>43791</v>
      </c>
      <c r="E17" s="110">
        <v>0.70486111111111116</v>
      </c>
      <c r="F17" s="12">
        <v>0.83333333333333337</v>
      </c>
      <c r="G17" s="110">
        <v>0.125</v>
      </c>
      <c r="H17" s="195">
        <f t="shared" si="2"/>
        <v>0.12847222222222221</v>
      </c>
      <c r="I17" s="195">
        <f t="shared" si="3"/>
        <v>3.4722222222222099E-3</v>
      </c>
      <c r="J17" s="329">
        <v>0.24</v>
      </c>
    </row>
    <row r="18" spans="1:10" ht="15" x14ac:dyDescent="0.2">
      <c r="A18" s="408"/>
      <c r="B18" s="387"/>
      <c r="C18" s="411"/>
      <c r="D18" s="328">
        <v>43792</v>
      </c>
      <c r="E18" s="110">
        <v>0.70486111111111116</v>
      </c>
      <c r="F18" s="12">
        <v>0.83333333333333337</v>
      </c>
      <c r="G18" s="110">
        <v>0.125</v>
      </c>
      <c r="H18" s="195">
        <f t="shared" si="2"/>
        <v>0.12847222222222221</v>
      </c>
      <c r="I18" s="195">
        <f t="shared" si="3"/>
        <v>3.4722222222222099E-3</v>
      </c>
      <c r="J18" s="329">
        <v>0.27</v>
      </c>
    </row>
    <row r="19" spans="1:10" ht="15" x14ac:dyDescent="0.2">
      <c r="A19" s="408"/>
      <c r="B19" s="387"/>
      <c r="C19" s="411"/>
      <c r="D19" s="328">
        <v>43793</v>
      </c>
      <c r="E19" s="110">
        <v>0.70486111111111116</v>
      </c>
      <c r="F19" s="12">
        <v>0.83333333333333337</v>
      </c>
      <c r="G19" s="110">
        <v>0.125</v>
      </c>
      <c r="H19" s="195">
        <f t="shared" si="2"/>
        <v>0.12847222222222221</v>
      </c>
      <c r="I19" s="195">
        <f t="shared" si="3"/>
        <v>3.4722222222222099E-3</v>
      </c>
      <c r="J19" s="329">
        <v>0.3</v>
      </c>
    </row>
    <row r="20" spans="1:10" ht="15" x14ac:dyDescent="0.2">
      <c r="A20" s="408"/>
      <c r="B20" s="387"/>
      <c r="C20" s="411"/>
      <c r="D20" s="328">
        <v>43794</v>
      </c>
      <c r="E20" s="110">
        <v>0.70486111111111116</v>
      </c>
      <c r="F20" s="12">
        <v>0.83333333333333337</v>
      </c>
      <c r="G20" s="110">
        <v>0.125</v>
      </c>
      <c r="H20" s="195">
        <f t="shared" si="2"/>
        <v>0.12847222222222221</v>
      </c>
      <c r="I20" s="195">
        <f t="shared" si="3"/>
        <v>3.4722222222222099E-3</v>
      </c>
      <c r="J20" s="329">
        <v>0.33</v>
      </c>
    </row>
    <row r="21" spans="1:10" ht="15" x14ac:dyDescent="0.2">
      <c r="A21" s="408"/>
      <c r="B21" s="387"/>
      <c r="C21" s="411"/>
      <c r="D21" s="328">
        <v>43795</v>
      </c>
      <c r="E21" s="110">
        <v>0.70486111111111116</v>
      </c>
      <c r="F21" s="12">
        <v>0.83333333333333337</v>
      </c>
      <c r="G21" s="110">
        <v>0.125</v>
      </c>
      <c r="H21" s="195">
        <f t="shared" si="2"/>
        <v>0.12847222222222221</v>
      </c>
      <c r="I21" s="195">
        <f t="shared" si="3"/>
        <v>3.4722222222222099E-3</v>
      </c>
      <c r="J21" s="329">
        <v>0.36</v>
      </c>
    </row>
    <row r="22" spans="1:10" ht="15" x14ac:dyDescent="0.2">
      <c r="A22" s="408"/>
      <c r="B22" s="387"/>
      <c r="C22" s="411"/>
      <c r="D22" s="328">
        <v>43796</v>
      </c>
      <c r="E22" s="110">
        <v>0.70486111111111116</v>
      </c>
      <c r="F22" s="12">
        <v>0.83333333333333337</v>
      </c>
      <c r="G22" s="110">
        <v>0.125</v>
      </c>
      <c r="H22" s="195">
        <f t="shared" si="2"/>
        <v>0.12847222222222221</v>
      </c>
      <c r="I22" s="195">
        <f t="shared" si="3"/>
        <v>3.4722222222222099E-3</v>
      </c>
      <c r="J22" s="329">
        <v>0.39</v>
      </c>
    </row>
    <row r="23" spans="1:10" ht="15" x14ac:dyDescent="0.2">
      <c r="A23" s="408"/>
      <c r="B23" s="387"/>
      <c r="C23" s="411"/>
      <c r="D23" s="328">
        <v>43797</v>
      </c>
      <c r="E23" s="110">
        <v>0.70486111111111116</v>
      </c>
      <c r="F23" s="12">
        <v>0.83333333333333337</v>
      </c>
      <c r="G23" s="110">
        <v>0.125</v>
      </c>
      <c r="H23" s="195">
        <f t="shared" si="2"/>
        <v>0.12847222222222221</v>
      </c>
      <c r="I23" s="195">
        <f t="shared" si="3"/>
        <v>3.4722222222222099E-3</v>
      </c>
      <c r="J23" s="329">
        <v>0.42</v>
      </c>
    </row>
    <row r="24" spans="1:10" ht="15" x14ac:dyDescent="0.2">
      <c r="A24" s="408"/>
      <c r="B24" s="387"/>
      <c r="C24" s="411"/>
      <c r="D24" s="328">
        <v>43798</v>
      </c>
      <c r="E24" s="110">
        <v>0.70486111111111116</v>
      </c>
      <c r="F24" s="12">
        <v>0.83333333333333337</v>
      </c>
      <c r="G24" s="110">
        <v>0.125</v>
      </c>
      <c r="H24" s="195">
        <f t="shared" si="2"/>
        <v>0.12847222222222221</v>
      </c>
      <c r="I24" s="195">
        <f t="shared" si="3"/>
        <v>3.4722222222222099E-3</v>
      </c>
      <c r="J24" s="329">
        <v>0.45</v>
      </c>
    </row>
    <row r="25" spans="1:10" ht="15" x14ac:dyDescent="0.2">
      <c r="A25" s="408"/>
      <c r="B25" s="387"/>
      <c r="C25" s="411"/>
      <c r="D25" s="328">
        <v>43799</v>
      </c>
      <c r="E25" s="110">
        <v>0.70486111111111116</v>
      </c>
      <c r="F25" s="12">
        <v>0.83333333333333337</v>
      </c>
      <c r="G25" s="110">
        <v>0.125</v>
      </c>
      <c r="H25" s="195">
        <f t="shared" si="2"/>
        <v>0.12847222222222221</v>
      </c>
      <c r="I25" s="195">
        <f t="shared" si="3"/>
        <v>3.4722222222222099E-3</v>
      </c>
      <c r="J25" s="329">
        <v>0.48</v>
      </c>
    </row>
    <row r="26" spans="1:10" ht="15" x14ac:dyDescent="0.2">
      <c r="A26" s="408"/>
      <c r="B26" s="387"/>
      <c r="C26" s="411"/>
      <c r="D26" s="328">
        <v>43800</v>
      </c>
      <c r="E26" s="110">
        <v>0.70486111111111116</v>
      </c>
      <c r="F26" s="12">
        <v>0.83333333333333337</v>
      </c>
      <c r="G26" s="110">
        <v>0.125</v>
      </c>
      <c r="H26" s="195">
        <f t="shared" si="2"/>
        <v>0.12847222222222221</v>
      </c>
      <c r="I26" s="195">
        <f t="shared" si="3"/>
        <v>3.4722222222222099E-3</v>
      </c>
      <c r="J26" s="329">
        <v>0.51</v>
      </c>
    </row>
    <row r="27" spans="1:10" ht="15" x14ac:dyDescent="0.2">
      <c r="A27" s="408"/>
      <c r="B27" s="387"/>
      <c r="C27" s="411"/>
      <c r="D27" s="328">
        <v>43801</v>
      </c>
      <c r="E27" s="110">
        <v>0.70486111111111116</v>
      </c>
      <c r="F27" s="12">
        <v>0.83333333333333337</v>
      </c>
      <c r="G27" s="110">
        <v>0.125</v>
      </c>
      <c r="H27" s="195">
        <f t="shared" si="2"/>
        <v>0.12847222222222221</v>
      </c>
      <c r="I27" s="195">
        <f t="shared" si="3"/>
        <v>3.4722222222222099E-3</v>
      </c>
      <c r="J27" s="329">
        <v>0.54</v>
      </c>
    </row>
    <row r="28" spans="1:10" ht="15" x14ac:dyDescent="0.2">
      <c r="A28" s="408"/>
      <c r="B28" s="387"/>
      <c r="C28" s="411"/>
      <c r="D28" s="328">
        <v>43802</v>
      </c>
      <c r="E28" s="110">
        <v>0.70486111111111116</v>
      </c>
      <c r="F28" s="12">
        <v>0.83333333333333337</v>
      </c>
      <c r="G28" s="110">
        <v>0.125</v>
      </c>
      <c r="H28" s="195">
        <f t="shared" si="2"/>
        <v>0.12847222222222221</v>
      </c>
      <c r="I28" s="195">
        <f t="shared" si="3"/>
        <v>3.4722222222222099E-3</v>
      </c>
      <c r="J28" s="329">
        <v>0.56999999999999995</v>
      </c>
    </row>
    <row r="29" spans="1:10" ht="15" x14ac:dyDescent="0.2">
      <c r="A29" s="408"/>
      <c r="B29" s="387"/>
      <c r="C29" s="411"/>
      <c r="D29" s="328">
        <v>43803</v>
      </c>
      <c r="E29" s="110">
        <v>0.70486111111111116</v>
      </c>
      <c r="F29" s="12">
        <v>0.83333333333333337</v>
      </c>
      <c r="G29" s="110">
        <v>0.125</v>
      </c>
      <c r="H29" s="195">
        <f t="shared" si="2"/>
        <v>0.12847222222222221</v>
      </c>
      <c r="I29" s="195">
        <f t="shared" si="3"/>
        <v>3.4722222222222099E-3</v>
      </c>
      <c r="J29" s="329">
        <v>0.6</v>
      </c>
    </row>
    <row r="30" spans="1:10" ht="15" x14ac:dyDescent="0.2">
      <c r="A30" s="408"/>
      <c r="B30" s="387"/>
      <c r="C30" s="411"/>
      <c r="D30" s="328">
        <v>43804</v>
      </c>
      <c r="E30" s="110">
        <v>0.70486111111111116</v>
      </c>
      <c r="F30" s="12">
        <v>0.83333333333333337</v>
      </c>
      <c r="G30" s="110">
        <v>0.125</v>
      </c>
      <c r="H30" s="195">
        <f t="shared" si="2"/>
        <v>0.12847222222222221</v>
      </c>
      <c r="I30" s="195">
        <f t="shared" si="3"/>
        <v>3.4722222222222099E-3</v>
      </c>
      <c r="J30" s="329">
        <v>0.63</v>
      </c>
    </row>
    <row r="31" spans="1:10" ht="15" x14ac:dyDescent="0.2">
      <c r="A31" s="408"/>
      <c r="B31" s="387"/>
      <c r="C31" s="411"/>
      <c r="D31" s="328">
        <v>43805</v>
      </c>
      <c r="E31" s="110">
        <v>0.70486111111111116</v>
      </c>
      <c r="F31" s="12">
        <v>0.83333333333333337</v>
      </c>
      <c r="G31" s="110">
        <v>0.125</v>
      </c>
      <c r="H31" s="195">
        <f t="shared" si="2"/>
        <v>0.12847222222222221</v>
      </c>
      <c r="I31" s="195">
        <f t="shared" si="3"/>
        <v>3.4722222222222099E-3</v>
      </c>
      <c r="J31" s="329">
        <v>0.66</v>
      </c>
    </row>
    <row r="32" spans="1:10" ht="15" x14ac:dyDescent="0.2">
      <c r="A32" s="408"/>
      <c r="B32" s="387"/>
      <c r="C32" s="411"/>
      <c r="D32" s="328">
        <v>43806</v>
      </c>
      <c r="E32" s="110">
        <v>0.70486111111111116</v>
      </c>
      <c r="F32" s="12">
        <v>0.83333333333333337</v>
      </c>
      <c r="G32" s="110">
        <v>0.125</v>
      </c>
      <c r="H32" s="195">
        <f t="shared" si="2"/>
        <v>0.12847222222222221</v>
      </c>
      <c r="I32" s="195">
        <f t="shared" si="3"/>
        <v>3.4722222222222099E-3</v>
      </c>
      <c r="J32" s="329">
        <v>0.69</v>
      </c>
    </row>
    <row r="33" spans="1:10" ht="15" x14ac:dyDescent="0.2">
      <c r="A33" s="408"/>
      <c r="B33" s="387"/>
      <c r="C33" s="411"/>
      <c r="D33" s="328">
        <v>43807</v>
      </c>
      <c r="E33" s="110">
        <v>0.70486111111111116</v>
      </c>
      <c r="F33" s="12">
        <v>0.83333333333333337</v>
      </c>
      <c r="G33" s="110">
        <v>0.125</v>
      </c>
      <c r="H33" s="195">
        <f t="shared" si="2"/>
        <v>0.12847222222222221</v>
      </c>
      <c r="I33" s="195">
        <f t="shared" si="3"/>
        <v>3.4722222222222099E-3</v>
      </c>
      <c r="J33" s="329">
        <v>0.72</v>
      </c>
    </row>
    <row r="34" spans="1:10" ht="15" x14ac:dyDescent="0.2">
      <c r="A34" s="408"/>
      <c r="B34" s="387"/>
      <c r="C34" s="411"/>
      <c r="D34" s="328">
        <v>43808</v>
      </c>
      <c r="E34" s="110">
        <v>0.70486111111111116</v>
      </c>
      <c r="F34" s="12">
        <v>0.83333333333333337</v>
      </c>
      <c r="G34" s="110">
        <v>0.125</v>
      </c>
      <c r="H34" s="195">
        <f t="shared" si="2"/>
        <v>0.12847222222222221</v>
      </c>
      <c r="I34" s="195">
        <f t="shared" si="3"/>
        <v>3.4722222222222099E-3</v>
      </c>
      <c r="J34" s="329">
        <v>0.75</v>
      </c>
    </row>
    <row r="35" spans="1:10" ht="15" x14ac:dyDescent="0.2">
      <c r="A35" s="408"/>
      <c r="B35" s="387"/>
      <c r="C35" s="411"/>
      <c r="D35" s="328">
        <v>43809</v>
      </c>
      <c r="E35" s="110">
        <v>0.70486111111111116</v>
      </c>
      <c r="F35" s="12">
        <v>0.83333333333333337</v>
      </c>
      <c r="G35" s="110">
        <v>0.125</v>
      </c>
      <c r="H35" s="195">
        <f t="shared" si="2"/>
        <v>0.12847222222222221</v>
      </c>
      <c r="I35" s="195">
        <f t="shared" si="3"/>
        <v>3.4722222222222099E-3</v>
      </c>
      <c r="J35" s="329">
        <v>0.78</v>
      </c>
    </row>
    <row r="36" spans="1:10" ht="15" x14ac:dyDescent="0.2">
      <c r="A36" s="408"/>
      <c r="B36" s="387"/>
      <c r="C36" s="411"/>
      <c r="D36" s="328">
        <v>43810</v>
      </c>
      <c r="E36" s="110">
        <v>0.70486111111111116</v>
      </c>
      <c r="F36" s="12">
        <v>0.83333333333333337</v>
      </c>
      <c r="G36" s="110">
        <v>0.125</v>
      </c>
      <c r="H36" s="195">
        <f t="shared" si="2"/>
        <v>0.12847222222222221</v>
      </c>
      <c r="I36" s="195">
        <f t="shared" si="3"/>
        <v>3.4722222222222099E-3</v>
      </c>
      <c r="J36" s="329">
        <v>0.81</v>
      </c>
    </row>
    <row r="37" spans="1:10" ht="15" x14ac:dyDescent="0.2">
      <c r="A37" s="408"/>
      <c r="B37" s="387"/>
      <c r="C37" s="411"/>
      <c r="D37" s="328">
        <v>43811</v>
      </c>
      <c r="E37" s="110">
        <v>0.70486111111111116</v>
      </c>
      <c r="F37" s="12">
        <v>0.83333333333333337</v>
      </c>
      <c r="G37" s="110">
        <v>0.125</v>
      </c>
      <c r="H37" s="195">
        <f t="shared" si="2"/>
        <v>0.12847222222222221</v>
      </c>
      <c r="I37" s="195">
        <f t="shared" si="3"/>
        <v>3.4722222222222099E-3</v>
      </c>
      <c r="J37" s="329">
        <v>0.84</v>
      </c>
    </row>
    <row r="38" spans="1:10" ht="15" x14ac:dyDescent="0.2">
      <c r="A38" s="408"/>
      <c r="B38" s="387"/>
      <c r="C38" s="411"/>
      <c r="D38" s="328">
        <v>43812</v>
      </c>
      <c r="E38" s="110">
        <v>0.70486111111111116</v>
      </c>
      <c r="F38" s="12">
        <v>0.83333333333333337</v>
      </c>
      <c r="G38" s="110">
        <v>0.125</v>
      </c>
      <c r="H38" s="195">
        <f t="shared" si="2"/>
        <v>0.12847222222222221</v>
      </c>
      <c r="I38" s="195">
        <f t="shared" si="3"/>
        <v>3.4722222222222099E-3</v>
      </c>
      <c r="J38" s="329">
        <v>0.87</v>
      </c>
    </row>
    <row r="39" spans="1:10" ht="15" x14ac:dyDescent="0.2">
      <c r="A39" s="408"/>
      <c r="B39" s="387"/>
      <c r="C39" s="411"/>
      <c r="D39" s="328">
        <v>43813</v>
      </c>
      <c r="E39" s="110">
        <v>0.70486111111111116</v>
      </c>
      <c r="F39" s="12">
        <v>0.83333333333333337</v>
      </c>
      <c r="G39" s="110">
        <v>0.125</v>
      </c>
      <c r="H39" s="195">
        <f t="shared" si="2"/>
        <v>0.12847222222222221</v>
      </c>
      <c r="I39" s="195">
        <f t="shared" si="3"/>
        <v>3.4722222222222099E-3</v>
      </c>
      <c r="J39" s="329">
        <v>0.9</v>
      </c>
    </row>
    <row r="40" spans="1:10" ht="15" customHeight="1" thickBot="1" x14ac:dyDescent="0.25">
      <c r="A40" s="409"/>
      <c r="B40" s="406"/>
      <c r="C40" s="47" t="s">
        <v>105</v>
      </c>
      <c r="D40" s="19">
        <v>43732</v>
      </c>
      <c r="E40" s="111">
        <v>0.625</v>
      </c>
      <c r="F40" s="20">
        <v>1.0625</v>
      </c>
      <c r="G40" s="111">
        <v>0.22916666666666666</v>
      </c>
      <c r="H40" s="20">
        <f t="shared" si="1"/>
        <v>0.4375</v>
      </c>
      <c r="I40" s="20">
        <f t="shared" si="0"/>
        <v>0.20833333333333334</v>
      </c>
      <c r="J40" s="331">
        <v>1</v>
      </c>
    </row>
    <row r="41" spans="1:10" ht="15.75" thickBot="1" x14ac:dyDescent="0.3">
      <c r="A41" s="326" t="s">
        <v>11</v>
      </c>
      <c r="B41" s="324"/>
      <c r="C41" s="323"/>
      <c r="D41" s="325"/>
      <c r="E41" s="325"/>
      <c r="F41" s="324"/>
      <c r="G41" s="6">
        <f>SUM(G2:G40)</f>
        <v>4.8020833333333339</v>
      </c>
      <c r="H41" s="5">
        <f>SUM(H2:H40)</f>
        <v>5.19027777777778</v>
      </c>
      <c r="I41" s="7">
        <f t="shared" si="0"/>
        <v>0.38819444444444606</v>
      </c>
      <c r="J41" s="324"/>
    </row>
    <row r="42" spans="1:10" x14ac:dyDescent="0.2">
      <c r="A42" s="26"/>
      <c r="B42" s="27"/>
      <c r="C42" s="28"/>
    </row>
    <row r="43" spans="1:10" x14ac:dyDescent="0.2">
      <c r="E43" s="29"/>
    </row>
    <row r="44" spans="1:10" ht="15" x14ac:dyDescent="0.25">
      <c r="A44" s="77" t="s">
        <v>13</v>
      </c>
      <c r="B44" s="78" t="s">
        <v>106</v>
      </c>
      <c r="C44" s="119" t="s">
        <v>15</v>
      </c>
      <c r="D44" s="119" t="s">
        <v>16</v>
      </c>
      <c r="E44" s="119" t="s">
        <v>17</v>
      </c>
      <c r="F44" s="119" t="s">
        <v>18</v>
      </c>
      <c r="G44" s="119" t="s">
        <v>1</v>
      </c>
      <c r="H44" s="119" t="s">
        <v>3</v>
      </c>
      <c r="I44" s="119" t="s">
        <v>2</v>
      </c>
      <c r="J44" s="119" t="s">
        <v>19</v>
      </c>
    </row>
    <row r="45" spans="1:10" ht="15" x14ac:dyDescent="0.25">
      <c r="A45" s="412" t="s">
        <v>107</v>
      </c>
      <c r="B45" s="401" t="s">
        <v>91</v>
      </c>
      <c r="C45" s="117" t="s">
        <v>108</v>
      </c>
      <c r="D45" s="71">
        <v>43755</v>
      </c>
      <c r="E45" s="139">
        <v>0.83333333333333337</v>
      </c>
      <c r="F45" s="17">
        <v>0.8569444444444444</v>
      </c>
      <c r="G45" s="128">
        <v>4.1666666666666664E-2</v>
      </c>
      <c r="H45" s="116">
        <f t="shared" ref="H45:H53" si="4">$F45-$E45</f>
        <v>2.3611111111111027E-2</v>
      </c>
      <c r="I45" s="128">
        <v>1.8055555555555637E-2</v>
      </c>
      <c r="J45" s="75">
        <v>0.6</v>
      </c>
    </row>
    <row r="46" spans="1:10" ht="15" x14ac:dyDescent="0.25">
      <c r="A46" s="413"/>
      <c r="B46" s="403"/>
      <c r="C46" s="333" t="s">
        <v>109</v>
      </c>
      <c r="D46" s="72">
        <v>43755</v>
      </c>
      <c r="E46" s="20">
        <v>0.7583333333333333</v>
      </c>
      <c r="F46" s="20">
        <v>0.83333333333333337</v>
      </c>
      <c r="G46" s="66">
        <v>4.1666666666666664E-2</v>
      </c>
      <c r="H46" s="129">
        <f t="shared" si="4"/>
        <v>7.5000000000000067E-2</v>
      </c>
      <c r="I46" s="129">
        <v>3.3333333333333402E-2</v>
      </c>
      <c r="J46" s="73">
        <v>1</v>
      </c>
    </row>
    <row r="47" spans="1:10" ht="15" x14ac:dyDescent="0.25">
      <c r="A47" s="413"/>
      <c r="B47" s="404" t="s">
        <v>110</v>
      </c>
      <c r="C47" s="122" t="s">
        <v>111</v>
      </c>
      <c r="D47" s="160">
        <v>44121</v>
      </c>
      <c r="E47" s="17">
        <v>0.63888888888888895</v>
      </c>
      <c r="F47" s="165">
        <v>0.75</v>
      </c>
      <c r="G47" s="128">
        <v>8.3333333333333329E-2</v>
      </c>
      <c r="H47" s="116">
        <f t="shared" si="4"/>
        <v>0.11111111111111105</v>
      </c>
      <c r="I47" s="128">
        <v>2.7777777777777721E-2</v>
      </c>
      <c r="J47" s="75">
        <v>0.2</v>
      </c>
    </row>
    <row r="48" spans="1:10" ht="15" x14ac:dyDescent="0.25">
      <c r="A48" s="413"/>
      <c r="B48" s="405"/>
      <c r="C48" s="159" t="s">
        <v>112</v>
      </c>
      <c r="D48" s="161">
        <v>43761</v>
      </c>
      <c r="E48" s="20">
        <v>0.66666666666666663</v>
      </c>
      <c r="F48" s="166">
        <v>0.72916666666666663</v>
      </c>
      <c r="G48" s="130">
        <v>8.3333333333333329E-2</v>
      </c>
      <c r="H48" s="131">
        <f t="shared" si="4"/>
        <v>6.25E-2</v>
      </c>
      <c r="I48" s="130">
        <v>2.0833333333333329E-2</v>
      </c>
      <c r="J48" s="124">
        <v>1</v>
      </c>
    </row>
    <row r="49" spans="1:10" ht="15" x14ac:dyDescent="0.25">
      <c r="A49" s="413"/>
      <c r="B49" s="401" t="s">
        <v>29</v>
      </c>
      <c r="C49" s="118" t="s">
        <v>113</v>
      </c>
      <c r="D49" s="162">
        <v>43761</v>
      </c>
      <c r="E49" s="17">
        <v>0.6875</v>
      </c>
      <c r="F49" s="167">
        <v>0.70833333333333337</v>
      </c>
      <c r="G49" s="121">
        <v>4.1666666666666664E-2</v>
      </c>
      <c r="H49" s="65">
        <f t="shared" si="4"/>
        <v>2.083333333333337E-2</v>
      </c>
      <c r="I49" s="121">
        <v>2.0833333333333294E-2</v>
      </c>
      <c r="J49" s="76">
        <v>0.5</v>
      </c>
    </row>
    <row r="50" spans="1:10" ht="15" x14ac:dyDescent="0.25">
      <c r="A50" s="413"/>
      <c r="B50" s="403"/>
      <c r="C50" s="80" t="s">
        <v>114</v>
      </c>
      <c r="D50" s="163">
        <v>43752</v>
      </c>
      <c r="E50" s="74">
        <v>0.63888888888888895</v>
      </c>
      <c r="F50" s="79">
        <v>0.69444444444444453</v>
      </c>
      <c r="G50" s="132">
        <v>4.1666666666666664E-2</v>
      </c>
      <c r="H50" s="104">
        <f t="shared" si="4"/>
        <v>5.555555555555558E-2</v>
      </c>
      <c r="I50" s="132">
        <v>1.3888888888888916E-2</v>
      </c>
      <c r="J50" s="123">
        <v>1</v>
      </c>
    </row>
    <row r="51" spans="1:10" ht="15" x14ac:dyDescent="0.25">
      <c r="A51" s="413"/>
      <c r="B51" s="327" t="s">
        <v>37</v>
      </c>
      <c r="C51" s="125" t="s">
        <v>115</v>
      </c>
      <c r="D51" s="164">
        <v>43774</v>
      </c>
      <c r="E51" s="70">
        <v>0.25694444444444448</v>
      </c>
      <c r="F51" s="168">
        <v>0.27083333333333331</v>
      </c>
      <c r="G51" s="133">
        <v>2.0833333333333332E-2</v>
      </c>
      <c r="H51" s="134">
        <f t="shared" si="4"/>
        <v>1.388888888888884E-2</v>
      </c>
      <c r="I51" s="133">
        <v>6.9444444444444926E-3</v>
      </c>
      <c r="J51" s="126">
        <v>1</v>
      </c>
    </row>
    <row r="52" spans="1:10" ht="15" x14ac:dyDescent="0.25">
      <c r="A52" s="413"/>
      <c r="B52" s="401" t="s">
        <v>116</v>
      </c>
      <c r="C52" s="105" t="s">
        <v>117</v>
      </c>
      <c r="D52" s="67">
        <v>43756</v>
      </c>
      <c r="E52" s="120">
        <v>0.61249999999999993</v>
      </c>
      <c r="F52" s="68">
        <v>0.67013888888888884</v>
      </c>
      <c r="G52" s="127">
        <v>8.3333333333333329E-2</v>
      </c>
      <c r="H52" s="68">
        <f t="shared" si="4"/>
        <v>5.7638888888888906E-2</v>
      </c>
      <c r="I52" s="127">
        <f>IF($H52&lt;=$G52,$G52-$H52,$H52-$G52)</f>
        <v>2.5694444444444423E-2</v>
      </c>
      <c r="J52" s="169">
        <v>0.15</v>
      </c>
    </row>
    <row r="53" spans="1:10" ht="15.75" thickBot="1" x14ac:dyDescent="0.3">
      <c r="A53" s="414"/>
      <c r="B53" s="402"/>
      <c r="C53" s="48" t="s">
        <v>118</v>
      </c>
      <c r="D53" s="97">
        <v>43773</v>
      </c>
      <c r="E53" s="121">
        <v>0.60069444444444442</v>
      </c>
      <c r="F53" s="65">
        <v>0.64583333333333337</v>
      </c>
      <c r="G53" s="121">
        <v>2.0833333333333332E-2</v>
      </c>
      <c r="H53" s="65">
        <f t="shared" si="4"/>
        <v>4.5138888888888951E-2</v>
      </c>
      <c r="I53" s="121">
        <f>IF($H53&lt;=$G53,$G53-$H53,$H53-$G53)</f>
        <v>2.4305555555555618E-2</v>
      </c>
      <c r="J53" s="170">
        <v>1</v>
      </c>
    </row>
    <row r="54" spans="1:10" ht="15.75" thickBot="1" x14ac:dyDescent="0.3">
      <c r="A54" s="317" t="s">
        <v>11</v>
      </c>
      <c r="B54" s="318"/>
      <c r="C54" s="319"/>
      <c r="D54" s="320"/>
      <c r="E54" s="320"/>
      <c r="F54" s="318"/>
      <c r="G54" s="1">
        <f>SUM(G45:G53)</f>
        <v>0.45833333333333331</v>
      </c>
      <c r="H54" s="2">
        <f>SUM(H45:H53)</f>
        <v>0.46527777777777779</v>
      </c>
      <c r="I54" s="184">
        <f>IF(H54&lt;=G54,G54-H54,H54-G54)</f>
        <v>6.9444444444444753E-3</v>
      </c>
      <c r="J54" s="69"/>
    </row>
    <row r="57" spans="1:10" ht="15" thickBot="1" x14ac:dyDescent="0.25"/>
    <row r="58" spans="1:10" ht="15" x14ac:dyDescent="0.2">
      <c r="A58" s="58" t="s">
        <v>44</v>
      </c>
      <c r="B58" s="59" t="s">
        <v>45</v>
      </c>
      <c r="C58" s="60" t="s">
        <v>2</v>
      </c>
    </row>
    <row r="59" spans="1:10" ht="15.75" thickBot="1" x14ac:dyDescent="0.25">
      <c r="A59" s="155">
        <f>G41+G54</f>
        <v>5.260416666666667</v>
      </c>
      <c r="B59" s="156">
        <f>H41+H54</f>
        <v>5.6555555555555577</v>
      </c>
      <c r="C59" s="157">
        <f>ABS(G41-H41+G54-H54)</f>
        <v>0.39513888888889054</v>
      </c>
    </row>
  </sheetData>
  <mergeCells count="10">
    <mergeCell ref="A2:A40"/>
    <mergeCell ref="C10:C39"/>
    <mergeCell ref="B45:B46"/>
    <mergeCell ref="A45:A53"/>
    <mergeCell ref="B2:B4"/>
    <mergeCell ref="B5:B9"/>
    <mergeCell ref="B52:B53"/>
    <mergeCell ref="B49:B50"/>
    <mergeCell ref="B47:B48"/>
    <mergeCell ref="B10:B40"/>
  </mergeCells>
  <pageMargins left="0.25" right="0.25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49"/>
  <sheetViews>
    <sheetView topLeftCell="A13" workbookViewId="0">
      <selection activeCell="H31" sqref="H31"/>
    </sheetView>
  </sheetViews>
  <sheetFormatPr baseColWidth="10" defaultColWidth="11.42578125" defaultRowHeight="14.25" x14ac:dyDescent="0.2"/>
  <cols>
    <col min="1" max="1" width="24.42578125" style="3" customWidth="1"/>
    <col min="2" max="2" width="24.140625" style="3" customWidth="1"/>
    <col min="3" max="3" width="45.42578125" style="3" customWidth="1"/>
    <col min="4" max="4" width="13.7109375" style="3" customWidth="1"/>
    <col min="5" max="5" width="9.42578125" style="3" customWidth="1"/>
    <col min="6" max="6" width="9.7109375" style="3" customWidth="1"/>
    <col min="7" max="7" width="15.5703125" style="3" customWidth="1"/>
    <col min="8" max="8" width="18.28515625" style="3" customWidth="1"/>
    <col min="9" max="9" width="11.42578125" style="3"/>
    <col min="10" max="10" width="23" style="3" customWidth="1"/>
    <col min="11" max="16384" width="11.42578125" style="3"/>
  </cols>
  <sheetData>
    <row r="1" spans="1:10" ht="18.75" customHeight="1" x14ac:dyDescent="0.2">
      <c r="A1" s="51" t="s">
        <v>119</v>
      </c>
      <c r="B1" s="52" t="s">
        <v>14</v>
      </c>
      <c r="C1" s="52" t="s">
        <v>15</v>
      </c>
      <c r="D1" s="52" t="s">
        <v>16</v>
      </c>
      <c r="E1" s="52" t="s">
        <v>17</v>
      </c>
      <c r="F1" s="52" t="s">
        <v>18</v>
      </c>
      <c r="G1" s="52" t="s">
        <v>1</v>
      </c>
      <c r="H1" s="52" t="s">
        <v>3</v>
      </c>
      <c r="I1" s="52" t="s">
        <v>2</v>
      </c>
      <c r="J1" s="52" t="s">
        <v>19</v>
      </c>
    </row>
    <row r="2" spans="1:10" x14ac:dyDescent="0.2">
      <c r="A2" s="417" t="s">
        <v>46</v>
      </c>
      <c r="B2" s="389" t="s">
        <v>57</v>
      </c>
      <c r="C2" s="205" t="s">
        <v>120</v>
      </c>
      <c r="D2" s="141" t="s">
        <v>121</v>
      </c>
      <c r="E2" s="17">
        <v>0.70833333333333337</v>
      </c>
      <c r="F2" s="17">
        <v>0.79166666666666663</v>
      </c>
      <c r="G2" s="144">
        <v>4.1666666666666664E-2</v>
      </c>
      <c r="H2" s="145">
        <f t="shared" ref="H2:H3" si="0">$F2-$E2</f>
        <v>8.3333333333333259E-2</v>
      </c>
      <c r="I2" s="17">
        <f t="shared" ref="I2:I3" si="1">IF($H2&lt;=$G2,$G2-$H2,$H2-G2)</f>
        <v>4.1666666666666595E-2</v>
      </c>
      <c r="J2" s="171">
        <v>0.3</v>
      </c>
    </row>
    <row r="3" spans="1:10" x14ac:dyDescent="0.2">
      <c r="A3" s="418"/>
      <c r="B3" s="390"/>
      <c r="C3" s="64" t="s">
        <v>122</v>
      </c>
      <c r="D3" s="30" t="s">
        <v>123</v>
      </c>
      <c r="E3" s="15">
        <v>0.73611111111111116</v>
      </c>
      <c r="F3" s="15">
        <v>0.79861111111111116</v>
      </c>
      <c r="G3" s="15">
        <v>4.1666666666666664E-2</v>
      </c>
      <c r="H3" s="18">
        <f t="shared" si="0"/>
        <v>6.25E-2</v>
      </c>
      <c r="I3" s="20">
        <f t="shared" si="1"/>
        <v>2.0833333333333336E-2</v>
      </c>
      <c r="J3" s="172">
        <v>0.4</v>
      </c>
    </row>
    <row r="4" spans="1:10" x14ac:dyDescent="0.2">
      <c r="A4" s="418"/>
      <c r="B4" s="390"/>
      <c r="C4" s="63" t="s">
        <v>122</v>
      </c>
      <c r="D4" s="24" t="s">
        <v>123</v>
      </c>
      <c r="E4" s="12">
        <v>0.81944444444444453</v>
      </c>
      <c r="F4" s="12">
        <v>0.84027777777777779</v>
      </c>
      <c r="G4" s="31">
        <v>1.3888888888888888E-2</v>
      </c>
      <c r="H4" s="32">
        <f t="shared" ref="H4:H6" si="2">$F4-$E4</f>
        <v>2.0833333333333259E-2</v>
      </c>
      <c r="I4" s="12">
        <f t="shared" ref="I4:I6" si="3">IF($H4&lt;=$G4,$G4-$H4,$H4-G4)</f>
        <v>6.9444444444443712E-3</v>
      </c>
      <c r="J4" s="173">
        <v>0.5</v>
      </c>
    </row>
    <row r="5" spans="1:10" x14ac:dyDescent="0.2">
      <c r="A5" s="418"/>
      <c r="B5" s="390"/>
      <c r="C5" s="64" t="s">
        <v>124</v>
      </c>
      <c r="D5" s="30" t="s">
        <v>125</v>
      </c>
      <c r="E5" s="15">
        <v>0.55902777777777779</v>
      </c>
      <c r="F5" s="15">
        <v>0.58680555555555558</v>
      </c>
      <c r="G5" s="15">
        <v>2.0833333333333332E-2</v>
      </c>
      <c r="H5" s="18">
        <f t="shared" si="2"/>
        <v>2.777777777777779E-2</v>
      </c>
      <c r="I5" s="20">
        <f t="shared" si="3"/>
        <v>6.9444444444444579E-3</v>
      </c>
      <c r="J5" s="172">
        <v>0.6</v>
      </c>
    </row>
    <row r="6" spans="1:10" x14ac:dyDescent="0.2">
      <c r="A6" s="418"/>
      <c r="B6" s="390"/>
      <c r="C6" s="63" t="s">
        <v>126</v>
      </c>
      <c r="D6" s="24" t="s">
        <v>127</v>
      </c>
      <c r="E6" s="12">
        <v>0.61458333333333337</v>
      </c>
      <c r="F6" s="12">
        <v>0.62152777777777779</v>
      </c>
      <c r="G6" s="31">
        <v>6.9444444444444441E-3</v>
      </c>
      <c r="H6" s="32">
        <f t="shared" si="2"/>
        <v>6.9444444444444198E-3</v>
      </c>
      <c r="I6" s="12">
        <f t="shared" si="3"/>
        <v>2.4286128663675299E-17</v>
      </c>
      <c r="J6" s="173">
        <v>0.8</v>
      </c>
    </row>
    <row r="7" spans="1:10" x14ac:dyDescent="0.2">
      <c r="A7" s="418"/>
      <c r="B7" s="390"/>
      <c r="C7" s="199" t="s">
        <v>126</v>
      </c>
      <c r="D7" s="200" t="s">
        <v>128</v>
      </c>
      <c r="E7" s="201">
        <v>0.66666666666666663</v>
      </c>
      <c r="F7" s="201">
        <v>0.72916666666666663</v>
      </c>
      <c r="G7" s="201"/>
      <c r="H7" s="202">
        <f t="shared" ref="H7:H30" si="4">$F7-$E7</f>
        <v>6.25E-2</v>
      </c>
      <c r="I7" s="203">
        <f t="shared" ref="I7:I30" si="5">IF($H7&lt;=$G7,$G7-$H7,$H7-G7)</f>
        <v>6.25E-2</v>
      </c>
      <c r="J7" s="204"/>
    </row>
    <row r="8" spans="1:10" ht="15" customHeight="1" x14ac:dyDescent="0.2">
      <c r="A8" s="418"/>
      <c r="B8" s="390"/>
      <c r="C8" s="193" t="s">
        <v>124</v>
      </c>
      <c r="D8" s="194" t="s">
        <v>129</v>
      </c>
      <c r="E8" s="195">
        <v>0.64583333333333337</v>
      </c>
      <c r="F8" s="195">
        <v>0.68055555555555547</v>
      </c>
      <c r="G8" s="196"/>
      <c r="H8" s="197">
        <f t="shared" si="4"/>
        <v>3.4722222222222099E-2</v>
      </c>
      <c r="I8" s="195">
        <f t="shared" si="5"/>
        <v>3.4722222222222099E-2</v>
      </c>
      <c r="J8" s="198"/>
    </row>
    <row r="9" spans="1:10" ht="15" customHeight="1" x14ac:dyDescent="0.2">
      <c r="A9" s="418"/>
      <c r="B9" s="390"/>
      <c r="C9" s="199" t="s">
        <v>124</v>
      </c>
      <c r="D9" s="200" t="s">
        <v>130</v>
      </c>
      <c r="E9" s="201">
        <v>0.57638888888888895</v>
      </c>
      <c r="F9" s="201">
        <v>0.73611111111111116</v>
      </c>
      <c r="G9" s="201"/>
      <c r="H9" s="202">
        <f t="shared" si="4"/>
        <v>0.15972222222222221</v>
      </c>
      <c r="I9" s="203">
        <f t="shared" si="5"/>
        <v>0.15972222222222221</v>
      </c>
      <c r="J9" s="204"/>
    </row>
    <row r="10" spans="1:10" ht="15" customHeight="1" x14ac:dyDescent="0.2">
      <c r="A10" s="418"/>
      <c r="B10" s="390"/>
      <c r="C10" s="193" t="s">
        <v>124</v>
      </c>
      <c r="D10" s="194" t="s">
        <v>130</v>
      </c>
      <c r="E10" s="195">
        <v>0.8125</v>
      </c>
      <c r="F10" s="195">
        <v>0.83333333333333337</v>
      </c>
      <c r="G10" s="196"/>
      <c r="H10" s="197">
        <f t="shared" si="4"/>
        <v>2.083333333333337E-2</v>
      </c>
      <c r="I10" s="195">
        <f t="shared" si="5"/>
        <v>2.083333333333337E-2</v>
      </c>
      <c r="J10" s="198"/>
    </row>
    <row r="11" spans="1:10" ht="15" customHeight="1" x14ac:dyDescent="0.2">
      <c r="A11" s="418"/>
      <c r="B11" s="390"/>
      <c r="C11" s="199" t="s">
        <v>122</v>
      </c>
      <c r="D11" s="200" t="s">
        <v>131</v>
      </c>
      <c r="E11" s="201">
        <v>0.76736111111111116</v>
      </c>
      <c r="F11" s="201">
        <v>0.8125</v>
      </c>
      <c r="G11" s="201"/>
      <c r="H11" s="202">
        <f t="shared" si="4"/>
        <v>4.513888888888884E-2</v>
      </c>
      <c r="I11" s="203">
        <f t="shared" si="5"/>
        <v>4.513888888888884E-2</v>
      </c>
      <c r="J11" s="204"/>
    </row>
    <row r="12" spans="1:10" ht="15" customHeight="1" x14ac:dyDescent="0.2">
      <c r="A12" s="418"/>
      <c r="B12" s="390"/>
      <c r="C12" s="193" t="s">
        <v>132</v>
      </c>
      <c r="D12" s="194" t="s">
        <v>133</v>
      </c>
      <c r="E12" s="195">
        <v>0.75</v>
      </c>
      <c r="F12" s="195">
        <v>0.76388888888888884</v>
      </c>
      <c r="G12" s="196"/>
      <c r="H12" s="197">
        <f t="shared" si="4"/>
        <v>1.388888888888884E-2</v>
      </c>
      <c r="I12" s="195">
        <f t="shared" si="5"/>
        <v>1.388888888888884E-2</v>
      </c>
      <c r="J12" s="198"/>
    </row>
    <row r="13" spans="1:10" ht="15" customHeight="1" x14ac:dyDescent="0.2">
      <c r="A13" s="418"/>
      <c r="B13" s="390"/>
      <c r="C13" s="199" t="s">
        <v>132</v>
      </c>
      <c r="D13" s="200" t="s">
        <v>134</v>
      </c>
      <c r="E13" s="201">
        <v>0.57638888888888895</v>
      </c>
      <c r="F13" s="201">
        <v>0.61805555555555558</v>
      </c>
      <c r="G13" s="201"/>
      <c r="H13" s="202">
        <f t="shared" si="4"/>
        <v>4.166666666666663E-2</v>
      </c>
      <c r="I13" s="203">
        <f t="shared" si="5"/>
        <v>4.166666666666663E-2</v>
      </c>
      <c r="J13" s="204"/>
    </row>
    <row r="14" spans="1:10" ht="15" customHeight="1" x14ac:dyDescent="0.2">
      <c r="A14" s="418"/>
      <c r="B14" s="390"/>
      <c r="C14" s="193" t="s">
        <v>132</v>
      </c>
      <c r="D14" s="194" t="s">
        <v>134</v>
      </c>
      <c r="E14" s="195">
        <v>0.62847222222222221</v>
      </c>
      <c r="F14" s="195">
        <v>0.6875</v>
      </c>
      <c r="G14" s="196"/>
      <c r="H14" s="197">
        <f t="shared" si="4"/>
        <v>5.902777777777779E-2</v>
      </c>
      <c r="I14" s="195">
        <f t="shared" si="5"/>
        <v>5.902777777777779E-2</v>
      </c>
      <c r="J14" s="198"/>
    </row>
    <row r="15" spans="1:10" ht="15" customHeight="1" x14ac:dyDescent="0.2">
      <c r="A15" s="418"/>
      <c r="B15" s="416"/>
      <c r="C15" s="199" t="s">
        <v>132</v>
      </c>
      <c r="D15" s="200" t="s">
        <v>135</v>
      </c>
      <c r="E15" s="201">
        <v>0.58333333333333337</v>
      </c>
      <c r="F15" s="201">
        <v>0.69444444444444453</v>
      </c>
      <c r="G15" s="201"/>
      <c r="H15" s="202">
        <f t="shared" si="4"/>
        <v>0.11111111111111116</v>
      </c>
      <c r="I15" s="203">
        <f t="shared" si="5"/>
        <v>0.11111111111111116</v>
      </c>
      <c r="J15" s="204"/>
    </row>
    <row r="16" spans="1:10" ht="15" customHeight="1" x14ac:dyDescent="0.2">
      <c r="A16" s="418"/>
      <c r="B16" s="420" t="s">
        <v>136</v>
      </c>
      <c r="C16" s="206" t="s">
        <v>137</v>
      </c>
      <c r="D16" s="207" t="s">
        <v>138</v>
      </c>
      <c r="E16" s="208">
        <v>0.72569444444444453</v>
      </c>
      <c r="F16" s="208">
        <v>0.89583333333333337</v>
      </c>
      <c r="G16" s="209"/>
      <c r="H16" s="210">
        <f t="shared" si="4"/>
        <v>0.17013888888888884</v>
      </c>
      <c r="I16" s="208">
        <f t="shared" si="5"/>
        <v>0.17013888888888884</v>
      </c>
      <c r="J16" s="211"/>
    </row>
    <row r="17" spans="1:10" ht="15" customHeight="1" x14ac:dyDescent="0.2">
      <c r="A17" s="418"/>
      <c r="B17" s="421"/>
      <c r="C17" s="199" t="s">
        <v>139</v>
      </c>
      <c r="D17" s="200" t="s">
        <v>140</v>
      </c>
      <c r="E17" s="201">
        <v>0.61805555555555558</v>
      </c>
      <c r="F17" s="201">
        <v>0.69791666666666663</v>
      </c>
      <c r="G17" s="201"/>
      <c r="H17" s="202">
        <f t="shared" si="4"/>
        <v>7.9861111111111049E-2</v>
      </c>
      <c r="I17" s="203">
        <f t="shared" si="5"/>
        <v>7.9861111111111049E-2</v>
      </c>
      <c r="J17" s="204"/>
    </row>
    <row r="18" spans="1:10" ht="15.75" customHeight="1" x14ac:dyDescent="0.2">
      <c r="A18" s="418"/>
      <c r="B18" s="421"/>
      <c r="C18" s="193" t="s">
        <v>141</v>
      </c>
      <c r="D18" s="194" t="s">
        <v>140</v>
      </c>
      <c r="E18" s="195">
        <v>0.88888888888888884</v>
      </c>
      <c r="F18" s="195">
        <v>0.97916666666666663</v>
      </c>
      <c r="G18" s="196"/>
      <c r="H18" s="197">
        <f t="shared" si="4"/>
        <v>9.027777777777779E-2</v>
      </c>
      <c r="I18" s="195">
        <f t="shared" si="5"/>
        <v>9.027777777777779E-2</v>
      </c>
      <c r="J18" s="198"/>
    </row>
    <row r="19" spans="1:10" x14ac:dyDescent="0.2">
      <c r="A19" s="418"/>
      <c r="B19" s="421"/>
      <c r="C19" s="199" t="s">
        <v>142</v>
      </c>
      <c r="D19" s="200" t="s">
        <v>143</v>
      </c>
      <c r="E19" s="201">
        <v>0.62847222222222221</v>
      </c>
      <c r="F19" s="201">
        <v>0.67361111111111116</v>
      </c>
      <c r="G19" s="201"/>
      <c r="H19" s="202">
        <f t="shared" si="4"/>
        <v>4.5138888888888951E-2</v>
      </c>
      <c r="I19" s="203">
        <f t="shared" si="5"/>
        <v>4.5138888888888951E-2</v>
      </c>
      <c r="J19" s="204"/>
    </row>
    <row r="20" spans="1:10" x14ac:dyDescent="0.2">
      <c r="A20" s="418"/>
      <c r="B20" s="421"/>
      <c r="C20" s="193" t="s">
        <v>142</v>
      </c>
      <c r="D20" s="194" t="s">
        <v>143</v>
      </c>
      <c r="E20" s="195">
        <v>0.87847222222222221</v>
      </c>
      <c r="F20" s="195">
        <v>0.95833333333333337</v>
      </c>
      <c r="G20" s="196"/>
      <c r="H20" s="197">
        <f t="shared" si="4"/>
        <v>7.986111111111116E-2</v>
      </c>
      <c r="I20" s="195">
        <f t="shared" si="5"/>
        <v>7.986111111111116E-2</v>
      </c>
      <c r="J20" s="198"/>
    </row>
    <row r="21" spans="1:10" x14ac:dyDescent="0.2">
      <c r="A21" s="418"/>
      <c r="B21" s="421"/>
      <c r="C21" s="199" t="s">
        <v>144</v>
      </c>
      <c r="D21" s="200" t="s">
        <v>145</v>
      </c>
      <c r="E21" s="201">
        <v>0.58333333333333337</v>
      </c>
      <c r="F21" s="201">
        <v>0.69444444444444453</v>
      </c>
      <c r="G21" s="201"/>
      <c r="H21" s="202">
        <f t="shared" si="4"/>
        <v>0.11111111111111116</v>
      </c>
      <c r="I21" s="203">
        <f t="shared" si="5"/>
        <v>0.11111111111111116</v>
      </c>
      <c r="J21" s="204"/>
    </row>
    <row r="22" spans="1:10" x14ac:dyDescent="0.2">
      <c r="A22" s="418"/>
      <c r="B22" s="421"/>
      <c r="C22" s="193" t="s">
        <v>144</v>
      </c>
      <c r="D22" s="194" t="s">
        <v>145</v>
      </c>
      <c r="E22" s="195">
        <v>0.72916666666666663</v>
      </c>
      <c r="F22" s="195">
        <v>0.75</v>
      </c>
      <c r="G22" s="196"/>
      <c r="H22" s="197">
        <f t="shared" si="4"/>
        <v>2.083333333333337E-2</v>
      </c>
      <c r="I22" s="195">
        <f t="shared" si="5"/>
        <v>2.083333333333337E-2</v>
      </c>
      <c r="J22" s="198"/>
    </row>
    <row r="23" spans="1:10" x14ac:dyDescent="0.2">
      <c r="A23" s="418"/>
      <c r="B23" s="421"/>
      <c r="C23" s="199" t="s">
        <v>144</v>
      </c>
      <c r="D23" s="200" t="s">
        <v>145</v>
      </c>
      <c r="E23" s="201">
        <v>0.77083333333333337</v>
      </c>
      <c r="F23" s="201">
        <v>0.81597222222222221</v>
      </c>
      <c r="G23" s="201"/>
      <c r="H23" s="202">
        <f t="shared" si="4"/>
        <v>4.513888888888884E-2</v>
      </c>
      <c r="I23" s="203">
        <f t="shared" si="5"/>
        <v>4.513888888888884E-2</v>
      </c>
      <c r="J23" s="204"/>
    </row>
    <row r="24" spans="1:10" x14ac:dyDescent="0.2">
      <c r="A24" s="418"/>
      <c r="B24" s="421"/>
      <c r="C24" s="193" t="s">
        <v>144</v>
      </c>
      <c r="D24" s="194" t="s">
        <v>145</v>
      </c>
      <c r="E24" s="195">
        <v>0.83680555555555547</v>
      </c>
      <c r="F24" s="195">
        <v>0.89583333333333337</v>
      </c>
      <c r="G24" s="196"/>
      <c r="H24" s="197">
        <f t="shared" si="4"/>
        <v>5.9027777777777901E-2</v>
      </c>
      <c r="I24" s="195">
        <f t="shared" si="5"/>
        <v>5.9027777777777901E-2</v>
      </c>
      <c r="J24" s="198"/>
    </row>
    <row r="25" spans="1:10" x14ac:dyDescent="0.2">
      <c r="A25" s="418"/>
      <c r="B25" s="421"/>
      <c r="C25" s="199" t="s">
        <v>146</v>
      </c>
      <c r="D25" s="200" t="s">
        <v>147</v>
      </c>
      <c r="E25" s="201">
        <v>0.55555555555555558</v>
      </c>
      <c r="F25" s="201">
        <v>0.56944444444444442</v>
      </c>
      <c r="G25" s="201"/>
      <c r="H25" s="202">
        <f t="shared" si="4"/>
        <v>1.388888888888884E-2</v>
      </c>
      <c r="I25" s="203">
        <f t="shared" si="5"/>
        <v>1.388888888888884E-2</v>
      </c>
      <c r="J25" s="204"/>
    </row>
    <row r="26" spans="1:10" x14ac:dyDescent="0.2">
      <c r="A26" s="418"/>
      <c r="B26" s="421"/>
      <c r="C26" s="193" t="s">
        <v>146</v>
      </c>
      <c r="D26" s="194" t="s">
        <v>147</v>
      </c>
      <c r="E26" s="195">
        <v>0.61805555555555558</v>
      </c>
      <c r="F26" s="195">
        <v>0.64236111111111105</v>
      </c>
      <c r="G26" s="196"/>
      <c r="H26" s="197">
        <f t="shared" si="4"/>
        <v>2.4305555555555469E-2</v>
      </c>
      <c r="I26" s="195">
        <f t="shared" si="5"/>
        <v>2.4305555555555469E-2</v>
      </c>
      <c r="J26" s="198"/>
    </row>
    <row r="27" spans="1:10" x14ac:dyDescent="0.2">
      <c r="A27" s="418"/>
      <c r="B27" s="421"/>
      <c r="C27" s="199"/>
      <c r="D27" s="200"/>
      <c r="E27" s="201"/>
      <c r="F27" s="201"/>
      <c r="G27" s="201"/>
      <c r="H27" s="202">
        <f t="shared" si="4"/>
        <v>0</v>
      </c>
      <c r="I27" s="203">
        <f t="shared" si="5"/>
        <v>0</v>
      </c>
      <c r="J27" s="204"/>
    </row>
    <row r="28" spans="1:10" x14ac:dyDescent="0.2">
      <c r="A28" s="418"/>
      <c r="B28" s="421"/>
      <c r="C28" s="193"/>
      <c r="D28" s="194"/>
      <c r="E28" s="195"/>
      <c r="F28" s="195"/>
      <c r="G28" s="196"/>
      <c r="H28" s="197">
        <f t="shared" si="4"/>
        <v>0</v>
      </c>
      <c r="I28" s="195">
        <f t="shared" si="5"/>
        <v>0</v>
      </c>
      <c r="J28" s="198"/>
    </row>
    <row r="29" spans="1:10" x14ac:dyDescent="0.2">
      <c r="A29" s="418"/>
      <c r="B29" s="421"/>
      <c r="C29" s="199"/>
      <c r="D29" s="200"/>
      <c r="E29" s="201"/>
      <c r="F29" s="201"/>
      <c r="G29" s="201"/>
      <c r="H29" s="202">
        <f t="shared" si="4"/>
        <v>0</v>
      </c>
      <c r="I29" s="203">
        <f t="shared" si="5"/>
        <v>0</v>
      </c>
      <c r="J29" s="204"/>
    </row>
    <row r="30" spans="1:10" ht="15" thickBot="1" x14ac:dyDescent="0.25">
      <c r="A30" s="419"/>
      <c r="B30" s="422"/>
      <c r="C30" s="193"/>
      <c r="D30" s="194"/>
      <c r="E30" s="195"/>
      <c r="F30" s="195"/>
      <c r="G30" s="196"/>
      <c r="H30" s="197">
        <f t="shared" si="4"/>
        <v>0</v>
      </c>
      <c r="I30" s="195">
        <f t="shared" si="5"/>
        <v>0</v>
      </c>
      <c r="J30" s="198"/>
    </row>
    <row r="31" spans="1:10" ht="15.75" thickBot="1" x14ac:dyDescent="0.3">
      <c r="A31" s="380" t="s">
        <v>11</v>
      </c>
      <c r="B31" s="415"/>
      <c r="C31" s="377"/>
      <c r="D31" s="379"/>
      <c r="E31" s="379"/>
      <c r="F31" s="378"/>
      <c r="G31" s="6">
        <f>SUM(G2:G6)</f>
        <v>0.12499999999999999</v>
      </c>
      <c r="H31" s="5">
        <f>SUM(H2:H30)</f>
        <v>1.489583333333333</v>
      </c>
      <c r="I31" s="5">
        <f>ABS(G31-H31)</f>
        <v>1.364583333333333</v>
      </c>
      <c r="J31" s="174"/>
    </row>
    <row r="32" spans="1:10" x14ac:dyDescent="0.2">
      <c r="J32" s="175"/>
    </row>
    <row r="33" spans="1:10" ht="15" x14ac:dyDescent="0.2">
      <c r="A33" s="51" t="s">
        <v>13</v>
      </c>
      <c r="B33" s="52" t="s">
        <v>14</v>
      </c>
      <c r="C33" s="53" t="s">
        <v>15</v>
      </c>
      <c r="D33" s="53" t="s">
        <v>16</v>
      </c>
      <c r="E33" s="53" t="s">
        <v>17</v>
      </c>
      <c r="F33" s="53" t="s">
        <v>18</v>
      </c>
      <c r="G33" s="53" t="s">
        <v>1</v>
      </c>
      <c r="H33" s="53" t="s">
        <v>3</v>
      </c>
      <c r="I33" s="53" t="s">
        <v>2</v>
      </c>
      <c r="J33" s="176" t="s">
        <v>19</v>
      </c>
    </row>
    <row r="34" spans="1:10" x14ac:dyDescent="0.2">
      <c r="A34" s="386" t="s">
        <v>107</v>
      </c>
      <c r="B34" s="386" t="s">
        <v>21</v>
      </c>
      <c r="C34" s="16" t="s">
        <v>148</v>
      </c>
      <c r="D34" s="141" t="s">
        <v>149</v>
      </c>
      <c r="E34" s="17">
        <v>0.79166666666666663</v>
      </c>
      <c r="F34" s="17">
        <v>0.85416666666666663</v>
      </c>
      <c r="G34" s="144">
        <v>4.1666666666666664E-2</v>
      </c>
      <c r="H34" s="145">
        <f t="shared" ref="H34:H44" si="6">$F34-$E34</f>
        <v>6.25E-2</v>
      </c>
      <c r="I34" s="17">
        <f t="shared" ref="I34:I44" si="7">IF($H34&lt;=$G34,$G34-$H34,$H34-G34)</f>
        <v>2.0833333333333336E-2</v>
      </c>
      <c r="J34" s="171">
        <v>0.7</v>
      </c>
    </row>
    <row r="35" spans="1:10" x14ac:dyDescent="0.2">
      <c r="A35" s="387"/>
      <c r="B35" s="387"/>
      <c r="C35" s="151" t="s">
        <v>150</v>
      </c>
      <c r="D35" s="142" t="s">
        <v>151</v>
      </c>
      <c r="E35" s="20">
        <v>0.67013888888888884</v>
      </c>
      <c r="F35" s="20">
        <v>0.67708333333333337</v>
      </c>
      <c r="G35" s="143">
        <v>4.1666666666666664E-2</v>
      </c>
      <c r="H35" s="96">
        <f t="shared" si="6"/>
        <v>6.9444444444445308E-3</v>
      </c>
      <c r="I35" s="20">
        <f t="shared" si="7"/>
        <v>3.4722222222222134E-2</v>
      </c>
      <c r="J35" s="177">
        <v>0.85</v>
      </c>
    </row>
    <row r="36" spans="1:10" x14ac:dyDescent="0.2">
      <c r="A36" s="387"/>
      <c r="B36" s="388"/>
      <c r="C36" s="113" t="s">
        <v>150</v>
      </c>
      <c r="D36" s="22" t="s">
        <v>151</v>
      </c>
      <c r="E36" s="23">
        <v>0.69097222222222221</v>
      </c>
      <c r="F36" s="23">
        <v>0.71875</v>
      </c>
      <c r="G36" s="23">
        <v>4.1666666666666664E-2</v>
      </c>
      <c r="H36" s="152">
        <f t="shared" si="6"/>
        <v>2.777777777777779E-2</v>
      </c>
      <c r="I36" s="23">
        <f t="shared" si="7"/>
        <v>1.3888888888888874E-2</v>
      </c>
      <c r="J36" s="178">
        <v>0.9</v>
      </c>
    </row>
    <row r="37" spans="1:10" x14ac:dyDescent="0.2">
      <c r="A37" s="387"/>
      <c r="B37" s="140" t="s">
        <v>27</v>
      </c>
      <c r="C37" s="147" t="s">
        <v>148</v>
      </c>
      <c r="D37" s="148" t="s">
        <v>121</v>
      </c>
      <c r="E37" s="149">
        <v>0.80208333333333337</v>
      </c>
      <c r="F37" s="149">
        <v>0.81944444444444453</v>
      </c>
      <c r="G37" s="149">
        <v>4.1666666666666664E-2</v>
      </c>
      <c r="H37" s="150">
        <f t="shared" si="6"/>
        <v>1.736111111111116E-2</v>
      </c>
      <c r="I37" s="149">
        <f t="shared" si="7"/>
        <v>2.4305555555555504E-2</v>
      </c>
      <c r="J37" s="179">
        <v>0.8</v>
      </c>
    </row>
    <row r="38" spans="1:10" x14ac:dyDescent="0.2">
      <c r="A38" s="387"/>
      <c r="B38" s="386" t="s">
        <v>152</v>
      </c>
      <c r="C38" s="16" t="s">
        <v>153</v>
      </c>
      <c r="D38" s="141" t="s">
        <v>154</v>
      </c>
      <c r="E38" s="17">
        <v>0.67361111111111116</v>
      </c>
      <c r="F38" s="17">
        <v>0.72916666666666663</v>
      </c>
      <c r="G38" s="144">
        <v>4.1666666666666664E-2</v>
      </c>
      <c r="H38" s="145">
        <f t="shared" si="6"/>
        <v>5.5555555555555469E-2</v>
      </c>
      <c r="I38" s="17">
        <f t="shared" si="7"/>
        <v>1.3888888888888805E-2</v>
      </c>
      <c r="J38" s="171">
        <v>0.2</v>
      </c>
    </row>
    <row r="39" spans="1:10" x14ac:dyDescent="0.2">
      <c r="A39" s="387"/>
      <c r="B39" s="387"/>
      <c r="C39" s="4" t="s">
        <v>155</v>
      </c>
      <c r="D39" s="30" t="s">
        <v>156</v>
      </c>
      <c r="E39" s="15">
        <v>0.4513888888888889</v>
      </c>
      <c r="F39" s="15">
        <v>0.47569444444444442</v>
      </c>
      <c r="G39" s="15">
        <v>1.3888888888888888E-2</v>
      </c>
      <c r="H39" s="96">
        <f t="shared" si="6"/>
        <v>2.4305555555555525E-2</v>
      </c>
      <c r="I39" s="20">
        <f t="shared" si="7"/>
        <v>1.0416666666666637E-2</v>
      </c>
      <c r="J39" s="172">
        <v>0.4</v>
      </c>
    </row>
    <row r="40" spans="1:10" x14ac:dyDescent="0.2">
      <c r="A40" s="387"/>
      <c r="B40" s="387"/>
      <c r="C40" s="10" t="s">
        <v>157</v>
      </c>
      <c r="D40" s="24" t="s">
        <v>156</v>
      </c>
      <c r="E40" s="12">
        <v>0.5</v>
      </c>
      <c r="F40" s="12">
        <v>0.54166666666666663</v>
      </c>
      <c r="G40" s="31">
        <v>3.125E-2</v>
      </c>
      <c r="H40" s="32">
        <f t="shared" si="6"/>
        <v>4.166666666666663E-2</v>
      </c>
      <c r="I40" s="12">
        <f t="shared" si="7"/>
        <v>1.041666666666663E-2</v>
      </c>
      <c r="J40" s="173">
        <v>0.45</v>
      </c>
    </row>
    <row r="41" spans="1:10" x14ac:dyDescent="0.2">
      <c r="A41" s="387"/>
      <c r="B41" s="387"/>
      <c r="C41" s="4" t="s">
        <v>157</v>
      </c>
      <c r="D41" s="30" t="s">
        <v>156</v>
      </c>
      <c r="E41" s="15">
        <v>0.58333333333333337</v>
      </c>
      <c r="F41" s="15">
        <v>0.60069444444444442</v>
      </c>
      <c r="G41" s="15">
        <v>6.9444444444444441E-3</v>
      </c>
      <c r="H41" s="96">
        <f t="shared" si="6"/>
        <v>1.7361111111111049E-2</v>
      </c>
      <c r="I41" s="20">
        <f t="shared" si="7"/>
        <v>1.0416666666666605E-2</v>
      </c>
      <c r="J41" s="172">
        <v>0.6</v>
      </c>
    </row>
    <row r="42" spans="1:10" x14ac:dyDescent="0.2">
      <c r="A42" s="387"/>
      <c r="B42" s="387"/>
      <c r="C42" s="10" t="s">
        <v>158</v>
      </c>
      <c r="D42" s="24" t="s">
        <v>159</v>
      </c>
      <c r="E42" s="12">
        <v>0.75347222222222221</v>
      </c>
      <c r="F42" s="12">
        <v>0.80208333333333337</v>
      </c>
      <c r="G42" s="31">
        <v>4.1666666666666664E-2</v>
      </c>
      <c r="H42" s="32">
        <f t="shared" si="6"/>
        <v>4.861111111111116E-2</v>
      </c>
      <c r="I42" s="12">
        <f t="shared" si="7"/>
        <v>6.9444444444444961E-3</v>
      </c>
      <c r="J42" s="173">
        <v>0.7</v>
      </c>
    </row>
    <row r="43" spans="1:10" x14ac:dyDescent="0.2">
      <c r="A43" s="387"/>
      <c r="B43" s="388"/>
      <c r="C43" s="13" t="s">
        <v>158</v>
      </c>
      <c r="D43" s="33" t="s">
        <v>159</v>
      </c>
      <c r="E43" s="14">
        <v>0.81597222222222221</v>
      </c>
      <c r="F43" s="14">
        <v>0.82638888888888884</v>
      </c>
      <c r="G43" s="14">
        <v>6.9444444444444441E-3</v>
      </c>
      <c r="H43" s="146">
        <f t="shared" si="6"/>
        <v>1.041666666666663E-2</v>
      </c>
      <c r="I43" s="21">
        <f t="shared" si="7"/>
        <v>3.4722222222221856E-3</v>
      </c>
      <c r="J43" s="180">
        <v>1</v>
      </c>
    </row>
    <row r="44" spans="1:10" ht="15" thickBot="1" x14ac:dyDescent="0.25">
      <c r="A44" s="321" t="s">
        <v>13</v>
      </c>
      <c r="B44" s="153" t="s">
        <v>93</v>
      </c>
      <c r="C44" s="16" t="s">
        <v>160</v>
      </c>
      <c r="D44" s="141" t="s">
        <v>149</v>
      </c>
      <c r="E44" s="17">
        <v>0.55555555555555558</v>
      </c>
      <c r="F44" s="17">
        <v>0.63194444444444442</v>
      </c>
      <c r="G44" s="17">
        <v>8.3333333333333329E-2</v>
      </c>
      <c r="H44" s="139">
        <f t="shared" si="6"/>
        <v>7.638888888888884E-2</v>
      </c>
      <c r="I44" s="17">
        <f t="shared" si="7"/>
        <v>6.9444444444444892E-3</v>
      </c>
      <c r="J44" s="171">
        <v>1</v>
      </c>
    </row>
    <row r="45" spans="1:10" ht="15.75" thickBot="1" x14ac:dyDescent="0.3">
      <c r="A45" s="380" t="s">
        <v>11</v>
      </c>
      <c r="B45" s="378"/>
      <c r="C45" s="377"/>
      <c r="D45" s="379"/>
      <c r="E45" s="379"/>
      <c r="F45" s="378"/>
      <c r="G45" s="154">
        <f>SUM(G34:G44)</f>
        <v>0.39236111111111105</v>
      </c>
      <c r="H45" s="7">
        <f>SUM(H34:H44)</f>
        <v>0.38888888888888878</v>
      </c>
      <c r="I45" s="7">
        <f>ABS(G45-H45)</f>
        <v>3.4722222222222654E-3</v>
      </c>
      <c r="J45" s="25"/>
    </row>
    <row r="47" spans="1:10" ht="15" thickBot="1" x14ac:dyDescent="0.25"/>
    <row r="48" spans="1:10" ht="15" x14ac:dyDescent="0.2">
      <c r="A48" s="58" t="s">
        <v>44</v>
      </c>
      <c r="B48" s="158" t="s">
        <v>45</v>
      </c>
      <c r="C48" s="60" t="s">
        <v>2</v>
      </c>
    </row>
    <row r="49" spans="1:3" ht="15" thickBot="1" x14ac:dyDescent="0.25">
      <c r="A49" s="218">
        <f>G31+G45</f>
        <v>0.51736111111111105</v>
      </c>
      <c r="B49" s="218">
        <f>H31+H45</f>
        <v>1.8784722222222219</v>
      </c>
      <c r="C49" s="218">
        <f>I31+I45</f>
        <v>1.3680555555555554</v>
      </c>
    </row>
  </sheetData>
  <mergeCells count="10">
    <mergeCell ref="B2:B15"/>
    <mergeCell ref="A2:A30"/>
    <mergeCell ref="B16:B30"/>
    <mergeCell ref="B34:B36"/>
    <mergeCell ref="A45:B45"/>
    <mergeCell ref="C45:F45"/>
    <mergeCell ref="C31:F31"/>
    <mergeCell ref="A31:B31"/>
    <mergeCell ref="B38:B43"/>
    <mergeCell ref="A34:A43"/>
  </mergeCells>
  <pageMargins left="0.25" right="0.25" top="0.75" bottom="0.75" header="0.3" footer="0.3"/>
  <pageSetup paperSize="8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8808CF52984040B987816AAA774D13" ma:contentTypeVersion="8" ma:contentTypeDescription="Ein neues Dokument erstellen." ma:contentTypeScope="" ma:versionID="dad82a5d1e09829d39ae01e89a9f4de9">
  <xsd:schema xmlns:xsd="http://www.w3.org/2001/XMLSchema" xmlns:xs="http://www.w3.org/2001/XMLSchema" xmlns:p="http://schemas.microsoft.com/office/2006/metadata/properties" xmlns:ns3="96baf148-0394-4110-8b73-6de8c89f3de6" targetNamespace="http://schemas.microsoft.com/office/2006/metadata/properties" ma:root="true" ma:fieldsID="130664f8bac5d18401831ccb17eb2518" ns3:_="">
    <xsd:import namespace="96baf148-0394-4110-8b73-6de8c89f3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af148-0394-4110-8b73-6de8c89f3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15294-F8ED-4D21-906D-28A980F72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af148-0394-4110-8b73-6de8c89f3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086BB-76D5-4CFC-91A8-EACCB9CE68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1B4399-A4C8-41C7-81BF-DE7CD4C15A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HELIOS D ACE</dc:creator>
  <cp:keywords/>
  <dc:description/>
  <cp:lastModifiedBy>Tobias Schrottwieser</cp:lastModifiedBy>
  <cp:revision/>
  <dcterms:created xsi:type="dcterms:W3CDTF">2015-06-05T18:19:34Z</dcterms:created>
  <dcterms:modified xsi:type="dcterms:W3CDTF">2019-12-19T14:19:58Z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0x010100258808CF52984040B987816AAA774D13</vt:lpwstr>
  </property>
</Properties>
</file>