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dey\Downloads\"/>
    </mc:Choice>
  </mc:AlternateContent>
  <xr:revisionPtr revIDLastSave="0" documentId="8_{72DF90E6-46A7-4338-A6F5-1DF562EBEC3E}" xr6:coauthVersionLast="36" xr6:coauthVersionMax="36" xr10:uidLastSave="{00000000-0000-0000-0000-000000000000}"/>
  <bookViews>
    <workbookView xWindow="0" yWindow="0" windowWidth="28800" windowHeight="11025" activeTab="1" xr2:uid="{682FC0B8-47FD-44F1-BBAF-70BACDB25545}"/>
  </bookViews>
  <sheets>
    <sheet name="Prompt" sheetId="3" r:id="rId1"/>
    <sheet name="Loan Payment Calculator" sheetId="1" r:id="rId2"/>
    <sheet name="Detailed Armotization Schedule" sheetId="2" r:id="rId3"/>
  </sheets>
  <externalReferences>
    <externalReference r:id="rId4"/>
    <externalReference r:id="rId5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1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Category_1_Fees">'[1]Airport Fees'!$B$3:$C$11</definedName>
    <definedName name="Category_2_Fees">'[1]Airport Fees'!$F$3:$G$11</definedName>
    <definedName name="Category_3_Fees">'[1]Airport Fees'!$J$3:$K$11</definedName>
    <definedName name="CBWorkbookPriority" hidden="1">-1591358542</definedName>
    <definedName name="Discount_Rates">[1]Discounts!$E$2:$H$3</definedName>
    <definedName name="Fare_Category">[1]Flights!$G$3:$O$4</definedName>
    <definedName name="Flights">[1]Flights!$A$1:$E$48</definedName>
    <definedName name="Pal_Workbook_GUID" hidden="1">"SARZE8Q9GZLNHF8MZDM1GYFW"</definedName>
    <definedName name="PTree_SensitivityAnalysis_AnalysisType" hidden="1">0</definedName>
    <definedName name="PTree_SensitivityAnalysis_GraphsDisplayPercentageChange" hidden="1">FALSE</definedName>
    <definedName name="PTree_SensitivityAnalysis_IncludeSensitivityGraph" hidden="1">FALSE</definedName>
    <definedName name="PTree_SensitivityAnalysis_IncludeSpiderGraph" hidden="1">FALSE</definedName>
    <definedName name="PTree_SensitivityAnalysis_IncludeStrategyRegion" hidden="1">TRUE</definedName>
    <definedName name="PTree_SensitivityAnalysis_IncludeTornadoGraph" hidden="1">FALSE</definedName>
    <definedName name="PTree_SensitivityAnalysis_Inputs_1_AlternateCellLabel" hidden="1">""</definedName>
    <definedName name="PTree_SensitivityAnalysis_Inputs_1_BaseValueIsAutomatic" hidden="1">TRUE</definedName>
    <definedName name="PTree_SensitivityAnalysis_Inputs_1_MaintainProbabilityNormalization" hidden="1">FALSE</definedName>
    <definedName name="PTree_SensitivityAnalysis_Inputs_1_ManualBaseValue" hidden="1">0</definedName>
    <definedName name="PTree_SensitivityAnalysis_Inputs_1_Maximum" hidden="1">100</definedName>
    <definedName name="PTree_SensitivityAnalysis_Inputs_1_Minimum" hidden="1">-100</definedName>
    <definedName name="PTree_SensitivityAnalysis_Inputs_1_OneWayAnalysis" hidden="1">1</definedName>
    <definedName name="PTree_SensitivityAnalysis_Inputs_1_Steps" hidden="1">11</definedName>
    <definedName name="PTree_SensitivityAnalysis_Inputs_1_TwoWayAnalysis" hidden="1">0</definedName>
    <definedName name="PTree_SensitivityAnalysis_Inputs_1_VariationMethod" hidden="1">0</definedName>
    <definedName name="PTree_SensitivityAnalysis_Inputs_1_VaryCell" hidden="1">#REF!</definedName>
    <definedName name="PTree_SensitivityAnalysis_Inputs_2_AlternateCellLabel" hidden="1">""</definedName>
    <definedName name="PTree_SensitivityAnalysis_Inputs_2_BaseValueIsAutomatic" hidden="1">TRUE</definedName>
    <definedName name="PTree_SensitivityAnalysis_Inputs_2_MaintainProbabilityNormalization" hidden="1">FALSE</definedName>
    <definedName name="PTree_SensitivityAnalysis_Inputs_2_ManualBaseValue" hidden="1">0</definedName>
    <definedName name="PTree_SensitivityAnalysis_Inputs_2_Maximum" hidden="1">100</definedName>
    <definedName name="PTree_SensitivityAnalysis_Inputs_2_Minimum" hidden="1">-100</definedName>
    <definedName name="PTree_SensitivityAnalysis_Inputs_2_OneWayAnalysis" hidden="1">1</definedName>
    <definedName name="PTree_SensitivityAnalysis_Inputs_2_Steps" hidden="1">11</definedName>
    <definedName name="PTree_SensitivityAnalysis_Inputs_2_TwoWayAnalysis" hidden="1">0</definedName>
    <definedName name="PTree_SensitivityAnalysis_Inputs_2_VariationMethod" hidden="1">0</definedName>
    <definedName name="PTree_SensitivityAnalysis_Inputs_2_VaryCell" hidden="1">#REF!</definedName>
    <definedName name="PTree_SensitivityAnalysis_Inputs_3_AlternateCellLabel" hidden="1">""</definedName>
    <definedName name="PTree_SensitivityAnalysis_Inputs_3_BaseValueIsAutomatic" hidden="1">TRUE</definedName>
    <definedName name="PTree_SensitivityAnalysis_Inputs_3_MaintainProbabilityNormalization" hidden="1">FALSE</definedName>
    <definedName name="PTree_SensitivityAnalysis_Inputs_3_ManualBaseValue" hidden="1">0</definedName>
    <definedName name="PTree_SensitivityAnalysis_Inputs_3_Maximum" hidden="1">100</definedName>
    <definedName name="PTree_SensitivityAnalysis_Inputs_3_Minimum" hidden="1">-100</definedName>
    <definedName name="PTree_SensitivityAnalysis_Inputs_3_OneWayAnalysis" hidden="1">1</definedName>
    <definedName name="PTree_SensitivityAnalysis_Inputs_3_Steps" hidden="1">11</definedName>
    <definedName name="PTree_SensitivityAnalysis_Inputs_3_TwoWayAnalysis" hidden="1">0</definedName>
    <definedName name="PTree_SensitivityAnalysis_Inputs_3_VariationMethod" hidden="1">0</definedName>
    <definedName name="PTree_SensitivityAnalysis_Inputs_3_VaryCell" hidden="1">#REF!</definedName>
    <definedName name="PTree_SensitivityAnalysis_Inputs_4_AlternateCellLabel" hidden="1">""</definedName>
    <definedName name="PTree_SensitivityAnalysis_Inputs_4_BaseValueIsAutomatic" hidden="1">TRUE</definedName>
    <definedName name="PTree_SensitivityAnalysis_Inputs_4_MaintainProbabilityNormalization" hidden="1">FALSE</definedName>
    <definedName name="PTree_SensitivityAnalysis_Inputs_4_ManualBaseValue" hidden="1">0</definedName>
    <definedName name="PTree_SensitivityAnalysis_Inputs_4_Maximum" hidden="1">100</definedName>
    <definedName name="PTree_SensitivityAnalysis_Inputs_4_Minimum" hidden="1">-100</definedName>
    <definedName name="PTree_SensitivityAnalysis_Inputs_4_OneWayAnalysis" hidden="1">1</definedName>
    <definedName name="PTree_SensitivityAnalysis_Inputs_4_Steps" hidden="1">11</definedName>
    <definedName name="PTree_SensitivityAnalysis_Inputs_4_TwoWayAnalysis" hidden="1">0</definedName>
    <definedName name="PTree_SensitivityAnalysis_Inputs_4_VariationMethod" hidden="1">0</definedName>
    <definedName name="PTree_SensitivityAnalysis_Inputs_4_VaryCell" hidden="1">#REF!</definedName>
    <definedName name="PTree_SensitivityAnalysis_Inputs_5_AlternateCellLabel" hidden="1">""</definedName>
    <definedName name="PTree_SensitivityAnalysis_Inputs_5_BaseValueIsAutomatic" hidden="1">TRUE</definedName>
    <definedName name="PTree_SensitivityAnalysis_Inputs_5_MaintainProbabilityNormalization" hidden="1">FALSE</definedName>
    <definedName name="PTree_SensitivityAnalysis_Inputs_5_ManualBaseValue" hidden="1">0</definedName>
    <definedName name="PTree_SensitivityAnalysis_Inputs_5_Maximum" hidden="1">100</definedName>
    <definedName name="PTree_SensitivityAnalysis_Inputs_5_Minimum" hidden="1">-100</definedName>
    <definedName name="PTree_SensitivityAnalysis_Inputs_5_OneWayAnalysis" hidden="1">1</definedName>
    <definedName name="PTree_SensitivityAnalysis_Inputs_5_Steps" hidden="1">11</definedName>
    <definedName name="PTree_SensitivityAnalysis_Inputs_5_TwoWayAnalysis" hidden="1">0</definedName>
    <definedName name="PTree_SensitivityAnalysis_Inputs_5_VariationMethod" hidden="1">0</definedName>
    <definedName name="PTree_SensitivityAnalysis_Inputs_5_VaryCell" hidden="1">#REF!</definedName>
    <definedName name="PTree_SensitivityAnalysis_Inputs_6_AlternateCellLabel" hidden="1">""</definedName>
    <definedName name="PTree_SensitivityAnalysis_Inputs_6_BaseValueIsAutomatic" hidden="1">TRUE</definedName>
    <definedName name="PTree_SensitivityAnalysis_Inputs_6_MaintainProbabilityNormalization" hidden="1">FALSE</definedName>
    <definedName name="PTree_SensitivityAnalysis_Inputs_6_ManualBaseValue" hidden="1">0</definedName>
    <definedName name="PTree_SensitivityAnalysis_Inputs_6_Maximum" hidden="1">100</definedName>
    <definedName name="PTree_SensitivityAnalysis_Inputs_6_Minimum" hidden="1">-100</definedName>
    <definedName name="PTree_SensitivityAnalysis_Inputs_6_OneWayAnalysis" hidden="1">1</definedName>
    <definedName name="PTree_SensitivityAnalysis_Inputs_6_Steps" hidden="1">11</definedName>
    <definedName name="PTree_SensitivityAnalysis_Inputs_6_TwoWayAnalysis" hidden="1">0</definedName>
    <definedName name="PTree_SensitivityAnalysis_Inputs_6_VariationMethod" hidden="1">0</definedName>
    <definedName name="PTree_SensitivityAnalysis_Inputs_6_VaryCell" hidden="1">#REF!</definedName>
    <definedName name="PTree_SensitivityAnalysis_Inputs_7_AlternateCellLabel" hidden="1">""</definedName>
    <definedName name="PTree_SensitivityAnalysis_Inputs_7_BaseValueIsAutomatic" hidden="1">TRUE</definedName>
    <definedName name="PTree_SensitivityAnalysis_Inputs_7_MaintainProbabilityNormalization" hidden="1">FALSE</definedName>
    <definedName name="PTree_SensitivityAnalysis_Inputs_7_ManualBaseValue" hidden="1">0</definedName>
    <definedName name="PTree_SensitivityAnalysis_Inputs_7_Maximum" hidden="1">100</definedName>
    <definedName name="PTree_SensitivityAnalysis_Inputs_7_Minimum" hidden="1">-100</definedName>
    <definedName name="PTree_SensitivityAnalysis_Inputs_7_OneWayAnalysis" hidden="1">1</definedName>
    <definedName name="PTree_SensitivityAnalysis_Inputs_7_Steps" hidden="1">11</definedName>
    <definedName name="PTree_SensitivityAnalysis_Inputs_7_TwoWayAnalysis" hidden="1">0</definedName>
    <definedName name="PTree_SensitivityAnalysis_Inputs_7_VariationMethod" hidden="1">0</definedName>
    <definedName name="PTree_SensitivityAnalysis_Inputs_7_VaryCell" hidden="1">#REF!</definedName>
    <definedName name="PTree_SensitivityAnalysis_Inputs_8_AlternateCellLabel" hidden="1">""</definedName>
    <definedName name="PTree_SensitivityAnalysis_Inputs_8_BaseValueIsAutomatic" hidden="1">TRUE</definedName>
    <definedName name="PTree_SensitivityAnalysis_Inputs_8_MaintainProbabilityNormalization" hidden="1">FALSE</definedName>
    <definedName name="PTree_SensitivityAnalysis_Inputs_8_ManualBaseValue" hidden="1">0</definedName>
    <definedName name="PTree_SensitivityAnalysis_Inputs_8_Maximum" hidden="1">100</definedName>
    <definedName name="PTree_SensitivityAnalysis_Inputs_8_Minimum" hidden="1">-100</definedName>
    <definedName name="PTree_SensitivityAnalysis_Inputs_8_OneWayAnalysis" hidden="1">1</definedName>
    <definedName name="PTree_SensitivityAnalysis_Inputs_8_Steps" hidden="1">11</definedName>
    <definedName name="PTree_SensitivityAnalysis_Inputs_8_TwoWayAnalysis" hidden="1">0</definedName>
    <definedName name="PTree_SensitivityAnalysis_Inputs_8_VariationMethod" hidden="1">0</definedName>
    <definedName name="PTree_SensitivityAnalysis_Inputs_8_VaryCell" hidden="1">#REF!</definedName>
    <definedName name="PTree_SensitivityAnalysis_Inputs_Count" hidden="1">8</definedName>
    <definedName name="PTree_SensitivityAnalysis_Output_AlternateCellLabel" hidden="1">""</definedName>
    <definedName name="PTree_SensitivityAnalysis_Output_Model" hidden="1">PTreeObjectReference(PTDecisionTree_9,[2]treeCalc_9!$A$1)</definedName>
    <definedName name="PTree_SensitivityAnalysis_Output_OutputType" hidden="1">1</definedName>
    <definedName name="PTree_SensitivityAnalysis_Output_StartingNode" hidden="1">PTreeObjectReference(PTDecisionTreeNode_9_8,#REF!)</definedName>
    <definedName name="PTree_SensitivityAnalysis_UpdateDisplay" hidden="1">FALSE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FALSE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FALSE</definedName>
    <definedName name="riskATSSpercentileValue" hidden="1">0.5</definedName>
    <definedName name="riskATSSprintReport" hidden="1">FALSE</definedName>
    <definedName name="riskATSSreportsInActiveBook" hidden="1">TRUE</definedName>
    <definedName name="riskATSSreportsSelected" hidden="1">TRUE</definedName>
    <definedName name="riskATSSsummaryReport" hidden="1">TRUE</definedName>
    <definedName name="riskATSStornadoGraph" hidden="1">FALSE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IsInput" hidden="1">_xll.RiskCellHasTokens(262144+512+524288)</definedName>
    <definedName name="RiskIsOutput" hidden="1">_xll.RiskCellHasTokens(1024)</definedName>
    <definedName name="RiskIsStatistics" hidden="1">_xll.RiskCellHasTokens(4096+32768+65536)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o_CRMax" hidden="1">"System.Double:Infinity"</definedName>
    <definedName name="solvero_CRMin" hidden="1">"System.Double:-Infinity"</definedName>
    <definedName name="solvero_OSpPars" hidden="1">"RiskSolver.UI.Charts.OutDlgPars:-1000001;5;11;55;45;0;1;90;80;0;0;0;0;"</definedName>
    <definedName name="TopRankDefaultDistForRange" hidden="1">0</definedName>
    <definedName name="TopRankDefaultMaxChange" hidden="1">0.1</definedName>
    <definedName name="TopRankDefaultMinChange" hidden="1">-0.1</definedName>
    <definedName name="TopRankDefaultMultiGroupSize" hidden="1">2</definedName>
    <definedName name="TopRankDefaultMultiStepsPerInput" hidden="1">2</definedName>
    <definedName name="TopRankDefaultRangeType" hidden="1">0</definedName>
    <definedName name="TopRankDefaultStepsPerInput" hidden="1">5</definedName>
    <definedName name="TopRankDetailByInputReport" hidden="1">FALSE</definedName>
    <definedName name="TopRankMaxInputsPerGraph" hidden="1">10</definedName>
    <definedName name="TopRankMultiWayReport" hidden="1">FALSE</definedName>
    <definedName name="TopRankNumberOfRuns" hidden="1">1</definedName>
    <definedName name="TopRankOnlyInputsOverThreshold" hidden="1">TRUE</definedName>
    <definedName name="TopRankOnlyTopRanking" hidden="1">TRUE</definedName>
    <definedName name="TopRankOutputDetailReport" hidden="1">FALSE</definedName>
    <definedName name="TopRankOutputsAsPercentChange" hidden="1">FALSE</definedName>
    <definedName name="TopRankOverwriteExisting" hidden="1">FALSE</definedName>
    <definedName name="TopRankPauseOnError" hidden="1">FALSE</definedName>
    <definedName name="TopRankPerformPrecedentScanAddOutput" hidden="1">FALSE</definedName>
    <definedName name="TopRankPerformPrecedentScanAtStart" hidden="1">TRUE</definedName>
    <definedName name="TopRankPrecedentScanType" hidden="1">1</definedName>
    <definedName name="TopRankReportAllOutputCells" hidden="1">TRUE</definedName>
    <definedName name="TopRankReportsInExistingWorkbook" hidden="1">FALSE</definedName>
    <definedName name="TopRankReportsInExistingWorkbookName" hidden="1">"Active Workbook"</definedName>
    <definedName name="TopRankReportsInNewWorkbook" hidden="1">TRUE</definedName>
    <definedName name="TopRankSensitivityGraphs" hidden="1">FALSE</definedName>
    <definedName name="TopRankSingleWorkbookAllResults" hidden="1">FALSE</definedName>
    <definedName name="TopRankSpiderGraphs" hidden="1">TRUE</definedName>
    <definedName name="TopRankTornadoGraphs" hidden="1">TRUE</definedName>
    <definedName name="TopRankUpdateDisplay" hidden="1">FALSE</definedName>
    <definedName name="treeList" hidden="1">"00000100100000000000000000000000000000000000000000000000000000000000000000000000000000000000000000000000000000000000000000000000000000000000000000000000000000000000000000000000000000000000000000000000"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2" l="1"/>
  <c r="E9" i="2" s="1"/>
  <c r="C9" i="2"/>
  <c r="F9" i="2" s="1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C10" i="1"/>
  <c r="C14" i="1" s="1"/>
  <c r="C16" i="1" s="1"/>
  <c r="D10" i="1"/>
  <c r="E10" i="1"/>
  <c r="A9" i="2" s="1"/>
  <c r="E317" i="2" s="1"/>
  <c r="D14" i="1"/>
  <c r="D16" i="1" s="1"/>
  <c r="C15" i="1"/>
  <c r="C17" i="1"/>
  <c r="D17" i="1"/>
  <c r="D15" i="1" s="1"/>
  <c r="C192" i="2" l="1"/>
  <c r="E133" i="2"/>
  <c r="D340" i="2"/>
  <c r="D315" i="2"/>
  <c r="C222" i="2"/>
  <c r="C345" i="2"/>
  <c r="C290" i="2"/>
  <c r="E253" i="2"/>
  <c r="C196" i="2"/>
  <c r="C164" i="2"/>
  <c r="C372" i="2"/>
  <c r="D356" i="2"/>
  <c r="C338" i="2"/>
  <c r="E301" i="2"/>
  <c r="D283" i="2"/>
  <c r="C265" i="2"/>
  <c r="C246" i="2"/>
  <c r="D227" i="2"/>
  <c r="C208" i="2"/>
  <c r="C176" i="2"/>
  <c r="E101" i="2"/>
  <c r="D15" i="2"/>
  <c r="D267" i="2"/>
  <c r="C204" i="2"/>
  <c r="C172" i="2"/>
  <c r="D369" i="2"/>
  <c r="E333" i="2"/>
  <c r="D260" i="2"/>
  <c r="D235" i="2"/>
  <c r="C184" i="2"/>
  <c r="D372" i="2"/>
  <c r="C367" i="2"/>
  <c r="C313" i="2"/>
  <c r="C258" i="2"/>
  <c r="E69" i="2"/>
  <c r="E371" i="2"/>
  <c r="C361" i="2"/>
  <c r="D324" i="2"/>
  <c r="C306" i="2"/>
  <c r="E269" i="2"/>
  <c r="D251" i="2"/>
  <c r="C238" i="2"/>
  <c r="D219" i="2"/>
  <c r="C200" i="2"/>
  <c r="C168" i="2"/>
  <c r="E37" i="2"/>
  <c r="C322" i="2"/>
  <c r="E285" i="2"/>
  <c r="C297" i="2"/>
  <c r="C216" i="2"/>
  <c r="D363" i="2"/>
  <c r="D308" i="2"/>
  <c r="E349" i="2"/>
  <c r="D331" i="2"/>
  <c r="D276" i="2"/>
  <c r="C188" i="2"/>
  <c r="C354" i="2"/>
  <c r="D299" i="2"/>
  <c r="C281" i="2"/>
  <c r="C212" i="2"/>
  <c r="C180" i="2"/>
  <c r="E45" i="2"/>
  <c r="C370" i="2"/>
  <c r="E365" i="2"/>
  <c r="D347" i="2"/>
  <c r="C329" i="2"/>
  <c r="D292" i="2"/>
  <c r="C274" i="2"/>
  <c r="D243" i="2"/>
  <c r="C230" i="2"/>
  <c r="C356" i="2"/>
  <c r="D349" i="2"/>
  <c r="D342" i="2"/>
  <c r="D333" i="2"/>
  <c r="C308" i="2"/>
  <c r="E303" i="2"/>
  <c r="D285" i="2"/>
  <c r="C283" i="2"/>
  <c r="D278" i="2"/>
  <c r="C276" i="2"/>
  <c r="E271" i="2"/>
  <c r="C267" i="2"/>
  <c r="D262" i="2"/>
  <c r="C260" i="2"/>
  <c r="E255" i="2"/>
  <c r="D253" i="2"/>
  <c r="C251" i="2"/>
  <c r="C243" i="2"/>
  <c r="D240" i="2"/>
  <c r="C235" i="2"/>
  <c r="D232" i="2"/>
  <c r="C227" i="2"/>
  <c r="D224" i="2"/>
  <c r="C219" i="2"/>
  <c r="E145" i="2"/>
  <c r="E113" i="2"/>
  <c r="E81" i="2"/>
  <c r="E49" i="2"/>
  <c r="J25" i="2"/>
  <c r="E367" i="2"/>
  <c r="D365" i="2"/>
  <c r="C363" i="2"/>
  <c r="D358" i="2"/>
  <c r="E351" i="2"/>
  <c r="C347" i="2"/>
  <c r="C340" i="2"/>
  <c r="E335" i="2"/>
  <c r="C331" i="2"/>
  <c r="D326" i="2"/>
  <c r="C324" i="2"/>
  <c r="E319" i="2"/>
  <c r="D317" i="2"/>
  <c r="C315" i="2"/>
  <c r="D310" i="2"/>
  <c r="D301" i="2"/>
  <c r="C299" i="2"/>
  <c r="D294" i="2"/>
  <c r="C292" i="2"/>
  <c r="E287" i="2"/>
  <c r="D269" i="2"/>
  <c r="D248" i="2"/>
  <c r="E17" i="1"/>
  <c r="E15" i="1" s="1"/>
  <c r="E14" i="1"/>
  <c r="E16" i="1" s="1"/>
  <c r="E369" i="2"/>
  <c r="D367" i="2"/>
  <c r="C365" i="2"/>
  <c r="D360" i="2"/>
  <c r="C358" i="2"/>
  <c r="E353" i="2"/>
  <c r="D351" i="2"/>
  <c r="C349" i="2"/>
  <c r="D344" i="2"/>
  <c r="C342" i="2"/>
  <c r="E337" i="2"/>
  <c r="D335" i="2"/>
  <c r="C333" i="2"/>
  <c r="D328" i="2"/>
  <c r="C326" i="2"/>
  <c r="E321" i="2"/>
  <c r="D319" i="2"/>
  <c r="C317" i="2"/>
  <c r="D312" i="2"/>
  <c r="C310" i="2"/>
  <c r="E305" i="2"/>
  <c r="D303" i="2"/>
  <c r="C301" i="2"/>
  <c r="D296" i="2"/>
  <c r="C294" i="2"/>
  <c r="E289" i="2"/>
  <c r="D287" i="2"/>
  <c r="C285" i="2"/>
  <c r="D280" i="2"/>
  <c r="C278" i="2"/>
  <c r="E273" i="2"/>
  <c r="D271" i="2"/>
  <c r="C269" i="2"/>
  <c r="D264" i="2"/>
  <c r="C262" i="2"/>
  <c r="E257" i="2"/>
  <c r="D255" i="2"/>
  <c r="C253" i="2"/>
  <c r="C248" i="2"/>
  <c r="D245" i="2"/>
  <c r="C240" i="2"/>
  <c r="D237" i="2"/>
  <c r="C232" i="2"/>
  <c r="D229" i="2"/>
  <c r="C224" i="2"/>
  <c r="D221" i="2"/>
  <c r="E157" i="2"/>
  <c r="E125" i="2"/>
  <c r="E93" i="2"/>
  <c r="E61" i="2"/>
  <c r="C30" i="2"/>
  <c r="E291" i="2"/>
  <c r="D289" i="2"/>
  <c r="C287" i="2"/>
  <c r="D282" i="2"/>
  <c r="C280" i="2"/>
  <c r="E275" i="2"/>
  <c r="D273" i="2"/>
  <c r="C271" i="2"/>
  <c r="D266" i="2"/>
  <c r="C264" i="2"/>
  <c r="E259" i="2"/>
  <c r="D257" i="2"/>
  <c r="C255" i="2"/>
  <c r="D250" i="2"/>
  <c r="C245" i="2"/>
  <c r="D242" i="2"/>
  <c r="C237" i="2"/>
  <c r="D234" i="2"/>
  <c r="C229" i="2"/>
  <c r="D226" i="2"/>
  <c r="C221" i="2"/>
  <c r="D218" i="2"/>
  <c r="D214" i="2"/>
  <c r="D210" i="2"/>
  <c r="D206" i="2"/>
  <c r="D202" i="2"/>
  <c r="D198" i="2"/>
  <c r="D194" i="2"/>
  <c r="D190" i="2"/>
  <c r="D186" i="2"/>
  <c r="D182" i="2"/>
  <c r="D178" i="2"/>
  <c r="D174" i="2"/>
  <c r="D170" i="2"/>
  <c r="D166" i="2"/>
  <c r="C162" i="2"/>
  <c r="E137" i="2"/>
  <c r="E105" i="2"/>
  <c r="E73" i="2"/>
  <c r="E41" i="2"/>
  <c r="C13" i="2"/>
  <c r="E339" i="2"/>
  <c r="D337" i="2"/>
  <c r="D330" i="2"/>
  <c r="C328" i="2"/>
  <c r="E323" i="2"/>
  <c r="D321" i="2"/>
  <c r="C319" i="2"/>
  <c r="D314" i="2"/>
  <c r="C312" i="2"/>
  <c r="E307" i="2"/>
  <c r="D305" i="2"/>
  <c r="C303" i="2"/>
  <c r="D298" i="2"/>
  <c r="C296" i="2"/>
  <c r="D371" i="2"/>
  <c r="C369" i="2"/>
  <c r="D364" i="2"/>
  <c r="C362" i="2"/>
  <c r="E357" i="2"/>
  <c r="D355" i="2"/>
  <c r="C353" i="2"/>
  <c r="D348" i="2"/>
  <c r="C346" i="2"/>
  <c r="E341" i="2"/>
  <c r="D339" i="2"/>
  <c r="C337" i="2"/>
  <c r="D332" i="2"/>
  <c r="C330" i="2"/>
  <c r="E325" i="2"/>
  <c r="D323" i="2"/>
  <c r="C321" i="2"/>
  <c r="D316" i="2"/>
  <c r="C314" i="2"/>
  <c r="E309" i="2"/>
  <c r="D307" i="2"/>
  <c r="C305" i="2"/>
  <c r="D300" i="2"/>
  <c r="C298" i="2"/>
  <c r="E293" i="2"/>
  <c r="D291" i="2"/>
  <c r="C289" i="2"/>
  <c r="D284" i="2"/>
  <c r="C282" i="2"/>
  <c r="E277" i="2"/>
  <c r="D275" i="2"/>
  <c r="C273" i="2"/>
  <c r="D268" i="2"/>
  <c r="C266" i="2"/>
  <c r="E261" i="2"/>
  <c r="D259" i="2"/>
  <c r="C257" i="2"/>
  <c r="D252" i="2"/>
  <c r="C250" i="2"/>
  <c r="D247" i="2"/>
  <c r="C242" i="2"/>
  <c r="D239" i="2"/>
  <c r="C234" i="2"/>
  <c r="D231" i="2"/>
  <c r="C226" i="2"/>
  <c r="D223" i="2"/>
  <c r="C218" i="2"/>
  <c r="C214" i="2"/>
  <c r="C210" i="2"/>
  <c r="C206" i="2"/>
  <c r="C202" i="2"/>
  <c r="C198" i="2"/>
  <c r="C194" i="2"/>
  <c r="C190" i="2"/>
  <c r="C186" i="2"/>
  <c r="C182" i="2"/>
  <c r="C178" i="2"/>
  <c r="C174" i="2"/>
  <c r="C170" i="2"/>
  <c r="C166" i="2"/>
  <c r="E149" i="2"/>
  <c r="E117" i="2"/>
  <c r="E85" i="2"/>
  <c r="E53" i="2"/>
  <c r="K34" i="2"/>
  <c r="D23" i="2"/>
  <c r="D254" i="2"/>
  <c r="C252" i="2"/>
  <c r="C247" i="2"/>
  <c r="D244" i="2"/>
  <c r="C239" i="2"/>
  <c r="D236" i="2"/>
  <c r="C231" i="2"/>
  <c r="D228" i="2"/>
  <c r="C223" i="2"/>
  <c r="D220" i="2"/>
  <c r="E161" i="2"/>
  <c r="E129" i="2"/>
  <c r="E97" i="2"/>
  <c r="E65" i="2"/>
  <c r="J17" i="2"/>
  <c r="D362" i="2"/>
  <c r="C360" i="2"/>
  <c r="E355" i="2"/>
  <c r="D353" i="2"/>
  <c r="C351" i="2"/>
  <c r="D346" i="2"/>
  <c r="C344" i="2"/>
  <c r="C335" i="2"/>
  <c r="D357" i="2"/>
  <c r="D350" i="2"/>
  <c r="C348" i="2"/>
  <c r="E343" i="2"/>
  <c r="D334" i="2"/>
  <c r="D325" i="2"/>
  <c r="C323" i="2"/>
  <c r="D318" i="2"/>
  <c r="E311" i="2"/>
  <c r="C307" i="2"/>
  <c r="D302" i="2"/>
  <c r="C300" i="2"/>
  <c r="E295" i="2"/>
  <c r="D293" i="2"/>
  <c r="C291" i="2"/>
  <c r="D286" i="2"/>
  <c r="E279" i="2"/>
  <c r="D277" i="2"/>
  <c r="C275" i="2"/>
  <c r="D270" i="2"/>
  <c r="C268" i="2"/>
  <c r="E263" i="2"/>
  <c r="D261" i="2"/>
  <c r="C259" i="2"/>
  <c r="D368" i="2"/>
  <c r="C366" i="2"/>
  <c r="E361" i="2"/>
  <c r="D359" i="2"/>
  <c r="C357" i="2"/>
  <c r="D352" i="2"/>
  <c r="C350" i="2"/>
  <c r="E345" i="2"/>
  <c r="D343" i="2"/>
  <c r="C341" i="2"/>
  <c r="D336" i="2"/>
  <c r="C334" i="2"/>
  <c r="E329" i="2"/>
  <c r="D327" i="2"/>
  <c r="C325" i="2"/>
  <c r="D320" i="2"/>
  <c r="C318" i="2"/>
  <c r="E313" i="2"/>
  <c r="D311" i="2"/>
  <c r="C309" i="2"/>
  <c r="D304" i="2"/>
  <c r="C302" i="2"/>
  <c r="E297" i="2"/>
  <c r="D295" i="2"/>
  <c r="C293" i="2"/>
  <c r="D288" i="2"/>
  <c r="C286" i="2"/>
  <c r="E281" i="2"/>
  <c r="D279" i="2"/>
  <c r="C277" i="2"/>
  <c r="D272" i="2"/>
  <c r="C270" i="2"/>
  <c r="E265" i="2"/>
  <c r="D263" i="2"/>
  <c r="C261" i="2"/>
  <c r="D256" i="2"/>
  <c r="C254" i="2"/>
  <c r="D249" i="2"/>
  <c r="C244" i="2"/>
  <c r="D241" i="2"/>
  <c r="C236" i="2"/>
  <c r="D233" i="2"/>
  <c r="C228" i="2"/>
  <c r="D225" i="2"/>
  <c r="C220" i="2"/>
  <c r="E141" i="2"/>
  <c r="E109" i="2"/>
  <c r="E77" i="2"/>
  <c r="D16" i="2"/>
  <c r="E13" i="2"/>
  <c r="E21" i="2"/>
  <c r="E29" i="2"/>
  <c r="E20" i="2"/>
  <c r="E28" i="2"/>
  <c r="E36" i="2"/>
  <c r="E38" i="2"/>
  <c r="E40" i="2"/>
  <c r="E42" i="2"/>
  <c r="E44" i="2"/>
  <c r="E46" i="2"/>
  <c r="E48" i="2"/>
  <c r="E50" i="2"/>
  <c r="E52" i="2"/>
  <c r="E54" i="2"/>
  <c r="E56" i="2"/>
  <c r="E58" i="2"/>
  <c r="E60" i="2"/>
  <c r="E62" i="2"/>
  <c r="E64" i="2"/>
  <c r="E66" i="2"/>
  <c r="E68" i="2"/>
  <c r="E70" i="2"/>
  <c r="E72" i="2"/>
  <c r="E74" i="2"/>
  <c r="E76" i="2"/>
  <c r="E78" i="2"/>
  <c r="E80" i="2"/>
  <c r="E82" i="2"/>
  <c r="E84" i="2"/>
  <c r="E86" i="2"/>
  <c r="E88" i="2"/>
  <c r="E90" i="2"/>
  <c r="E92" i="2"/>
  <c r="E94" i="2"/>
  <c r="E96" i="2"/>
  <c r="E98" i="2"/>
  <c r="E100" i="2"/>
  <c r="E102" i="2"/>
  <c r="E104" i="2"/>
  <c r="E106" i="2"/>
  <c r="E108" i="2"/>
  <c r="E110" i="2"/>
  <c r="E112" i="2"/>
  <c r="E114" i="2"/>
  <c r="E116" i="2"/>
  <c r="E118" i="2"/>
  <c r="E120" i="2"/>
  <c r="E122" i="2"/>
  <c r="E124" i="2"/>
  <c r="E126" i="2"/>
  <c r="E128" i="2"/>
  <c r="E130" i="2"/>
  <c r="E132" i="2"/>
  <c r="E134" i="2"/>
  <c r="E136" i="2"/>
  <c r="E138" i="2"/>
  <c r="E140" i="2"/>
  <c r="E142" i="2"/>
  <c r="E144" i="2"/>
  <c r="E146" i="2"/>
  <c r="E148" i="2"/>
  <c r="E150" i="2"/>
  <c r="E152" i="2"/>
  <c r="E154" i="2"/>
  <c r="E156" i="2"/>
  <c r="E158" i="2"/>
  <c r="E160" i="2"/>
  <c r="E19" i="2"/>
  <c r="E27" i="2"/>
  <c r="E35" i="2"/>
  <c r="E18" i="2"/>
  <c r="E26" i="2"/>
  <c r="E34" i="2"/>
  <c r="E14" i="2"/>
  <c r="E22" i="2"/>
  <c r="E30" i="2"/>
  <c r="J18" i="2"/>
  <c r="E23" i="2"/>
  <c r="K25" i="2"/>
  <c r="C31" i="2"/>
  <c r="E33" i="2"/>
  <c r="D39" i="2"/>
  <c r="D43" i="2"/>
  <c r="D47" i="2"/>
  <c r="D51" i="2"/>
  <c r="D55" i="2"/>
  <c r="D59" i="2"/>
  <c r="D63" i="2"/>
  <c r="D67" i="2"/>
  <c r="D71" i="2"/>
  <c r="D75" i="2"/>
  <c r="D79" i="2"/>
  <c r="D83" i="2"/>
  <c r="D87" i="2"/>
  <c r="D91" i="2"/>
  <c r="D95" i="2"/>
  <c r="D99" i="2"/>
  <c r="D103" i="2"/>
  <c r="D107" i="2"/>
  <c r="D111" i="2"/>
  <c r="D115" i="2"/>
  <c r="D119" i="2"/>
  <c r="D123" i="2"/>
  <c r="D127" i="2"/>
  <c r="D131" i="2"/>
  <c r="D135" i="2"/>
  <c r="D139" i="2"/>
  <c r="D143" i="2"/>
  <c r="D147" i="2"/>
  <c r="D151" i="2"/>
  <c r="D155" i="2"/>
  <c r="D159" i="2"/>
  <c r="E162" i="2"/>
  <c r="E164" i="2"/>
  <c r="E166" i="2"/>
  <c r="E168" i="2"/>
  <c r="E170" i="2"/>
  <c r="E172" i="2"/>
  <c r="E174" i="2"/>
  <c r="E176" i="2"/>
  <c r="E178" i="2"/>
  <c r="E180" i="2"/>
  <c r="E182" i="2"/>
  <c r="E184" i="2"/>
  <c r="E186" i="2"/>
  <c r="E188" i="2"/>
  <c r="E190" i="2"/>
  <c r="E192" i="2"/>
  <c r="E194" i="2"/>
  <c r="E196" i="2"/>
  <c r="E198" i="2"/>
  <c r="E200" i="2"/>
  <c r="E202" i="2"/>
  <c r="E204" i="2"/>
  <c r="E206" i="2"/>
  <c r="E208" i="2"/>
  <c r="E210" i="2"/>
  <c r="E212" i="2"/>
  <c r="E214" i="2"/>
  <c r="E216" i="2"/>
  <c r="E218" i="2"/>
  <c r="E220" i="2"/>
  <c r="E222" i="2"/>
  <c r="E224" i="2"/>
  <c r="E226" i="2"/>
  <c r="E228" i="2"/>
  <c r="E230" i="2"/>
  <c r="E232" i="2"/>
  <c r="E234" i="2"/>
  <c r="E236" i="2"/>
  <c r="E238" i="2"/>
  <c r="E240" i="2"/>
  <c r="E242" i="2"/>
  <c r="E244" i="2"/>
  <c r="E246" i="2"/>
  <c r="E248" i="2"/>
  <c r="E250" i="2"/>
  <c r="E252" i="2"/>
  <c r="E254" i="2"/>
  <c r="E256" i="2"/>
  <c r="E258" i="2"/>
  <c r="E260" i="2"/>
  <c r="E262" i="2"/>
  <c r="E264" i="2"/>
  <c r="E266" i="2"/>
  <c r="E268" i="2"/>
  <c r="E270" i="2"/>
  <c r="E272" i="2"/>
  <c r="E274" i="2"/>
  <c r="E276" i="2"/>
  <c r="E278" i="2"/>
  <c r="E280" i="2"/>
  <c r="E282" i="2"/>
  <c r="E284" i="2"/>
  <c r="E286" i="2"/>
  <c r="E288" i="2"/>
  <c r="E290" i="2"/>
  <c r="E292" i="2"/>
  <c r="E294" i="2"/>
  <c r="E296" i="2"/>
  <c r="E298" i="2"/>
  <c r="E300" i="2"/>
  <c r="E302" i="2"/>
  <c r="E304" i="2"/>
  <c r="E306" i="2"/>
  <c r="E308" i="2"/>
  <c r="E310" i="2"/>
  <c r="E312" i="2"/>
  <c r="E314" i="2"/>
  <c r="E316" i="2"/>
  <c r="E318" i="2"/>
  <c r="E320" i="2"/>
  <c r="E322" i="2"/>
  <c r="E324" i="2"/>
  <c r="E326" i="2"/>
  <c r="E328" i="2"/>
  <c r="E330" i="2"/>
  <c r="E332" i="2"/>
  <c r="E334" i="2"/>
  <c r="E336" i="2"/>
  <c r="E338" i="2"/>
  <c r="E340" i="2"/>
  <c r="E342" i="2"/>
  <c r="E344" i="2"/>
  <c r="E346" i="2"/>
  <c r="E348" i="2"/>
  <c r="E350" i="2"/>
  <c r="E352" i="2"/>
  <c r="E354" i="2"/>
  <c r="E356" i="2"/>
  <c r="E358" i="2"/>
  <c r="E360" i="2"/>
  <c r="E362" i="2"/>
  <c r="E364" i="2"/>
  <c r="E366" i="2"/>
  <c r="E368" i="2"/>
  <c r="E370" i="2"/>
  <c r="E372" i="2"/>
  <c r="C14" i="2"/>
  <c r="E16" i="2"/>
  <c r="K18" i="2"/>
  <c r="C21" i="2"/>
  <c r="D31" i="2"/>
  <c r="J33" i="2"/>
  <c r="E39" i="2"/>
  <c r="E43" i="2"/>
  <c r="E47" i="2"/>
  <c r="E51" i="2"/>
  <c r="E55" i="2"/>
  <c r="E59" i="2"/>
  <c r="E63" i="2"/>
  <c r="E67" i="2"/>
  <c r="E71" i="2"/>
  <c r="E75" i="2"/>
  <c r="E79" i="2"/>
  <c r="E83" i="2"/>
  <c r="E87" i="2"/>
  <c r="E91" i="2"/>
  <c r="E95" i="2"/>
  <c r="E99" i="2"/>
  <c r="E103" i="2"/>
  <c r="E107" i="2"/>
  <c r="E111" i="2"/>
  <c r="E115" i="2"/>
  <c r="E119" i="2"/>
  <c r="E123" i="2"/>
  <c r="E127" i="2"/>
  <c r="E131" i="2"/>
  <c r="E135" i="2"/>
  <c r="E139" i="2"/>
  <c r="E143" i="2"/>
  <c r="E147" i="2"/>
  <c r="E151" i="2"/>
  <c r="E155" i="2"/>
  <c r="E159" i="2"/>
  <c r="J10" i="2"/>
  <c r="D14" i="2"/>
  <c r="J16" i="2"/>
  <c r="D24" i="2"/>
  <c r="J26" i="2"/>
  <c r="E31" i="2"/>
  <c r="K33" i="2"/>
  <c r="C163" i="2"/>
  <c r="C165" i="2"/>
  <c r="C167" i="2"/>
  <c r="C169" i="2"/>
  <c r="C171" i="2"/>
  <c r="C173" i="2"/>
  <c r="C175" i="2"/>
  <c r="C177" i="2"/>
  <c r="C179" i="2"/>
  <c r="C181" i="2"/>
  <c r="C183" i="2"/>
  <c r="C185" i="2"/>
  <c r="C187" i="2"/>
  <c r="C189" i="2"/>
  <c r="C191" i="2"/>
  <c r="C193" i="2"/>
  <c r="C195" i="2"/>
  <c r="C197" i="2"/>
  <c r="C199" i="2"/>
  <c r="C201" i="2"/>
  <c r="C203" i="2"/>
  <c r="C205" i="2"/>
  <c r="C207" i="2"/>
  <c r="C209" i="2"/>
  <c r="C211" i="2"/>
  <c r="C213" i="2"/>
  <c r="C215" i="2"/>
  <c r="C217" i="2"/>
  <c r="K10" i="2"/>
  <c r="C22" i="2"/>
  <c r="E24" i="2"/>
  <c r="K26" i="2"/>
  <c r="C29" i="2"/>
  <c r="D163" i="2"/>
  <c r="D165" i="2"/>
  <c r="D167" i="2"/>
  <c r="D169" i="2"/>
  <c r="D171" i="2"/>
  <c r="D173" i="2"/>
  <c r="D175" i="2"/>
  <c r="D177" i="2"/>
  <c r="D179" i="2"/>
  <c r="D181" i="2"/>
  <c r="D183" i="2"/>
  <c r="D185" i="2"/>
  <c r="D187" i="2"/>
  <c r="D189" i="2"/>
  <c r="D191" i="2"/>
  <c r="D193" i="2"/>
  <c r="D195" i="2"/>
  <c r="D197" i="2"/>
  <c r="D199" i="2"/>
  <c r="D201" i="2"/>
  <c r="D203" i="2"/>
  <c r="D205" i="2"/>
  <c r="D207" i="2"/>
  <c r="D209" i="2"/>
  <c r="D211" i="2"/>
  <c r="D213" i="2"/>
  <c r="D215" i="2"/>
  <c r="D217" i="2"/>
  <c r="C15" i="2"/>
  <c r="E17" i="2"/>
  <c r="K19" i="2"/>
  <c r="D22" i="2"/>
  <c r="J24" i="2"/>
  <c r="D32" i="2"/>
  <c r="J34" i="2"/>
  <c r="D37" i="2"/>
  <c r="D41" i="2"/>
  <c r="D45" i="2"/>
  <c r="D49" i="2"/>
  <c r="D53" i="2"/>
  <c r="D57" i="2"/>
  <c r="D61" i="2"/>
  <c r="D65" i="2"/>
  <c r="D69" i="2"/>
  <c r="D73" i="2"/>
  <c r="D77" i="2"/>
  <c r="D81" i="2"/>
  <c r="D85" i="2"/>
  <c r="D89" i="2"/>
  <c r="D93" i="2"/>
  <c r="D97" i="2"/>
  <c r="D101" i="2"/>
  <c r="D105" i="2"/>
  <c r="D109" i="2"/>
  <c r="D113" i="2"/>
  <c r="D117" i="2"/>
  <c r="D121" i="2"/>
  <c r="D125" i="2"/>
  <c r="D129" i="2"/>
  <c r="D133" i="2"/>
  <c r="D137" i="2"/>
  <c r="D141" i="2"/>
  <c r="D145" i="2"/>
  <c r="D149" i="2"/>
  <c r="D153" i="2"/>
  <c r="D157" i="2"/>
  <c r="D161" i="2"/>
  <c r="E163" i="2"/>
  <c r="E165" i="2"/>
  <c r="E167" i="2"/>
  <c r="E169" i="2"/>
  <c r="E171" i="2"/>
  <c r="E173" i="2"/>
  <c r="E175" i="2"/>
  <c r="E177" i="2"/>
  <c r="E179" i="2"/>
  <c r="E181" i="2"/>
  <c r="E183" i="2"/>
  <c r="E185" i="2"/>
  <c r="E187" i="2"/>
  <c r="E189" i="2"/>
  <c r="E191" i="2"/>
  <c r="E193" i="2"/>
  <c r="E195" i="2"/>
  <c r="E197" i="2"/>
  <c r="E199" i="2"/>
  <c r="E201" i="2"/>
  <c r="E203" i="2"/>
  <c r="E205" i="2"/>
  <c r="E207" i="2"/>
  <c r="E209" i="2"/>
  <c r="E211" i="2"/>
  <c r="E213" i="2"/>
  <c r="E215" i="2"/>
  <c r="E217" i="2"/>
  <c r="E219" i="2"/>
  <c r="E221" i="2"/>
  <c r="E223" i="2"/>
  <c r="E225" i="2"/>
  <c r="E227" i="2"/>
  <c r="E229" i="2"/>
  <c r="E231" i="2"/>
  <c r="E233" i="2"/>
  <c r="E235" i="2"/>
  <c r="E237" i="2"/>
  <c r="E239" i="2"/>
  <c r="E241" i="2"/>
  <c r="E243" i="2"/>
  <c r="E245" i="2"/>
  <c r="E247" i="2"/>
  <c r="E249" i="2"/>
  <c r="E15" i="2"/>
  <c r="K17" i="2"/>
  <c r="C23" i="2"/>
  <c r="E25" i="2"/>
  <c r="K27" i="2"/>
  <c r="D30" i="2"/>
  <c r="J32" i="2"/>
  <c r="C371" i="2"/>
  <c r="D366" i="2"/>
  <c r="C364" i="2"/>
  <c r="E359" i="2"/>
  <c r="C355" i="2"/>
  <c r="D341" i="2"/>
  <c r="C339" i="2"/>
  <c r="C332" i="2"/>
  <c r="E327" i="2"/>
  <c r="C316" i="2"/>
  <c r="D309" i="2"/>
  <c r="C284" i="2"/>
  <c r="D370" i="2"/>
  <c r="C368" i="2"/>
  <c r="E363" i="2"/>
  <c r="D361" i="2"/>
  <c r="C359" i="2"/>
  <c r="D354" i="2"/>
  <c r="C352" i="2"/>
  <c r="E347" i="2"/>
  <c r="D345" i="2"/>
  <c r="C343" i="2"/>
  <c r="D338" i="2"/>
  <c r="C336" i="2"/>
  <c r="E331" i="2"/>
  <c r="D329" i="2"/>
  <c r="C327" i="2"/>
  <c r="D322" i="2"/>
  <c r="C320" i="2"/>
  <c r="E315" i="2"/>
  <c r="D313" i="2"/>
  <c r="C311" i="2"/>
  <c r="D306" i="2"/>
  <c r="C304" i="2"/>
  <c r="E299" i="2"/>
  <c r="D297" i="2"/>
  <c r="C295" i="2"/>
  <c r="D290" i="2"/>
  <c r="C288" i="2"/>
  <c r="E283" i="2"/>
  <c r="D281" i="2"/>
  <c r="C279" i="2"/>
  <c r="D274" i="2"/>
  <c r="C272" i="2"/>
  <c r="E267" i="2"/>
  <c r="D265" i="2"/>
  <c r="C263" i="2"/>
  <c r="D258" i="2"/>
  <c r="C256" i="2"/>
  <c r="E251" i="2"/>
  <c r="C249" i="2"/>
  <c r="D246" i="2"/>
  <c r="C241" i="2"/>
  <c r="D238" i="2"/>
  <c r="C233" i="2"/>
  <c r="D230" i="2"/>
  <c r="C225" i="2"/>
  <c r="D222" i="2"/>
  <c r="D216" i="2"/>
  <c r="D212" i="2"/>
  <c r="D208" i="2"/>
  <c r="D204" i="2"/>
  <c r="D200" i="2"/>
  <c r="D196" i="2"/>
  <c r="D192" i="2"/>
  <c r="D188" i="2"/>
  <c r="D184" i="2"/>
  <c r="D180" i="2"/>
  <c r="D176" i="2"/>
  <c r="D172" i="2"/>
  <c r="D168" i="2"/>
  <c r="D164" i="2"/>
  <c r="E153" i="2"/>
  <c r="E121" i="2"/>
  <c r="E89" i="2"/>
  <c r="E57" i="2"/>
  <c r="E32" i="2"/>
  <c r="J5" i="2"/>
  <c r="K11" i="2"/>
  <c r="J14" i="2"/>
  <c r="K15" i="2"/>
  <c r="C19" i="2"/>
  <c r="D20" i="2"/>
  <c r="J22" i="2"/>
  <c r="K23" i="2"/>
  <c r="C27" i="2"/>
  <c r="D28" i="2"/>
  <c r="J30" i="2"/>
  <c r="K31" i="2"/>
  <c r="C35" i="2"/>
  <c r="D36" i="2"/>
  <c r="D38" i="2"/>
  <c r="D40" i="2"/>
  <c r="D42" i="2"/>
  <c r="D44" i="2"/>
  <c r="D46" i="2"/>
  <c r="D48" i="2"/>
  <c r="D50" i="2"/>
  <c r="D52" i="2"/>
  <c r="D54" i="2"/>
  <c r="D56" i="2"/>
  <c r="D58" i="2"/>
  <c r="D60" i="2"/>
  <c r="D62" i="2"/>
  <c r="D64" i="2"/>
  <c r="D66" i="2"/>
  <c r="D68" i="2"/>
  <c r="D70" i="2"/>
  <c r="D72" i="2"/>
  <c r="D74" i="2"/>
  <c r="D76" i="2"/>
  <c r="D78" i="2"/>
  <c r="D80" i="2"/>
  <c r="D82" i="2"/>
  <c r="D84" i="2"/>
  <c r="D86" i="2"/>
  <c r="D88" i="2"/>
  <c r="D90" i="2"/>
  <c r="D92" i="2"/>
  <c r="D94" i="2"/>
  <c r="D96" i="2"/>
  <c r="D98" i="2"/>
  <c r="D100" i="2"/>
  <c r="D102" i="2"/>
  <c r="D104" i="2"/>
  <c r="D106" i="2"/>
  <c r="D108" i="2"/>
  <c r="D110" i="2"/>
  <c r="D112" i="2"/>
  <c r="D114" i="2"/>
  <c r="D116" i="2"/>
  <c r="D118" i="2"/>
  <c r="D120" i="2"/>
  <c r="D122" i="2"/>
  <c r="D124" i="2"/>
  <c r="D126" i="2"/>
  <c r="D128" i="2"/>
  <c r="D130" i="2"/>
  <c r="D132" i="2"/>
  <c r="D134" i="2"/>
  <c r="D136" i="2"/>
  <c r="D138" i="2"/>
  <c r="D140" i="2"/>
  <c r="D142" i="2"/>
  <c r="D144" i="2"/>
  <c r="D146" i="2"/>
  <c r="D148" i="2"/>
  <c r="D150" i="2"/>
  <c r="D152" i="2"/>
  <c r="D154" i="2"/>
  <c r="D156" i="2"/>
  <c r="D158" i="2"/>
  <c r="D160" i="2"/>
  <c r="D162" i="2"/>
  <c r="K5" i="2"/>
  <c r="J8" i="2"/>
  <c r="J9" i="2"/>
  <c r="J13" i="2"/>
  <c r="K14" i="2"/>
  <c r="C18" i="2"/>
  <c r="D19" i="2"/>
  <c r="J21" i="2"/>
  <c r="K22" i="2"/>
  <c r="C26" i="2"/>
  <c r="D27" i="2"/>
  <c r="J29" i="2"/>
  <c r="K30" i="2"/>
  <c r="C34" i="2"/>
  <c r="D35" i="2"/>
  <c r="K8" i="2"/>
  <c r="K9" i="2"/>
  <c r="J12" i="2"/>
  <c r="K13" i="2"/>
  <c r="C17" i="2"/>
  <c r="D18" i="2"/>
  <c r="J20" i="2"/>
  <c r="K21" i="2"/>
  <c r="C25" i="2"/>
  <c r="D26" i="2"/>
  <c r="J28" i="2"/>
  <c r="K29" i="2"/>
  <c r="C33" i="2"/>
  <c r="D34" i="2"/>
  <c r="J6" i="2"/>
  <c r="K12" i="2"/>
  <c r="C16" i="2"/>
  <c r="D17" i="2"/>
  <c r="J19" i="2"/>
  <c r="K20" i="2"/>
  <c r="C24" i="2"/>
  <c r="D25" i="2"/>
  <c r="J27" i="2"/>
  <c r="L27" i="2" s="1"/>
  <c r="K28" i="2"/>
  <c r="C32" i="2"/>
  <c r="D33" i="2"/>
  <c r="C37" i="2"/>
  <c r="C39" i="2"/>
  <c r="C41" i="2"/>
  <c r="C43" i="2"/>
  <c r="C45" i="2"/>
  <c r="C47" i="2"/>
  <c r="C49" i="2"/>
  <c r="C51" i="2"/>
  <c r="C53" i="2"/>
  <c r="C55" i="2"/>
  <c r="C57" i="2"/>
  <c r="C59" i="2"/>
  <c r="C61" i="2"/>
  <c r="C63" i="2"/>
  <c r="C65" i="2"/>
  <c r="C67" i="2"/>
  <c r="C69" i="2"/>
  <c r="C71" i="2"/>
  <c r="C73" i="2"/>
  <c r="C75" i="2"/>
  <c r="C77" i="2"/>
  <c r="C79" i="2"/>
  <c r="C81" i="2"/>
  <c r="C83" i="2"/>
  <c r="C85" i="2"/>
  <c r="C87" i="2"/>
  <c r="C89" i="2"/>
  <c r="C91" i="2"/>
  <c r="C93" i="2"/>
  <c r="C95" i="2"/>
  <c r="C97" i="2"/>
  <c r="C99" i="2"/>
  <c r="C101" i="2"/>
  <c r="C103" i="2"/>
  <c r="C105" i="2"/>
  <c r="C107" i="2"/>
  <c r="C109" i="2"/>
  <c r="C111" i="2"/>
  <c r="C113" i="2"/>
  <c r="C115" i="2"/>
  <c r="C117" i="2"/>
  <c r="C119" i="2"/>
  <c r="C121" i="2"/>
  <c r="C123" i="2"/>
  <c r="C125" i="2"/>
  <c r="C127" i="2"/>
  <c r="C129" i="2"/>
  <c r="C131" i="2"/>
  <c r="C133" i="2"/>
  <c r="C135" i="2"/>
  <c r="C137" i="2"/>
  <c r="C139" i="2"/>
  <c r="C141" i="2"/>
  <c r="C143" i="2"/>
  <c r="C145" i="2"/>
  <c r="C147" i="2"/>
  <c r="C149" i="2"/>
  <c r="C151" i="2"/>
  <c r="C153" i="2"/>
  <c r="C155" i="2"/>
  <c r="C157" i="2"/>
  <c r="C159" i="2"/>
  <c r="C161" i="2"/>
  <c r="K6" i="2"/>
  <c r="J7" i="2"/>
  <c r="K7" i="2"/>
  <c r="J11" i="2"/>
  <c r="L11" i="2" s="1"/>
  <c r="D13" i="2"/>
  <c r="J15" i="2"/>
  <c r="K16" i="2"/>
  <c r="C20" i="2"/>
  <c r="D21" i="2"/>
  <c r="J23" i="2"/>
  <c r="L23" i="2" s="1"/>
  <c r="K24" i="2"/>
  <c r="C28" i="2"/>
  <c r="D29" i="2"/>
  <c r="J31" i="2"/>
  <c r="K32" i="2"/>
  <c r="C36" i="2"/>
  <c r="C38" i="2"/>
  <c r="C40" i="2"/>
  <c r="C42" i="2"/>
  <c r="C44" i="2"/>
  <c r="C46" i="2"/>
  <c r="C48" i="2"/>
  <c r="C50" i="2"/>
  <c r="C52" i="2"/>
  <c r="C54" i="2"/>
  <c r="C56" i="2"/>
  <c r="C58" i="2"/>
  <c r="C60" i="2"/>
  <c r="C62" i="2"/>
  <c r="C64" i="2"/>
  <c r="C66" i="2"/>
  <c r="C68" i="2"/>
  <c r="C70" i="2"/>
  <c r="C72" i="2"/>
  <c r="C74" i="2"/>
  <c r="C76" i="2"/>
  <c r="C78" i="2"/>
  <c r="C80" i="2"/>
  <c r="C82" i="2"/>
  <c r="C84" i="2"/>
  <c r="C86" i="2"/>
  <c r="C88" i="2"/>
  <c r="C90" i="2"/>
  <c r="C92" i="2"/>
  <c r="C94" i="2"/>
  <c r="C96" i="2"/>
  <c r="C98" i="2"/>
  <c r="C100" i="2"/>
  <c r="C102" i="2"/>
  <c r="C104" i="2"/>
  <c r="C106" i="2"/>
  <c r="C108" i="2"/>
  <c r="C110" i="2"/>
  <c r="C112" i="2"/>
  <c r="C114" i="2"/>
  <c r="C116" i="2"/>
  <c r="C118" i="2"/>
  <c r="C120" i="2"/>
  <c r="C122" i="2"/>
  <c r="C124" i="2"/>
  <c r="C126" i="2"/>
  <c r="C128" i="2"/>
  <c r="C130" i="2"/>
  <c r="C132" i="2"/>
  <c r="C134" i="2"/>
  <c r="C136" i="2"/>
  <c r="C138" i="2"/>
  <c r="C140" i="2"/>
  <c r="C142" i="2"/>
  <c r="C144" i="2"/>
  <c r="C146" i="2"/>
  <c r="C148" i="2"/>
  <c r="C150" i="2"/>
  <c r="C152" i="2"/>
  <c r="C154" i="2"/>
  <c r="C156" i="2"/>
  <c r="C158" i="2"/>
  <c r="C160" i="2"/>
  <c r="L9" i="2" l="1"/>
  <c r="L17" i="2"/>
  <c r="L6" i="2"/>
  <c r="L20" i="2"/>
  <c r="L30" i="2"/>
  <c r="L14" i="2"/>
  <c r="L29" i="2"/>
  <c r="L13" i="2"/>
  <c r="L32" i="2"/>
  <c r="L18" i="2"/>
  <c r="L31" i="2"/>
  <c r="L26" i="2"/>
  <c r="L15" i="2"/>
  <c r="L25" i="2"/>
  <c r="L34" i="2"/>
  <c r="L16" i="2"/>
  <c r="L7" i="2"/>
  <c r="L19" i="2"/>
  <c r="L28" i="2"/>
  <c r="L12" i="2"/>
  <c r="L8" i="2"/>
  <c r="L22" i="2"/>
  <c r="L5" i="2"/>
  <c r="J35" i="2"/>
  <c r="K35" i="2"/>
  <c r="L24" i="2"/>
  <c r="L10" i="2"/>
  <c r="L33" i="2"/>
  <c r="L21" i="2"/>
  <c r="L35" i="2" l="1"/>
</calcChain>
</file>

<file path=xl/sharedStrings.xml><?xml version="1.0" encoding="utf-8"?>
<sst xmlns="http://schemas.openxmlformats.org/spreadsheetml/2006/main" count="47" uniqueCount="38">
  <si>
    <t>Loan to value ratio</t>
  </si>
  <si>
    <t>Total Monthly Payment (P&amp;I)</t>
  </si>
  <si>
    <t>PMI</t>
  </si>
  <si>
    <t>Monthly Payment</t>
  </si>
  <si>
    <t>Mortgage III</t>
  </si>
  <si>
    <t>Mortgage II</t>
  </si>
  <si>
    <t>Mortgage I</t>
  </si>
  <si>
    <t>Payment Breakdown</t>
  </si>
  <si>
    <t>Loan Amount</t>
  </si>
  <si>
    <t>Loan Term (in years)</t>
  </si>
  <si>
    <t>Interest Rate</t>
  </si>
  <si>
    <t>Down Payment</t>
  </si>
  <si>
    <t>Less than 30 Years</t>
  </si>
  <si>
    <t>30</t>
  </si>
  <si>
    <t>Loan to Value Ratio</t>
  </si>
  <si>
    <t>Sale Price (Value)</t>
  </si>
  <si>
    <t>Mortgage Length</t>
  </si>
  <si>
    <t>Mortgage Insurance Rates</t>
  </si>
  <si>
    <r>
      <t xml:space="preserve">Loan Payment Calculator </t>
    </r>
    <r>
      <rPr>
        <b/>
        <sz val="16"/>
        <color theme="0"/>
        <rFont val="Calibri"/>
        <family val="2"/>
      </rPr>
      <t>—</t>
    </r>
    <r>
      <rPr>
        <b/>
        <sz val="17.600000000000001"/>
        <color theme="0"/>
        <rFont val="Calibri"/>
        <family val="2"/>
      </rPr>
      <t xml:space="preserve"> Midwest Bank &amp; Trust</t>
    </r>
  </si>
  <si>
    <t>Total</t>
  </si>
  <si>
    <t>Remaining 
Principal</t>
  </si>
  <si>
    <t>Principal 
Payment</t>
  </si>
  <si>
    <t>Interest 
Payment</t>
  </si>
  <si>
    <t>Month</t>
  </si>
  <si>
    <t>Year</t>
  </si>
  <si>
    <t>Amortization Schedule</t>
  </si>
  <si>
    <t>Repayment Periods</t>
  </si>
  <si>
    <t>Rate per Month</t>
  </si>
  <si>
    <t>Months per Year</t>
  </si>
  <si>
    <t>NPER</t>
  </si>
  <si>
    <t>RATE</t>
  </si>
  <si>
    <t>PV</t>
  </si>
  <si>
    <t>Principal</t>
  </si>
  <si>
    <t>Interest</t>
  </si>
  <si>
    <t>Select Loan</t>
  </si>
  <si>
    <t>Total Amount Paid</t>
  </si>
  <si>
    <r>
      <t xml:space="preserve">Amortization Schedule </t>
    </r>
    <r>
      <rPr>
        <b/>
        <sz val="16"/>
        <color theme="0"/>
        <rFont val="Calibri"/>
        <family val="2"/>
      </rPr>
      <t>—</t>
    </r>
    <r>
      <rPr>
        <b/>
        <sz val="17.600000000000001"/>
        <color theme="0"/>
        <rFont val="Calibri"/>
        <family val="2"/>
      </rPr>
      <t xml:space="preserve"> Midwest Bank &amp; Trust</t>
    </r>
  </si>
  <si>
    <r>
      <rPr>
        <b/>
        <sz val="14"/>
        <color theme="1"/>
        <rFont val="Calibri"/>
        <family val="2"/>
        <scheme val="minor"/>
      </rPr>
      <t>Prompt:</t>
    </r>
    <r>
      <rPr>
        <sz val="14"/>
        <color theme="1"/>
        <rFont val="Calibri"/>
        <family val="2"/>
        <scheme val="minor"/>
      </rPr>
      <t xml:space="preserve">
Midwest Bank &amp; Trust has asked you to create a Mortgage Payment Calculator and detailed amortization schedule that loan officers can use when answering potential customers’ questions about the terms of mortgages under consideration. Customers usually evaluate several mortgages – each with different terms – at the same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</si>
</sst>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&quot;$&quot;#,##0.00"/>
    <numFmt numFmtId="165" formatCode="&quot;$&quot;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0"/>
      <name val="Calibri"/>
      <family val="2"/>
    </font>
    <font>
      <b/>
      <sz val="17.600000000000001"/>
      <color theme="0"/>
      <name val="Calibri"/>
      <family val="2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theme="5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/>
      <right/>
      <top/>
      <bottom style="medium">
        <color auto="1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2" borderId="3" applyNumberFormat="0" applyAlignment="0" applyProtection="0"/>
    <xf numFmtId="0" fontId="10" fillId="3" borderId="4" applyNumberFormat="0" applyAlignment="0" applyProtection="0"/>
    <xf numFmtId="0" fontId="4" fillId="3" borderId="3" applyNumberFormat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0" borderId="0"/>
  </cellStyleXfs>
  <cellXfs count="59">
    <xf numFmtId="0" fontId="0" fillId="0" borderId="0" xfId="0"/>
    <xf numFmtId="0" fontId="9" fillId="0" borderId="0" xfId="11" applyFont="1" applyFill="1" applyBorder="1"/>
    <xf numFmtId="8" fontId="9" fillId="0" borderId="0" xfId="11" applyNumberFormat="1" applyFont="1" applyFill="1" applyBorder="1"/>
    <xf numFmtId="164" fontId="9" fillId="0" borderId="0" xfId="11" applyNumberFormat="1" applyFont="1" applyFill="1" applyBorder="1" applyAlignment="1">
      <alignment horizontal="center" vertical="center"/>
    </xf>
    <xf numFmtId="0" fontId="9" fillId="0" borderId="0" xfId="11" applyFont="1" applyFill="1" applyBorder="1" applyAlignment="1">
      <alignment horizontal="right" wrapText="1"/>
    </xf>
    <xf numFmtId="164" fontId="9" fillId="7" borderId="5" xfId="6" applyNumberFormat="1" applyFont="1" applyFill="1" applyBorder="1" applyAlignment="1">
      <alignment horizontal="center"/>
    </xf>
    <xf numFmtId="164" fontId="9" fillId="7" borderId="5" xfId="6" quotePrefix="1" applyNumberFormat="1" applyFont="1" applyFill="1" applyBorder="1" applyAlignment="1">
      <alignment horizontal="center"/>
    </xf>
    <xf numFmtId="0" fontId="9" fillId="0" borderId="0" xfId="11" applyFont="1" applyFill="1"/>
    <xf numFmtId="0" fontId="0" fillId="0" borderId="0" xfId="0" applyAlignment="1">
      <alignment horizontal="center"/>
    </xf>
    <xf numFmtId="165" fontId="0" fillId="0" borderId="0" xfId="0" applyNumberFormat="1" applyBorder="1" applyAlignment="1">
      <alignment horizontal="center"/>
    </xf>
    <xf numFmtId="6" fontId="0" fillId="0" borderId="0" xfId="0" quotePrefix="1" applyNumberFormat="1" applyBorder="1" applyAlignment="1">
      <alignment horizontal="center"/>
    </xf>
    <xf numFmtId="0" fontId="8" fillId="5" borderId="0" xfId="9" applyBorder="1" applyAlignment="1">
      <alignment horizontal="center"/>
    </xf>
    <xf numFmtId="164" fontId="6" fillId="8" borderId="6" xfId="0" applyNumberFormat="1" applyFont="1" applyFill="1" applyBorder="1"/>
    <xf numFmtId="0" fontId="3" fillId="8" borderId="7" xfId="3" applyFont="1" applyFill="1" applyBorder="1" applyAlignment="1">
      <alignment horizontal="center" wrapText="1"/>
    </xf>
    <xf numFmtId="164" fontId="6" fillId="8" borderId="10" xfId="0" applyNumberFormat="1" applyFont="1" applyFill="1" applyBorder="1" applyAlignment="1">
      <alignment horizontal="center"/>
    </xf>
    <xf numFmtId="164" fontId="0" fillId="8" borderId="6" xfId="0" quotePrefix="1" applyNumberFormat="1" applyFont="1" applyFill="1" applyBorder="1" applyAlignment="1">
      <alignment horizontal="center"/>
    </xf>
    <xf numFmtId="0" fontId="3" fillId="12" borderId="7" xfId="3" applyFont="1" applyFill="1" applyBorder="1" applyAlignment="1">
      <alignment horizontal="center" wrapText="1"/>
    </xf>
    <xf numFmtId="8" fontId="0" fillId="0" borderId="0" xfId="0" applyNumberFormat="1"/>
    <xf numFmtId="6" fontId="0" fillId="0" borderId="0" xfId="0" applyNumberFormat="1"/>
    <xf numFmtId="0" fontId="3" fillId="0" borderId="0" xfId="3" applyBorder="1" applyAlignment="1">
      <alignment horizontal="center" wrapText="1"/>
    </xf>
    <xf numFmtId="6" fontId="2" fillId="0" borderId="0" xfId="2" applyNumberFormat="1" applyBorder="1"/>
    <xf numFmtId="1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3" fillId="0" borderId="2" xfId="3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11" xfId="0" applyBorder="1"/>
    <xf numFmtId="0" fontId="3" fillId="0" borderId="11" xfId="4" applyBorder="1"/>
    <xf numFmtId="0" fontId="0" fillId="0" borderId="0" xfId="0" applyFill="1"/>
    <xf numFmtId="0" fontId="21" fillId="10" borderId="10" xfId="10" applyFont="1" applyFill="1" applyBorder="1"/>
    <xf numFmtId="0" fontId="21" fillId="10" borderId="6" xfId="10" applyFont="1" applyFill="1" applyBorder="1"/>
    <xf numFmtId="0" fontId="5" fillId="10" borderId="7" xfId="0" applyFont="1" applyFill="1" applyBorder="1" applyAlignment="1">
      <alignment horizontal="center"/>
    </xf>
    <xf numFmtId="0" fontId="18" fillId="0" borderId="0" xfId="8" applyFont="1" applyFill="1"/>
    <xf numFmtId="0" fontId="18" fillId="0" borderId="0" xfId="8" applyFont="1" applyFill="1" applyBorder="1"/>
    <xf numFmtId="0" fontId="8" fillId="6" borderId="3" xfId="10" applyBorder="1"/>
    <xf numFmtId="0" fontId="5" fillId="4" borderId="0" xfId="8" applyFont="1" applyBorder="1"/>
    <xf numFmtId="0" fontId="5" fillId="10" borderId="8" xfId="0" applyFont="1" applyFill="1" applyBorder="1" applyAlignment="1"/>
    <xf numFmtId="0" fontId="18" fillId="4" borderId="0" xfId="8" applyFont="1" applyBorder="1" applyAlignment="1">
      <alignment horizontal="left"/>
    </xf>
    <xf numFmtId="0" fontId="18" fillId="10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left" vertical="center" wrapText="1"/>
    </xf>
    <xf numFmtId="0" fontId="18" fillId="11" borderId="5" xfId="8" applyFont="1" applyFill="1" applyBorder="1"/>
    <xf numFmtId="0" fontId="17" fillId="0" borderId="5" xfId="8" applyFont="1" applyFill="1" applyBorder="1"/>
    <xf numFmtId="0" fontId="9" fillId="0" borderId="5" xfId="11" applyFont="1" applyFill="1" applyBorder="1"/>
    <xf numFmtId="0" fontId="11" fillId="0" borderId="5" xfId="11" applyFont="1" applyFill="1" applyBorder="1" applyAlignment="1">
      <alignment horizontal="center"/>
    </xf>
    <xf numFmtId="0" fontId="9" fillId="0" borderId="5" xfId="11" applyFont="1" applyFill="1" applyBorder="1" applyAlignment="1">
      <alignment horizontal="right" vertical="center"/>
    </xf>
    <xf numFmtId="164" fontId="9" fillId="9" borderId="5" xfId="5" applyNumberFormat="1" applyFont="1" applyFill="1" applyBorder="1" applyAlignment="1">
      <alignment horizontal="center" vertical="center"/>
    </xf>
    <xf numFmtId="0" fontId="9" fillId="0" borderId="5" xfId="11" applyFont="1" applyFill="1" applyBorder="1" applyAlignment="1">
      <alignment horizontal="right"/>
    </xf>
    <xf numFmtId="10" fontId="9" fillId="0" borderId="5" xfId="11" applyNumberFormat="1" applyFont="1" applyFill="1" applyBorder="1" applyAlignment="1">
      <alignment horizontal="center"/>
    </xf>
    <xf numFmtId="0" fontId="9" fillId="0" borderId="5" xfId="11" applyFont="1" applyFill="1" applyBorder="1" applyAlignment="1">
      <alignment horizontal="center"/>
    </xf>
    <xf numFmtId="164" fontId="13" fillId="0" borderId="5" xfId="7" applyNumberFormat="1" applyFont="1" applyFill="1" applyBorder="1" applyAlignment="1">
      <alignment horizontal="center"/>
    </xf>
    <xf numFmtId="0" fontId="11" fillId="0" borderId="5" xfId="11" applyFont="1" applyFill="1" applyBorder="1" applyAlignment="1">
      <alignment horizontal="center"/>
    </xf>
    <xf numFmtId="9" fontId="9" fillId="0" borderId="5" xfId="1" applyFont="1" applyFill="1" applyBorder="1"/>
    <xf numFmtId="0" fontId="11" fillId="4" borderId="5" xfId="8" applyFont="1" applyBorder="1" applyAlignment="1">
      <alignment horizontal="center" vertical="center" wrapText="1"/>
    </xf>
    <xf numFmtId="0" fontId="16" fillId="4" borderId="5" xfId="8" applyFont="1" applyBorder="1" applyAlignment="1">
      <alignment vertical="center"/>
    </xf>
    <xf numFmtId="0" fontId="11" fillId="4" borderId="5" xfId="8" applyFont="1" applyBorder="1" applyAlignment="1">
      <alignment horizontal="center" vertical="center"/>
    </xf>
    <xf numFmtId="0" fontId="15" fillId="10" borderId="5" xfId="11" applyNumberFormat="1" applyFont="1" applyFill="1" applyBorder="1" applyAlignment="1">
      <alignment horizontal="center" vertical="center" wrapText="1"/>
    </xf>
    <xf numFmtId="10" fontId="12" fillId="8" borderId="5" xfId="11" applyNumberFormat="1" applyFont="1" applyFill="1" applyBorder="1" applyAlignment="1">
      <alignment horizontal="center" vertical="center" wrapText="1"/>
    </xf>
    <xf numFmtId="10" fontId="12" fillId="0" borderId="5" xfId="11" applyNumberFormat="1" applyFont="1" applyBorder="1" applyAlignment="1">
      <alignment horizontal="center" vertical="center" wrapText="1"/>
    </xf>
  </cellXfs>
  <cellStyles count="12">
    <cellStyle name="20% - Accent2" xfId="9" builtinId="34"/>
    <cellStyle name="40% - Accent2" xfId="10" builtinId="35"/>
    <cellStyle name="Accent2" xfId="8" builtinId="33"/>
    <cellStyle name="Calculation" xfId="7" builtinId="22"/>
    <cellStyle name="Heading 2" xfId="2" builtinId="17"/>
    <cellStyle name="Heading 3" xfId="3" builtinId="18"/>
    <cellStyle name="Heading 4" xfId="4" builtinId="19"/>
    <cellStyle name="Input" xfId="5" builtinId="20"/>
    <cellStyle name="Normal" xfId="0" builtinId="0"/>
    <cellStyle name="Normal 2 3" xfId="11" xr:uid="{DB792585-634D-4884-9316-EB386124A46A}"/>
    <cellStyle name="Output" xfId="6" builtinId="21"/>
    <cellStyle name="Percent" xfId="1" builtinId="5"/>
  </cellStyles>
  <dxfs count="1">
    <dxf>
      <border>
        <bottom style="thin">
          <color theme="5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pporto.com\dfs\IIT\Users\lodey_iit\Desktop\Excel%20samples\Look%20up%20functions,%20Finance%20functions%20and%20Visualiz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pporto.com\dfs\Users\edurango\AppData\Local\Temp\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 1"/>
      <sheetName val="Flights"/>
      <sheetName val="Discounts"/>
      <sheetName val="Airport Fees"/>
    </sheetNames>
    <sheetDataSet>
      <sheetData sheetId="0"/>
      <sheetData sheetId="1">
        <row r="1">
          <cell r="A1" t="str">
            <v>Flight No.</v>
          </cell>
          <cell r="B1" t="str">
            <v>Departure City</v>
          </cell>
          <cell r="C1" t="str">
            <v>Arrival City</v>
          </cell>
          <cell r="D1" t="str">
            <v>National Account Fare</v>
          </cell>
          <cell r="E1" t="str">
            <v>Local Account Fare</v>
          </cell>
        </row>
        <row r="2">
          <cell r="A2">
            <v>1000</v>
          </cell>
          <cell r="B2" t="str">
            <v>NY</v>
          </cell>
          <cell r="C2" t="str">
            <v>Denver</v>
          </cell>
          <cell r="D2">
            <v>635</v>
          </cell>
          <cell r="E2">
            <v>676</v>
          </cell>
        </row>
        <row r="3">
          <cell r="A3">
            <v>1001</v>
          </cell>
          <cell r="B3" t="str">
            <v>NY</v>
          </cell>
          <cell r="C3" t="str">
            <v>Seattle</v>
          </cell>
          <cell r="D3">
            <v>899</v>
          </cell>
          <cell r="E3">
            <v>957</v>
          </cell>
          <cell r="G3" t="str">
            <v>Ticket Price</v>
          </cell>
          <cell r="H3">
            <v>0</v>
          </cell>
          <cell r="I3">
            <v>200</v>
          </cell>
          <cell r="J3">
            <v>300</v>
          </cell>
          <cell r="K3">
            <v>400</v>
          </cell>
          <cell r="L3">
            <v>500</v>
          </cell>
          <cell r="M3">
            <v>600</v>
          </cell>
          <cell r="N3">
            <v>800</v>
          </cell>
          <cell r="O3">
            <v>1000</v>
          </cell>
        </row>
        <row r="4">
          <cell r="A4">
            <v>1002</v>
          </cell>
          <cell r="B4" t="str">
            <v>NY</v>
          </cell>
          <cell r="C4" t="str">
            <v>Seattle</v>
          </cell>
          <cell r="D4">
            <v>899</v>
          </cell>
          <cell r="E4">
            <v>957</v>
          </cell>
          <cell r="G4" t="str">
            <v xml:space="preserve"> Category</v>
          </cell>
          <cell r="H4">
            <v>1</v>
          </cell>
          <cell r="I4">
            <v>1</v>
          </cell>
          <cell r="J4">
            <v>1</v>
          </cell>
          <cell r="K4">
            <v>2</v>
          </cell>
          <cell r="L4">
            <v>2</v>
          </cell>
          <cell r="M4">
            <v>2</v>
          </cell>
          <cell r="N4">
            <v>3</v>
          </cell>
          <cell r="O4">
            <v>3</v>
          </cell>
        </row>
        <row r="5">
          <cell r="A5">
            <v>1003</v>
          </cell>
          <cell r="B5" t="str">
            <v>NY</v>
          </cell>
          <cell r="C5" t="str">
            <v>Atlanta</v>
          </cell>
          <cell r="D5">
            <v>899</v>
          </cell>
          <cell r="E5">
            <v>957</v>
          </cell>
        </row>
        <row r="6">
          <cell r="A6">
            <v>1004</v>
          </cell>
          <cell r="B6" t="str">
            <v>NY</v>
          </cell>
          <cell r="C6" t="str">
            <v>Atlanta</v>
          </cell>
          <cell r="D6">
            <v>899</v>
          </cell>
          <cell r="E6">
            <v>957</v>
          </cell>
        </row>
        <row r="7">
          <cell r="A7">
            <v>1005</v>
          </cell>
          <cell r="B7" t="str">
            <v>NY</v>
          </cell>
          <cell r="C7" t="str">
            <v>Atlanta</v>
          </cell>
          <cell r="D7">
            <v>1200</v>
          </cell>
          <cell r="E7">
            <v>1278</v>
          </cell>
        </row>
        <row r="8">
          <cell r="A8">
            <v>1006</v>
          </cell>
          <cell r="B8" t="str">
            <v>NY</v>
          </cell>
          <cell r="C8" t="str">
            <v>LA</v>
          </cell>
          <cell r="D8">
            <v>762</v>
          </cell>
          <cell r="E8">
            <v>812</v>
          </cell>
        </row>
        <row r="9">
          <cell r="A9">
            <v>1007</v>
          </cell>
          <cell r="B9" t="str">
            <v>NY</v>
          </cell>
          <cell r="C9" t="str">
            <v>Seattle</v>
          </cell>
          <cell r="D9">
            <v>699</v>
          </cell>
          <cell r="E9">
            <v>744</v>
          </cell>
        </row>
        <row r="10">
          <cell r="A10">
            <v>1008</v>
          </cell>
          <cell r="B10" t="str">
            <v>NY</v>
          </cell>
          <cell r="C10" t="str">
            <v>DC</v>
          </cell>
          <cell r="D10">
            <v>300</v>
          </cell>
          <cell r="E10">
            <v>320</v>
          </cell>
        </row>
        <row r="11">
          <cell r="A11">
            <v>1009</v>
          </cell>
          <cell r="B11" t="str">
            <v>San Francisco</v>
          </cell>
          <cell r="C11" t="str">
            <v>Seattle</v>
          </cell>
          <cell r="D11">
            <v>325</v>
          </cell>
          <cell r="E11">
            <v>346</v>
          </cell>
        </row>
        <row r="12">
          <cell r="A12">
            <v>1010</v>
          </cell>
          <cell r="B12" t="str">
            <v>NY</v>
          </cell>
          <cell r="C12" t="str">
            <v>Boston</v>
          </cell>
          <cell r="D12">
            <v>450</v>
          </cell>
          <cell r="E12">
            <v>479</v>
          </cell>
        </row>
        <row r="13">
          <cell r="A13">
            <v>1011</v>
          </cell>
          <cell r="B13" t="str">
            <v>NY</v>
          </cell>
          <cell r="C13" t="str">
            <v>Boston</v>
          </cell>
          <cell r="D13">
            <v>799</v>
          </cell>
          <cell r="E13">
            <v>851</v>
          </cell>
        </row>
        <row r="14">
          <cell r="A14">
            <v>1012</v>
          </cell>
          <cell r="B14" t="str">
            <v>NY</v>
          </cell>
          <cell r="C14" t="str">
            <v>Boston</v>
          </cell>
          <cell r="D14">
            <v>325</v>
          </cell>
          <cell r="E14">
            <v>346</v>
          </cell>
        </row>
        <row r="15">
          <cell r="A15">
            <v>1013</v>
          </cell>
          <cell r="B15" t="str">
            <v>NY</v>
          </cell>
          <cell r="C15" t="str">
            <v>Boston</v>
          </cell>
          <cell r="D15">
            <v>389</v>
          </cell>
          <cell r="E15">
            <v>414</v>
          </cell>
        </row>
        <row r="16">
          <cell r="A16">
            <v>1014</v>
          </cell>
          <cell r="B16" t="str">
            <v>NY</v>
          </cell>
          <cell r="C16" t="str">
            <v>Boston</v>
          </cell>
          <cell r="D16">
            <v>389</v>
          </cell>
          <cell r="E16">
            <v>414</v>
          </cell>
        </row>
        <row r="17">
          <cell r="A17">
            <v>1015</v>
          </cell>
          <cell r="B17" t="str">
            <v>NY</v>
          </cell>
          <cell r="C17" t="str">
            <v>DC</v>
          </cell>
          <cell r="D17">
            <v>300</v>
          </cell>
          <cell r="E17">
            <v>320</v>
          </cell>
        </row>
        <row r="18">
          <cell r="A18">
            <v>1016</v>
          </cell>
          <cell r="B18" t="str">
            <v>NY</v>
          </cell>
          <cell r="C18" t="str">
            <v>Boston</v>
          </cell>
          <cell r="D18">
            <v>389</v>
          </cell>
          <cell r="E18">
            <v>414</v>
          </cell>
        </row>
        <row r="19">
          <cell r="A19">
            <v>1017</v>
          </cell>
          <cell r="B19" t="str">
            <v>San Francisco</v>
          </cell>
          <cell r="C19" t="str">
            <v>Seattle</v>
          </cell>
          <cell r="D19">
            <v>299</v>
          </cell>
          <cell r="E19">
            <v>318</v>
          </cell>
        </row>
        <row r="20">
          <cell r="A20">
            <v>1018</v>
          </cell>
          <cell r="B20" t="str">
            <v>San Francisco</v>
          </cell>
          <cell r="C20" t="str">
            <v>Atlanta</v>
          </cell>
          <cell r="D20">
            <v>763</v>
          </cell>
          <cell r="E20">
            <v>813</v>
          </cell>
        </row>
        <row r="21">
          <cell r="A21">
            <v>1019</v>
          </cell>
          <cell r="B21" t="str">
            <v>NY</v>
          </cell>
          <cell r="C21" t="str">
            <v>Denver</v>
          </cell>
          <cell r="D21">
            <v>699</v>
          </cell>
          <cell r="E21">
            <v>744</v>
          </cell>
        </row>
        <row r="22">
          <cell r="A22">
            <v>1020</v>
          </cell>
          <cell r="B22" t="str">
            <v>NY</v>
          </cell>
          <cell r="C22" t="str">
            <v>LA</v>
          </cell>
          <cell r="D22">
            <v>1250</v>
          </cell>
          <cell r="E22">
            <v>1331</v>
          </cell>
        </row>
        <row r="23">
          <cell r="A23">
            <v>1021</v>
          </cell>
          <cell r="B23" t="str">
            <v>Chicago</v>
          </cell>
          <cell r="C23" t="str">
            <v>Seattle</v>
          </cell>
          <cell r="D23">
            <v>670</v>
          </cell>
          <cell r="E23">
            <v>714</v>
          </cell>
        </row>
        <row r="24">
          <cell r="A24">
            <v>1022</v>
          </cell>
          <cell r="B24" t="str">
            <v>NY</v>
          </cell>
          <cell r="C24" t="str">
            <v>DC</v>
          </cell>
          <cell r="D24">
            <v>452</v>
          </cell>
          <cell r="E24">
            <v>481</v>
          </cell>
        </row>
        <row r="25">
          <cell r="A25">
            <v>1023</v>
          </cell>
          <cell r="B25" t="str">
            <v>NY</v>
          </cell>
          <cell r="C25" t="str">
            <v>LA</v>
          </cell>
          <cell r="D25">
            <v>899</v>
          </cell>
          <cell r="E25">
            <v>957</v>
          </cell>
        </row>
        <row r="26">
          <cell r="A26">
            <v>1024</v>
          </cell>
          <cell r="B26" t="str">
            <v>San Francisco</v>
          </cell>
          <cell r="C26" t="str">
            <v>Denver</v>
          </cell>
          <cell r="D26">
            <v>384</v>
          </cell>
          <cell r="E26">
            <v>409</v>
          </cell>
        </row>
        <row r="27">
          <cell r="A27">
            <v>1025</v>
          </cell>
          <cell r="B27" t="str">
            <v>San Francisco</v>
          </cell>
          <cell r="C27" t="str">
            <v>Denver</v>
          </cell>
          <cell r="D27">
            <v>495</v>
          </cell>
          <cell r="E27">
            <v>527</v>
          </cell>
        </row>
        <row r="28">
          <cell r="A28">
            <v>1026</v>
          </cell>
          <cell r="B28" t="str">
            <v>NY</v>
          </cell>
          <cell r="C28" t="str">
            <v>LA</v>
          </cell>
          <cell r="D28">
            <v>599</v>
          </cell>
          <cell r="E28">
            <v>638</v>
          </cell>
        </row>
        <row r="29">
          <cell r="A29">
            <v>1027</v>
          </cell>
          <cell r="B29" t="str">
            <v>NY</v>
          </cell>
          <cell r="C29" t="str">
            <v>DC</v>
          </cell>
          <cell r="D29">
            <v>282</v>
          </cell>
          <cell r="E29">
            <v>300</v>
          </cell>
        </row>
        <row r="30">
          <cell r="A30">
            <v>1028</v>
          </cell>
          <cell r="B30" t="str">
            <v>NY</v>
          </cell>
          <cell r="C30" t="str">
            <v>Chicago</v>
          </cell>
          <cell r="D30">
            <v>799</v>
          </cell>
          <cell r="E30">
            <v>851</v>
          </cell>
        </row>
        <row r="31">
          <cell r="A31">
            <v>1029</v>
          </cell>
          <cell r="B31" t="str">
            <v>NY</v>
          </cell>
          <cell r="C31" t="str">
            <v>Chicago</v>
          </cell>
          <cell r="D31">
            <v>699</v>
          </cell>
          <cell r="E31">
            <v>744</v>
          </cell>
        </row>
        <row r="32">
          <cell r="A32">
            <v>1030</v>
          </cell>
          <cell r="B32" t="str">
            <v>NY</v>
          </cell>
          <cell r="C32" t="str">
            <v>Chicago</v>
          </cell>
          <cell r="D32">
            <v>699</v>
          </cell>
          <cell r="E32">
            <v>744</v>
          </cell>
        </row>
        <row r="33">
          <cell r="A33">
            <v>1031</v>
          </cell>
          <cell r="B33" t="str">
            <v>NY</v>
          </cell>
          <cell r="C33" t="str">
            <v>Chicago</v>
          </cell>
          <cell r="D33">
            <v>459</v>
          </cell>
          <cell r="E33">
            <v>489</v>
          </cell>
        </row>
        <row r="34">
          <cell r="A34">
            <v>1032</v>
          </cell>
          <cell r="B34" t="str">
            <v>NY</v>
          </cell>
          <cell r="C34" t="str">
            <v>Chicago</v>
          </cell>
          <cell r="D34">
            <v>799</v>
          </cell>
          <cell r="E34">
            <v>851</v>
          </cell>
        </row>
        <row r="35">
          <cell r="A35">
            <v>1033</v>
          </cell>
          <cell r="B35" t="str">
            <v>NY</v>
          </cell>
          <cell r="C35" t="str">
            <v>Chicago</v>
          </cell>
          <cell r="D35">
            <v>702</v>
          </cell>
          <cell r="E35">
            <v>748</v>
          </cell>
        </row>
        <row r="36">
          <cell r="A36">
            <v>1034</v>
          </cell>
          <cell r="B36" t="str">
            <v>San Francisco</v>
          </cell>
          <cell r="C36" t="str">
            <v>Boston</v>
          </cell>
          <cell r="D36">
            <v>1225</v>
          </cell>
          <cell r="E36">
            <v>1305</v>
          </cell>
        </row>
        <row r="37">
          <cell r="A37">
            <v>1035</v>
          </cell>
          <cell r="B37" t="str">
            <v>NY</v>
          </cell>
          <cell r="C37" t="str">
            <v>DC</v>
          </cell>
          <cell r="D37">
            <v>300</v>
          </cell>
          <cell r="E37">
            <v>320</v>
          </cell>
        </row>
        <row r="38">
          <cell r="A38">
            <v>1036</v>
          </cell>
          <cell r="B38" t="str">
            <v>San Francisco</v>
          </cell>
          <cell r="C38" t="str">
            <v>DC</v>
          </cell>
          <cell r="D38">
            <v>899</v>
          </cell>
          <cell r="E38">
            <v>957</v>
          </cell>
        </row>
        <row r="39">
          <cell r="A39">
            <v>1037</v>
          </cell>
          <cell r="B39" t="str">
            <v>San Francisco</v>
          </cell>
          <cell r="C39" t="str">
            <v>DC</v>
          </cell>
          <cell r="D39">
            <v>1124</v>
          </cell>
          <cell r="E39">
            <v>1197</v>
          </cell>
        </row>
        <row r="40">
          <cell r="A40">
            <v>1038</v>
          </cell>
          <cell r="B40" t="str">
            <v>San Francisco</v>
          </cell>
          <cell r="C40" t="str">
            <v>NY</v>
          </cell>
          <cell r="D40">
            <v>825</v>
          </cell>
          <cell r="E40">
            <v>879</v>
          </cell>
        </row>
        <row r="41">
          <cell r="A41">
            <v>1039</v>
          </cell>
          <cell r="B41" t="str">
            <v>San Francisco</v>
          </cell>
          <cell r="C41" t="str">
            <v>Chicago</v>
          </cell>
          <cell r="D41">
            <v>875</v>
          </cell>
          <cell r="E41">
            <v>932</v>
          </cell>
        </row>
        <row r="42">
          <cell r="A42">
            <v>1040</v>
          </cell>
          <cell r="B42" t="str">
            <v>San Francisco</v>
          </cell>
          <cell r="C42" t="str">
            <v>Chicago</v>
          </cell>
          <cell r="D42">
            <v>899</v>
          </cell>
          <cell r="E42">
            <v>957</v>
          </cell>
        </row>
        <row r="43">
          <cell r="A43">
            <v>1041</v>
          </cell>
          <cell r="B43" t="str">
            <v>San Francisco</v>
          </cell>
          <cell r="C43" t="str">
            <v>LA</v>
          </cell>
          <cell r="D43">
            <v>300</v>
          </cell>
          <cell r="E43">
            <v>320</v>
          </cell>
        </row>
        <row r="44">
          <cell r="A44">
            <v>1042</v>
          </cell>
          <cell r="B44" t="str">
            <v>Chicago</v>
          </cell>
          <cell r="C44" t="str">
            <v>DC</v>
          </cell>
          <cell r="D44">
            <v>399</v>
          </cell>
          <cell r="E44">
            <v>425</v>
          </cell>
        </row>
        <row r="45">
          <cell r="A45">
            <v>1043</v>
          </cell>
          <cell r="B45" t="str">
            <v>San Francisco</v>
          </cell>
          <cell r="C45" t="str">
            <v>NY</v>
          </cell>
          <cell r="D45">
            <v>1250</v>
          </cell>
          <cell r="E45">
            <v>1331</v>
          </cell>
        </row>
        <row r="46">
          <cell r="A46">
            <v>1044</v>
          </cell>
          <cell r="B46" t="str">
            <v>San Francisco</v>
          </cell>
          <cell r="C46" t="str">
            <v>NY</v>
          </cell>
          <cell r="D46">
            <v>650</v>
          </cell>
          <cell r="E46">
            <v>692</v>
          </cell>
        </row>
        <row r="47">
          <cell r="A47">
            <v>1045</v>
          </cell>
          <cell r="B47" t="str">
            <v>San Francisco</v>
          </cell>
          <cell r="C47" t="str">
            <v>LA</v>
          </cell>
          <cell r="D47">
            <v>300</v>
          </cell>
          <cell r="E47">
            <v>320</v>
          </cell>
        </row>
        <row r="48">
          <cell r="A48">
            <v>1046</v>
          </cell>
          <cell r="B48" t="str">
            <v>Chicago</v>
          </cell>
          <cell r="C48" t="str">
            <v>NY</v>
          </cell>
          <cell r="D48">
            <v>459</v>
          </cell>
          <cell r="E48">
            <v>489</v>
          </cell>
        </row>
      </sheetData>
      <sheetData sheetId="2">
        <row r="2">
          <cell r="E2" t="str">
            <v>Discount category</v>
          </cell>
          <cell r="F2" t="str">
            <v>X</v>
          </cell>
          <cell r="G2" t="str">
            <v>Y</v>
          </cell>
          <cell r="H2" t="str">
            <v>Z</v>
          </cell>
        </row>
        <row r="3">
          <cell r="E3" t="str">
            <v>% discount</v>
          </cell>
          <cell r="F3">
            <v>0.4</v>
          </cell>
          <cell r="G3">
            <v>0.55000000000000004</v>
          </cell>
          <cell r="H3">
            <v>0.65</v>
          </cell>
        </row>
      </sheetData>
      <sheetData sheetId="3">
        <row r="3">
          <cell r="B3" t="str">
            <v>Atlanta</v>
          </cell>
          <cell r="C3">
            <v>20</v>
          </cell>
          <cell r="F3" t="str">
            <v>Atlanta</v>
          </cell>
          <cell r="G3">
            <v>45</v>
          </cell>
          <cell r="J3" t="str">
            <v>Atlanta</v>
          </cell>
          <cell r="K3">
            <v>60</v>
          </cell>
        </row>
        <row r="4">
          <cell r="B4" t="str">
            <v>Boston</v>
          </cell>
          <cell r="C4">
            <v>15</v>
          </cell>
          <cell r="F4" t="str">
            <v>Boston</v>
          </cell>
          <cell r="G4">
            <v>40</v>
          </cell>
          <cell r="J4" t="str">
            <v>Boston</v>
          </cell>
          <cell r="K4">
            <v>55</v>
          </cell>
        </row>
        <row r="5">
          <cell r="B5" t="str">
            <v>Chicago</v>
          </cell>
          <cell r="C5">
            <v>20</v>
          </cell>
          <cell r="F5" t="str">
            <v>Chicago</v>
          </cell>
          <cell r="G5">
            <v>45</v>
          </cell>
          <cell r="J5" t="str">
            <v>Chicago</v>
          </cell>
          <cell r="K5">
            <v>60</v>
          </cell>
        </row>
        <row r="6">
          <cell r="B6" t="str">
            <v>DC</v>
          </cell>
          <cell r="C6">
            <v>15</v>
          </cell>
          <cell r="F6" t="str">
            <v>DC</v>
          </cell>
          <cell r="G6">
            <v>40</v>
          </cell>
          <cell r="J6" t="str">
            <v>DC</v>
          </cell>
          <cell r="K6">
            <v>55</v>
          </cell>
        </row>
        <row r="7">
          <cell r="B7" t="str">
            <v>Denver</v>
          </cell>
          <cell r="C7">
            <v>30</v>
          </cell>
          <cell r="F7" t="str">
            <v>Denver</v>
          </cell>
          <cell r="G7">
            <v>55</v>
          </cell>
          <cell r="J7" t="str">
            <v>Denver</v>
          </cell>
          <cell r="K7">
            <v>70</v>
          </cell>
        </row>
        <row r="8">
          <cell r="B8" t="str">
            <v>LA</v>
          </cell>
          <cell r="C8">
            <v>35</v>
          </cell>
          <cell r="F8" t="str">
            <v>LA</v>
          </cell>
          <cell r="G8">
            <v>60</v>
          </cell>
          <cell r="J8" t="str">
            <v>LA</v>
          </cell>
          <cell r="K8">
            <v>75</v>
          </cell>
        </row>
        <row r="9">
          <cell r="B9" t="str">
            <v>NY</v>
          </cell>
          <cell r="C9">
            <v>15</v>
          </cell>
          <cell r="F9" t="str">
            <v>NY</v>
          </cell>
          <cell r="G9">
            <v>40</v>
          </cell>
          <cell r="J9" t="str">
            <v>NY</v>
          </cell>
          <cell r="K9">
            <v>55</v>
          </cell>
        </row>
        <row r="10">
          <cell r="B10" t="str">
            <v>San Francisco</v>
          </cell>
          <cell r="C10">
            <v>35</v>
          </cell>
          <cell r="F10" t="str">
            <v>San Francisco</v>
          </cell>
          <cell r="G10">
            <v>60</v>
          </cell>
          <cell r="J10" t="str">
            <v>San Francisco</v>
          </cell>
          <cell r="K10">
            <v>75</v>
          </cell>
        </row>
        <row r="11">
          <cell r="B11" t="str">
            <v>Seattle</v>
          </cell>
          <cell r="C11">
            <v>35</v>
          </cell>
          <cell r="F11" t="str">
            <v>Seattle</v>
          </cell>
          <cell r="G11">
            <v>60</v>
          </cell>
          <cell r="J11" t="str">
            <v>Seattle</v>
          </cell>
          <cell r="K11">
            <v>75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eCalc_9"/>
      <sheetName val="treeCalc_6"/>
      <sheetName val="__PT_treeCalc_9 (2)"/>
      <sheetName val="__PT_treeCalc_6 (2)"/>
      <sheetName val="Goal Seek"/>
      <sheetName val="Sensitivity Analysis"/>
      <sheetName val="goalSeekInfo"/>
      <sheetName val="senseInfo"/>
      <sheetName val="RiskSerializationData"/>
      <sheetName val="#REF"/>
    </sheetNames>
    <sheetDataSet>
      <sheetData sheetId="0">
        <row r="1">
          <cell r="A1" t="str">
            <v>Name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EB52-7CA3-4EE3-97A2-56205FAD425C}">
  <dimension ref="A1:I7"/>
  <sheetViews>
    <sheetView showGridLines="0" workbookViewId="0">
      <selection activeCell="B2" sqref="B2:I7"/>
    </sheetView>
  </sheetViews>
  <sheetFormatPr defaultRowHeight="15" x14ac:dyDescent="0.25"/>
  <cols>
    <col min="1" max="16384" width="9.140625" style="39"/>
  </cols>
  <sheetData>
    <row r="1" spans="1:9" x14ac:dyDescent="0.25">
      <c r="A1"/>
    </row>
    <row r="2" spans="1:9" ht="109.5" customHeight="1" x14ac:dyDescent="0.25">
      <c r="B2" s="40" t="s">
        <v>37</v>
      </c>
      <c r="C2" s="40"/>
      <c r="D2" s="40"/>
      <c r="E2" s="40"/>
      <c r="F2" s="40"/>
      <c r="G2" s="40"/>
      <c r="H2" s="40"/>
      <c r="I2" s="40"/>
    </row>
    <row r="3" spans="1:9" ht="15" hidden="1" customHeight="1" x14ac:dyDescent="0.25">
      <c r="B3" s="40"/>
      <c r="C3" s="40"/>
      <c r="D3" s="40"/>
      <c r="E3" s="40"/>
      <c r="F3" s="40"/>
      <c r="G3" s="40"/>
      <c r="H3" s="40"/>
      <c r="I3" s="40"/>
    </row>
    <row r="4" spans="1:9" ht="15" hidden="1" customHeight="1" x14ac:dyDescent="0.25">
      <c r="B4" s="40"/>
      <c r="C4" s="40"/>
      <c r="D4" s="40"/>
      <c r="E4" s="40"/>
      <c r="F4" s="40"/>
      <c r="G4" s="40"/>
      <c r="H4" s="40"/>
      <c r="I4" s="40"/>
    </row>
    <row r="5" spans="1:9" ht="15" customHeight="1" x14ac:dyDescent="0.25">
      <c r="B5" s="40"/>
      <c r="C5" s="40"/>
      <c r="D5" s="40"/>
      <c r="E5" s="40"/>
      <c r="F5" s="40"/>
      <c r="G5" s="40"/>
      <c r="H5" s="40"/>
      <c r="I5" s="40"/>
    </row>
    <row r="6" spans="1:9" ht="15" customHeight="1" x14ac:dyDescent="0.25">
      <c r="B6" s="40"/>
      <c r="C6" s="40"/>
      <c r="D6" s="40"/>
      <c r="E6" s="40"/>
      <c r="F6" s="40"/>
      <c r="G6" s="40"/>
      <c r="H6" s="40"/>
      <c r="I6" s="40"/>
    </row>
    <row r="7" spans="1:9" ht="15" customHeight="1" x14ac:dyDescent="0.25">
      <c r="B7" s="40"/>
      <c r="C7" s="40"/>
      <c r="D7" s="40"/>
      <c r="E7" s="40"/>
      <c r="F7" s="40"/>
      <c r="G7" s="40"/>
      <c r="H7" s="40"/>
      <c r="I7" s="40"/>
    </row>
  </sheetData>
  <mergeCells count="5">
    <mergeCell ref="A2:A1048576"/>
    <mergeCell ref="B1:XFD1"/>
    <mergeCell ref="B2:I7"/>
    <mergeCell ref="J2:XFD7"/>
    <mergeCell ref="B8:XFD10485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DF28-A87F-46FE-8AF2-E4BD93D8B05E}">
  <dimension ref="A3:J18"/>
  <sheetViews>
    <sheetView showGridLines="0" tabSelected="1" zoomScaleNormal="100" zoomScalePageLayoutView="125" workbookViewId="0">
      <selection activeCell="D19" sqref="D19"/>
    </sheetView>
  </sheetViews>
  <sheetFormatPr defaultColWidth="8.85546875" defaultRowHeight="15.75" x14ac:dyDescent="0.25"/>
  <cols>
    <col min="1" max="1" width="9.7109375" style="1" customWidth="1"/>
    <col min="2" max="2" width="31.42578125" style="1" customWidth="1"/>
    <col min="3" max="5" width="18.7109375" style="1" bestFit="1" customWidth="1"/>
    <col min="6" max="6" width="8.85546875" style="1"/>
    <col min="7" max="7" width="2.28515625" style="1" customWidth="1"/>
    <col min="8" max="8" width="11.140625" style="1" customWidth="1"/>
    <col min="9" max="9" width="8.140625" style="1" customWidth="1"/>
    <col min="10" max="16384" width="8.85546875" style="1"/>
  </cols>
  <sheetData>
    <row r="3" spans="1:10" ht="22.5" x14ac:dyDescent="0.35">
      <c r="B3" s="41" t="s">
        <v>18</v>
      </c>
      <c r="C3" s="41"/>
      <c r="D3" s="41"/>
      <c r="E3" s="42"/>
    </row>
    <row r="4" spans="1:10" x14ac:dyDescent="0.25">
      <c r="A4" s="7"/>
      <c r="B4" s="43"/>
      <c r="C4" s="43"/>
      <c r="D4" s="43"/>
      <c r="E4" s="43"/>
      <c r="F4" s="7"/>
      <c r="G4" s="7"/>
      <c r="H4" s="53" t="s">
        <v>17</v>
      </c>
      <c r="I4" s="53"/>
      <c r="J4" s="53"/>
    </row>
    <row r="5" spans="1:10" ht="15.6" customHeight="1" x14ac:dyDescent="0.25">
      <c r="A5" s="7"/>
      <c r="B5" s="43"/>
      <c r="C5" s="44" t="s">
        <v>6</v>
      </c>
      <c r="D5" s="44" t="s">
        <v>5</v>
      </c>
      <c r="E5" s="44" t="s">
        <v>4</v>
      </c>
      <c r="F5" s="7"/>
      <c r="G5" s="7"/>
      <c r="H5" s="54"/>
      <c r="I5" s="55" t="s">
        <v>16</v>
      </c>
      <c r="J5" s="55"/>
    </row>
    <row r="6" spans="1:10" ht="25.5" x14ac:dyDescent="0.25">
      <c r="A6" s="7"/>
      <c r="B6" s="45" t="s">
        <v>15</v>
      </c>
      <c r="C6" s="46">
        <v>200000</v>
      </c>
      <c r="D6" s="46">
        <v>500000</v>
      </c>
      <c r="E6" s="46">
        <v>500000</v>
      </c>
      <c r="F6" s="7"/>
      <c r="G6" s="7"/>
      <c r="H6" s="56" t="s">
        <v>14</v>
      </c>
      <c r="I6" s="56" t="s">
        <v>13</v>
      </c>
      <c r="J6" s="56" t="s">
        <v>12</v>
      </c>
    </row>
    <row r="7" spans="1:10" x14ac:dyDescent="0.25">
      <c r="A7" s="7"/>
      <c r="B7" s="45" t="s">
        <v>11</v>
      </c>
      <c r="C7" s="46">
        <v>5000</v>
      </c>
      <c r="D7" s="46">
        <v>75000</v>
      </c>
      <c r="E7" s="46">
        <v>100000</v>
      </c>
      <c r="F7" s="7"/>
      <c r="G7" s="7"/>
      <c r="H7" s="57">
        <v>0.80010000000000003</v>
      </c>
      <c r="I7" s="57">
        <v>3.2000000000000002E-3</v>
      </c>
      <c r="J7" s="57">
        <v>1.9E-3</v>
      </c>
    </row>
    <row r="8" spans="1:10" ht="23.45" customHeight="1" x14ac:dyDescent="0.25">
      <c r="A8" s="7"/>
      <c r="B8" s="47" t="s">
        <v>10</v>
      </c>
      <c r="C8" s="48">
        <v>6.5000000000000002E-2</v>
      </c>
      <c r="D8" s="48">
        <v>5.7500000000000002E-2</v>
      </c>
      <c r="E8" s="48">
        <v>5.7500000000000002E-2</v>
      </c>
      <c r="F8" s="7"/>
      <c r="G8" s="7"/>
      <c r="H8" s="58">
        <v>0.85</v>
      </c>
      <c r="I8" s="58">
        <v>5.1999999999999998E-3</v>
      </c>
      <c r="J8" s="58">
        <v>2.3E-3</v>
      </c>
    </row>
    <row r="9" spans="1:10" x14ac:dyDescent="0.25">
      <c r="A9" s="7"/>
      <c r="B9" s="47" t="s">
        <v>9</v>
      </c>
      <c r="C9" s="49">
        <v>30</v>
      </c>
      <c r="D9" s="49">
        <v>20</v>
      </c>
      <c r="E9" s="49">
        <v>20</v>
      </c>
      <c r="F9" s="7"/>
      <c r="G9" s="7"/>
      <c r="H9" s="57">
        <v>0.9</v>
      </c>
      <c r="I9" s="57">
        <v>7.7999999999999996E-3</v>
      </c>
      <c r="J9" s="57">
        <v>2.5999999999999999E-3</v>
      </c>
    </row>
    <row r="10" spans="1:10" x14ac:dyDescent="0.25">
      <c r="A10" s="7"/>
      <c r="B10" s="47" t="s">
        <v>8</v>
      </c>
      <c r="C10" s="50">
        <f>C6-C7</f>
        <v>195000</v>
      </c>
      <c r="D10" s="50">
        <f>D6-D7</f>
        <v>425000</v>
      </c>
      <c r="E10" s="50">
        <f>E6-E7</f>
        <v>400000</v>
      </c>
      <c r="F10" s="7"/>
      <c r="G10" s="7"/>
      <c r="H10" s="58">
        <v>0.95</v>
      </c>
      <c r="I10" s="58">
        <v>8.9999999999999993E-3</v>
      </c>
      <c r="J10" s="58">
        <v>7.9000000000000008E-3</v>
      </c>
    </row>
    <row r="11" spans="1:10" x14ac:dyDescent="0.25">
      <c r="B11" s="47"/>
      <c r="C11" s="49"/>
      <c r="D11" s="49"/>
      <c r="E11" s="49"/>
    </row>
    <row r="12" spans="1:10" x14ac:dyDescent="0.25">
      <c r="B12" s="47"/>
      <c r="C12" s="51" t="s">
        <v>7</v>
      </c>
      <c r="D12" s="51"/>
      <c r="E12" s="51"/>
    </row>
    <row r="13" spans="1:10" x14ac:dyDescent="0.25">
      <c r="B13" s="47"/>
      <c r="C13" s="44" t="s">
        <v>6</v>
      </c>
      <c r="D13" s="44" t="s">
        <v>5</v>
      </c>
      <c r="E13" s="44" t="s">
        <v>4</v>
      </c>
    </row>
    <row r="14" spans="1:10" x14ac:dyDescent="0.25">
      <c r="B14" s="47" t="s">
        <v>3</v>
      </c>
      <c r="C14" s="5">
        <f>PMT(C$8/12, C$9*12,-C$10)</f>
        <v>1232.5326458112793</v>
      </c>
      <c r="D14" s="5">
        <f>PMT(D$8/12, D$9*12,-D$10)</f>
        <v>2983.8549084519809</v>
      </c>
      <c r="E14" s="5">
        <f>PMT(E$8/12, E$9*12,-E$10)</f>
        <v>2808.3340314842176</v>
      </c>
    </row>
    <row r="15" spans="1:10" x14ac:dyDescent="0.25">
      <c r="B15" s="47" t="s">
        <v>2</v>
      </c>
      <c r="C15" s="6">
        <f>IF(C$17&lt;=80%,0,IF(AND(C$17&gt;80%,C$9&gt;=30),C$10*VLOOKUP(C$17,$H$6:$J$10,2,TRUE)/12,C$10*VLOOKUP(C$17,$H$6:$J$10,3,TRUE)/12))</f>
        <v>146.24999999999997</v>
      </c>
      <c r="D15" s="6">
        <f>IF(D$17&lt;=80%,0,IF(AND(D$17&gt;80%,D$9&gt;=30),D$10*VLOOKUP(D$17,$H$6:$J$10,2,TRUE)/12,D$10*VLOOKUP(D$17,$H$6:$J$10,3,TRUE)/12))</f>
        <v>81.458333333333329</v>
      </c>
      <c r="E15" s="6">
        <f>IF(E$17&lt;=80%,0,IF(AND(E$17&gt;80%,E$9&gt;=30),E$10*VLOOKUP(E$17,$H$6:$J$10,2,TRUE)/12,E$10*VLOOKUP(E$17,$H$6:$J$10,3,TRUE)/12))</f>
        <v>0</v>
      </c>
    </row>
    <row r="16" spans="1:10" x14ac:dyDescent="0.25">
      <c r="B16" s="47" t="s">
        <v>1</v>
      </c>
      <c r="C16" s="5">
        <f>C14+C15</f>
        <v>1378.7826458112793</v>
      </c>
      <c r="D16" s="5">
        <f>D14+D15</f>
        <v>3065.3132417853144</v>
      </c>
      <c r="E16" s="5">
        <f>E14+E15</f>
        <v>2808.3340314842176</v>
      </c>
    </row>
    <row r="17" spans="2:5" x14ac:dyDescent="0.25">
      <c r="B17" s="47" t="s">
        <v>0</v>
      </c>
      <c r="C17" s="52">
        <f>C10/C6</f>
        <v>0.97499999999999998</v>
      </c>
      <c r="D17" s="52">
        <f>D10/D6</f>
        <v>0.85</v>
      </c>
      <c r="E17" s="52">
        <f>E10/E6</f>
        <v>0.8</v>
      </c>
    </row>
    <row r="18" spans="2:5" x14ac:dyDescent="0.25">
      <c r="B18" s="4"/>
      <c r="C18" s="3"/>
      <c r="D18" s="2"/>
    </row>
  </sheetData>
  <mergeCells count="3">
    <mergeCell ref="C12:E12"/>
    <mergeCell ref="H4:J4"/>
    <mergeCell ref="I5:J5"/>
  </mergeCells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23A3-8DFF-4251-BFAD-036F238B19A5}">
  <dimension ref="A1:Q372"/>
  <sheetViews>
    <sheetView showGridLines="0" zoomScale="80" zoomScaleNormal="80" workbookViewId="0">
      <selection activeCell="A2" sqref="A1:A1048576"/>
    </sheetView>
  </sheetViews>
  <sheetFormatPr defaultColWidth="9.5703125" defaultRowHeight="15" x14ac:dyDescent="0.25"/>
  <cols>
    <col min="1" max="1" width="15.28515625" style="8" customWidth="1"/>
    <col min="2" max="2" width="13.85546875" style="8" customWidth="1"/>
    <col min="3" max="3" width="10.5703125" style="8" customWidth="1"/>
    <col min="4" max="4" width="10.5703125" style="8" bestFit="1" customWidth="1"/>
    <col min="5" max="5" width="11.28515625" style="8" customWidth="1"/>
    <col min="6" max="6" width="13.42578125" style="8" customWidth="1"/>
    <col min="7" max="7" width="13" style="8" bestFit="1" customWidth="1"/>
    <col min="8" max="8" width="13" style="8" customWidth="1"/>
    <col min="9" max="9" width="25.5703125" style="8" bestFit="1" customWidth="1"/>
    <col min="10" max="12" width="12.7109375" style="8" bestFit="1" customWidth="1"/>
    <col min="13" max="16384" width="9.5703125" style="8"/>
  </cols>
  <sheetData>
    <row r="1" spans="1:17" customFormat="1" ht="22.5" x14ac:dyDescent="0.35">
      <c r="A1" s="37" t="s">
        <v>36</v>
      </c>
      <c r="B1" s="37"/>
      <c r="C1" s="37"/>
      <c r="D1" s="37"/>
      <c r="E1" s="37"/>
      <c r="F1" s="37"/>
    </row>
    <row r="2" spans="1:17" s="28" customFormat="1" ht="14.45" customHeight="1" x14ac:dyDescent="0.35">
      <c r="A2" s="33"/>
      <c r="B2" s="33"/>
      <c r="C2" s="33"/>
      <c r="D2" s="32"/>
    </row>
    <row r="3" spans="1:17" s="28" customFormat="1" ht="24" customHeight="1" x14ac:dyDescent="0.35">
      <c r="A3" s="33"/>
      <c r="B3" s="33"/>
      <c r="C3" s="33"/>
      <c r="D3" s="32"/>
      <c r="I3" s="36"/>
      <c r="J3" s="38" t="s">
        <v>35</v>
      </c>
      <c r="K3" s="38"/>
      <c r="L3" s="38"/>
    </row>
    <row r="4" spans="1:17" s="28" customFormat="1" ht="27" customHeight="1" x14ac:dyDescent="0.35">
      <c r="A4" s="35" t="s">
        <v>34</v>
      </c>
      <c r="B4" s="34" t="s">
        <v>4</v>
      </c>
      <c r="C4" s="33"/>
      <c r="D4" s="32"/>
      <c r="I4" s="31" t="s">
        <v>24</v>
      </c>
      <c r="J4" s="30" t="s">
        <v>33</v>
      </c>
      <c r="K4" s="30" t="s">
        <v>32</v>
      </c>
      <c r="L4" s="29" t="s">
        <v>19</v>
      </c>
      <c r="M4"/>
      <c r="N4"/>
      <c r="O4"/>
      <c r="P4"/>
    </row>
    <row r="5" spans="1:17" customFormat="1" ht="15.75" thickBot="1" x14ac:dyDescent="0.3">
      <c r="A5" s="27"/>
      <c r="B5" s="26"/>
      <c r="C5" s="26"/>
      <c r="D5" s="26"/>
      <c r="E5" s="26"/>
      <c r="F5" s="26"/>
      <c r="I5" s="13">
        <v>1</v>
      </c>
      <c r="J5" s="15">
        <f t="shared" ref="J5:J34" si="0">IFERROR(-CUMIPMT($E$9, $F$9, $A$9, $I5*12-11,$I5*12, 0), "")</f>
        <v>22713.457258895643</v>
      </c>
      <c r="K5" s="15">
        <f t="shared" ref="K5:K34" si="1">IFERROR(-CUMPRINC($E$9, $F$9, $A$9, $I5*12-11,$I5*12, 0), "")</f>
        <v>10986.551118914967</v>
      </c>
      <c r="L5" s="14">
        <f t="shared" ref="L5:L34" si="2">IFERROR(J5+K5, "")</f>
        <v>33700.008377810613</v>
      </c>
      <c r="M5" s="25"/>
      <c r="N5" s="25"/>
      <c r="O5" s="8"/>
      <c r="P5" s="8"/>
      <c r="Q5" s="8"/>
    </row>
    <row r="6" spans="1:17" customFormat="1" x14ac:dyDescent="0.25">
      <c r="I6" s="16">
        <v>2</v>
      </c>
      <c r="J6" s="15">
        <f t="shared" si="0"/>
        <v>22064.81313446827</v>
      </c>
      <c r="K6" s="15">
        <f t="shared" si="1"/>
        <v>11635.195243342345</v>
      </c>
      <c r="L6" s="14">
        <f t="shared" si="2"/>
        <v>33700.008377810613</v>
      </c>
    </row>
    <row r="7" spans="1:17" customFormat="1" ht="15.75" thickBot="1" x14ac:dyDescent="0.3">
      <c r="A7" s="24" t="s">
        <v>31</v>
      </c>
      <c r="D7" s="8"/>
      <c r="E7" s="24" t="s">
        <v>30</v>
      </c>
      <c r="F7" s="24" t="s">
        <v>29</v>
      </c>
      <c r="I7" s="13">
        <v>3</v>
      </c>
      <c r="J7" s="15">
        <f t="shared" si="0"/>
        <v>21377.873170372895</v>
      </c>
      <c r="K7" s="15">
        <f t="shared" si="1"/>
        <v>12322.135207437717</v>
      </c>
      <c r="L7" s="14">
        <f t="shared" si="2"/>
        <v>33700.008377810613</v>
      </c>
    </row>
    <row r="8" spans="1:17" customFormat="1" ht="30.75" thickBot="1" x14ac:dyDescent="0.3">
      <c r="A8" s="24" t="s">
        <v>8</v>
      </c>
      <c r="B8" s="24" t="s">
        <v>10</v>
      </c>
      <c r="C8" s="24" t="s">
        <v>9</v>
      </c>
      <c r="D8" s="24" t="s">
        <v>28</v>
      </c>
      <c r="E8" s="24" t="s">
        <v>27</v>
      </c>
      <c r="F8" s="24" t="s">
        <v>26</v>
      </c>
      <c r="I8" s="16">
        <v>4</v>
      </c>
      <c r="J8" s="15">
        <f t="shared" si="0"/>
        <v>20650.376386696749</v>
      </c>
      <c r="K8" s="15">
        <f t="shared" si="1"/>
        <v>13049.631991113862</v>
      </c>
      <c r="L8" s="14">
        <f t="shared" si="2"/>
        <v>33700.008377810613</v>
      </c>
    </row>
    <row r="9" spans="1:17" customFormat="1" ht="15.95" customHeight="1" x14ac:dyDescent="0.25">
      <c r="A9" s="23">
        <f>HLOOKUP($B$4, 'Loan Payment Calculator'!$B$5:$E$10, MATCH('Detailed Armotization Schedule'!A$8, 'Loan Payment Calculator'!$B$5:$B$10, 0), FALSE)</f>
        <v>400000</v>
      </c>
      <c r="B9" s="21">
        <f>HLOOKUP($B$4, 'Loan Payment Calculator'!$B$5:$E$10, MATCH('Detailed Armotization Schedule'!B$8, 'Loan Payment Calculator'!$B$5:$B$10, 0), FALSE)</f>
        <v>5.7500000000000002E-2</v>
      </c>
      <c r="C9" s="22">
        <f>HLOOKUP($B$4, 'Loan Payment Calculator'!$B$5:$E$10, MATCH('Detailed Armotization Schedule'!C$8, 'Loan Payment Calculator'!$B$5:$B$10, 0), FALSE)</f>
        <v>20</v>
      </c>
      <c r="D9" s="8">
        <v>12</v>
      </c>
      <c r="E9" s="21">
        <f>B9/D9</f>
        <v>4.7916666666666672E-3</v>
      </c>
      <c r="F9" s="8">
        <f>C9*D9</f>
        <v>240</v>
      </c>
      <c r="I9" s="13">
        <v>5</v>
      </c>
      <c r="J9" s="15">
        <f t="shared" si="0"/>
        <v>19879.928315654459</v>
      </c>
      <c r="K9" s="15">
        <f t="shared" si="1"/>
        <v>13820.080062156154</v>
      </c>
      <c r="L9" s="14">
        <f t="shared" si="2"/>
        <v>33700.008377810613</v>
      </c>
    </row>
    <row r="10" spans="1:17" customFormat="1" ht="15.95" customHeight="1" x14ac:dyDescent="0.25">
      <c r="I10" s="16">
        <v>6</v>
      </c>
      <c r="J10" s="15">
        <f t="shared" si="0"/>
        <v>19063.993120486601</v>
      </c>
      <c r="K10" s="15">
        <f t="shared" si="1"/>
        <v>14636.015257324014</v>
      </c>
      <c r="L10" s="14">
        <f t="shared" si="2"/>
        <v>33700.008377810613</v>
      </c>
    </row>
    <row r="11" spans="1:17" customFormat="1" ht="17.25" x14ac:dyDescent="0.3">
      <c r="A11" s="20" t="s">
        <v>25</v>
      </c>
      <c r="F11" s="18"/>
      <c r="I11" s="13">
        <v>7</v>
      </c>
      <c r="J11" s="15">
        <f t="shared" si="0"/>
        <v>18199.885249059313</v>
      </c>
      <c r="K11" s="15">
        <f t="shared" si="1"/>
        <v>15500.1231287513</v>
      </c>
      <c r="L11" s="14">
        <f t="shared" si="2"/>
        <v>33700.008377810613</v>
      </c>
    </row>
    <row r="12" spans="1:17" customFormat="1" ht="30" x14ac:dyDescent="0.25">
      <c r="A12" s="19" t="s">
        <v>24</v>
      </c>
      <c r="B12" s="19" t="s">
        <v>23</v>
      </c>
      <c r="C12" s="19" t="s">
        <v>22</v>
      </c>
      <c r="D12" s="19" t="s">
        <v>21</v>
      </c>
      <c r="E12" s="19" t="s">
        <v>20</v>
      </c>
      <c r="I12" s="16">
        <v>8</v>
      </c>
      <c r="J12" s="15">
        <f t="shared" si="0"/>
        <v>17284.76059469386</v>
      </c>
      <c r="K12" s="15">
        <f t="shared" si="1"/>
        <v>16415.247783116753</v>
      </c>
      <c r="L12" s="14">
        <f t="shared" si="2"/>
        <v>33700.008377810613</v>
      </c>
    </row>
    <row r="13" spans="1:17" customFormat="1" ht="15.75" x14ac:dyDescent="0.25">
      <c r="A13" s="11">
        <f t="shared" ref="A13:A76" si="3">ROUNDDOWN((B13-1)/12 +1,0)</f>
        <v>1</v>
      </c>
      <c r="B13" s="11">
        <v>1</v>
      </c>
      <c r="C13" s="10">
        <f t="shared" ref="C13:C76" si="4">IFERROR(IPMT($E$9, $B13, $F$9, -$A$9), "")</f>
        <v>1916.6666666666672</v>
      </c>
      <c r="D13" s="10">
        <f t="shared" ref="D13:D76" si="5">IFERROR(PPMT($E$9, $B13, $F$9, -$A$9),"")</f>
        <v>891.66736481755049</v>
      </c>
      <c r="E13" s="9">
        <f t="shared" ref="E13:E76" si="6">IFERROR($A$9+CUMPRINC($E$9, $F$9, $A$9, $B$13, B13, 0),"")</f>
        <v>399108.33263518242</v>
      </c>
      <c r="I13" s="13">
        <v>9</v>
      </c>
      <c r="J13" s="15">
        <f t="shared" si="0"/>
        <v>16315.607135133039</v>
      </c>
      <c r="K13" s="15">
        <f t="shared" si="1"/>
        <v>17384.401242677573</v>
      </c>
      <c r="L13" s="14">
        <f t="shared" si="2"/>
        <v>33700.008377810613</v>
      </c>
    </row>
    <row r="14" spans="1:17" customFormat="1" ht="15.75" x14ac:dyDescent="0.25">
      <c r="A14" s="11">
        <f t="shared" si="3"/>
        <v>1</v>
      </c>
      <c r="B14" s="11">
        <v>2</v>
      </c>
      <c r="C14" s="10">
        <f t="shared" si="4"/>
        <v>1912.3940938769165</v>
      </c>
      <c r="D14" s="10">
        <f t="shared" si="5"/>
        <v>895.93993760730109</v>
      </c>
      <c r="E14" s="9">
        <f t="shared" si="6"/>
        <v>398212.39269757515</v>
      </c>
      <c r="I14" s="16">
        <v>10</v>
      </c>
      <c r="J14" s="15">
        <f t="shared" si="0"/>
        <v>15289.235018833773</v>
      </c>
      <c r="K14" s="15">
        <f t="shared" si="1"/>
        <v>18410.77335897684</v>
      </c>
      <c r="L14" s="14">
        <f t="shared" si="2"/>
        <v>33700.008377810613</v>
      </c>
    </row>
    <row r="15" spans="1:17" customFormat="1" ht="15.75" x14ac:dyDescent="0.25">
      <c r="A15" s="11">
        <f t="shared" si="3"/>
        <v>1</v>
      </c>
      <c r="B15" s="11">
        <v>3</v>
      </c>
      <c r="C15" s="10">
        <f t="shared" si="4"/>
        <v>1908.101048342548</v>
      </c>
      <c r="D15" s="10">
        <f t="shared" si="5"/>
        <v>900.23298314166937</v>
      </c>
      <c r="E15" s="9">
        <f t="shared" si="6"/>
        <v>397312.15971443348</v>
      </c>
      <c r="I15" s="13">
        <v>11</v>
      </c>
      <c r="J15" s="15">
        <f t="shared" si="0"/>
        <v>14202.266065956061</v>
      </c>
      <c r="K15" s="15">
        <f t="shared" si="1"/>
        <v>19497.742311854552</v>
      </c>
      <c r="L15" s="14">
        <f t="shared" si="2"/>
        <v>33700.008377810613</v>
      </c>
    </row>
    <row r="16" spans="1:17" customFormat="1" ht="15.75" x14ac:dyDescent="0.25">
      <c r="A16" s="11">
        <f t="shared" si="3"/>
        <v>1</v>
      </c>
      <c r="B16" s="11">
        <v>4</v>
      </c>
      <c r="C16" s="10">
        <f t="shared" si="4"/>
        <v>1903.7874319649943</v>
      </c>
      <c r="D16" s="10">
        <f t="shared" si="5"/>
        <v>904.54659951922326</v>
      </c>
      <c r="E16" s="9">
        <f t="shared" si="6"/>
        <v>396407.61311491427</v>
      </c>
      <c r="I16" s="16">
        <v>12</v>
      </c>
      <c r="J16" s="15">
        <f t="shared" si="0"/>
        <v>13051.122649492114</v>
      </c>
      <c r="K16" s="15">
        <f t="shared" si="1"/>
        <v>20648.885728318499</v>
      </c>
      <c r="L16" s="14">
        <f t="shared" si="2"/>
        <v>33700.008377810613</v>
      </c>
    </row>
    <row r="17" spans="1:12" customFormat="1" ht="15.75" x14ac:dyDescent="0.25">
      <c r="A17" s="11">
        <f t="shared" si="3"/>
        <v>1</v>
      </c>
      <c r="B17" s="11">
        <v>5</v>
      </c>
      <c r="C17" s="10">
        <f t="shared" si="4"/>
        <v>1899.453146175631</v>
      </c>
      <c r="D17" s="10">
        <f t="shared" si="5"/>
        <v>908.88088530858636</v>
      </c>
      <c r="E17" s="9">
        <f t="shared" si="6"/>
        <v>395498.73222960567</v>
      </c>
      <c r="F17" s="18"/>
      <c r="I17" s="13">
        <v>13</v>
      </c>
      <c r="J17" s="15">
        <f t="shared" si="0"/>
        <v>11832.015919939222</v>
      </c>
      <c r="K17" s="15">
        <f t="shared" si="1"/>
        <v>21867.992457871391</v>
      </c>
      <c r="L17" s="14">
        <f t="shared" si="2"/>
        <v>33700.008377810613</v>
      </c>
    </row>
    <row r="18" spans="1:12" customFormat="1" ht="15.75" x14ac:dyDescent="0.25">
      <c r="A18" s="11">
        <f t="shared" si="3"/>
        <v>1</v>
      </c>
      <c r="B18" s="11">
        <v>6</v>
      </c>
      <c r="C18" s="10">
        <f t="shared" si="4"/>
        <v>1895.0980919335279</v>
      </c>
      <c r="D18" s="10">
        <f t="shared" si="5"/>
        <v>913.23593955068986</v>
      </c>
      <c r="E18" s="9">
        <f t="shared" si="6"/>
        <v>394585.49629005499</v>
      </c>
      <c r="F18" s="17"/>
      <c r="I18" s="16">
        <v>14</v>
      </c>
      <c r="J18" s="15">
        <f t="shared" si="0"/>
        <v>10540.933334759262</v>
      </c>
      <c r="K18" s="15">
        <f t="shared" si="1"/>
        <v>23159.075043051351</v>
      </c>
      <c r="L18" s="14">
        <f t="shared" si="2"/>
        <v>33700.008377810613</v>
      </c>
    </row>
    <row r="19" spans="1:12" customFormat="1" ht="15.75" x14ac:dyDescent="0.25">
      <c r="A19" s="11">
        <f t="shared" si="3"/>
        <v>1</v>
      </c>
      <c r="B19" s="11">
        <v>7</v>
      </c>
      <c r="C19" s="10">
        <f t="shared" si="4"/>
        <v>1890.7221697231805</v>
      </c>
      <c r="D19" s="10">
        <f t="shared" si="5"/>
        <v>917.61186176103683</v>
      </c>
      <c r="E19" s="9">
        <f t="shared" si="6"/>
        <v>393667.88442829397</v>
      </c>
      <c r="F19" s="17"/>
      <c r="I19" s="13">
        <v>15</v>
      </c>
      <c r="J19" s="15">
        <f t="shared" si="0"/>
        <v>9173.6254515796718</v>
      </c>
      <c r="K19" s="15">
        <f t="shared" si="1"/>
        <v>24526.382926230941</v>
      </c>
      <c r="L19" s="14">
        <f t="shared" si="2"/>
        <v>33700.008377810613</v>
      </c>
    </row>
    <row r="20" spans="1:12" customFormat="1" ht="15.75" x14ac:dyDescent="0.25">
      <c r="A20" s="11">
        <f t="shared" si="3"/>
        <v>1</v>
      </c>
      <c r="B20" s="11">
        <v>8</v>
      </c>
      <c r="C20" s="10">
        <f t="shared" si="4"/>
        <v>1886.3252795522421</v>
      </c>
      <c r="D20" s="10">
        <f t="shared" si="5"/>
        <v>922.00875193197533</v>
      </c>
      <c r="E20" s="9">
        <f t="shared" si="6"/>
        <v>392745.87567636196</v>
      </c>
      <c r="I20" s="16">
        <v>16</v>
      </c>
      <c r="J20" s="15">
        <f t="shared" si="0"/>
        <v>7725.5919416671568</v>
      </c>
      <c r="K20" s="15">
        <f t="shared" si="1"/>
        <v>25974.416436143456</v>
      </c>
      <c r="L20" s="14">
        <f t="shared" si="2"/>
        <v>33700.008377810613</v>
      </c>
    </row>
    <row r="21" spans="1:12" customFormat="1" ht="15.75" x14ac:dyDescent="0.25">
      <c r="A21" s="11">
        <f t="shared" si="3"/>
        <v>1</v>
      </c>
      <c r="B21" s="11">
        <v>9</v>
      </c>
      <c r="C21" s="10">
        <f t="shared" si="4"/>
        <v>1881.9073209492349</v>
      </c>
      <c r="D21" s="10">
        <f t="shared" si="5"/>
        <v>926.42671053498259</v>
      </c>
      <c r="E21" s="9">
        <f t="shared" si="6"/>
        <v>391819.448965827</v>
      </c>
      <c r="I21" s="13">
        <v>17</v>
      </c>
      <c r="J21" s="15">
        <f t="shared" si="0"/>
        <v>6192.0667776393166</v>
      </c>
      <c r="K21" s="15">
        <f t="shared" si="1"/>
        <v>27507.941600171296</v>
      </c>
      <c r="L21" s="14">
        <f t="shared" si="2"/>
        <v>33700.008377810613</v>
      </c>
    </row>
    <row r="22" spans="1:12" customFormat="1" ht="15.75" x14ac:dyDescent="0.25">
      <c r="A22" s="11">
        <f t="shared" si="3"/>
        <v>1</v>
      </c>
      <c r="B22" s="11">
        <v>10</v>
      </c>
      <c r="C22" s="10">
        <f t="shared" si="4"/>
        <v>1877.4681929612545</v>
      </c>
      <c r="D22" s="10">
        <f t="shared" si="5"/>
        <v>930.8658385229628</v>
      </c>
      <c r="E22" s="9">
        <f t="shared" si="6"/>
        <v>390888.58312730404</v>
      </c>
      <c r="I22" s="16">
        <v>18</v>
      </c>
      <c r="J22" s="15">
        <f t="shared" si="0"/>
        <v>4568.0025466611805</v>
      </c>
      <c r="K22" s="15">
        <f t="shared" si="1"/>
        <v>29132.005831149432</v>
      </c>
      <c r="L22" s="14">
        <f t="shared" si="2"/>
        <v>33700.008377810613</v>
      </c>
    </row>
    <row r="23" spans="1:12" customFormat="1" ht="15.75" x14ac:dyDescent="0.25">
      <c r="A23" s="11">
        <f t="shared" si="3"/>
        <v>1</v>
      </c>
      <c r="B23" s="11">
        <v>11</v>
      </c>
      <c r="C23" s="10">
        <f t="shared" si="4"/>
        <v>1873.0077941516656</v>
      </c>
      <c r="D23" s="10">
        <f t="shared" si="5"/>
        <v>935.32623733255195</v>
      </c>
      <c r="E23" s="9">
        <f t="shared" si="6"/>
        <v>389953.25688997144</v>
      </c>
      <c r="I23" s="13">
        <v>19</v>
      </c>
      <c r="J23" s="15">
        <f t="shared" si="0"/>
        <v>2848.0538374956232</v>
      </c>
      <c r="K23" s="15">
        <f t="shared" si="1"/>
        <v>30851.95454031499</v>
      </c>
      <c r="L23" s="14">
        <f t="shared" si="2"/>
        <v>33700.008377810613</v>
      </c>
    </row>
    <row r="24" spans="1:12" customFormat="1" ht="15.75" x14ac:dyDescent="0.25">
      <c r="A24" s="11">
        <f t="shared" si="3"/>
        <v>1</v>
      </c>
      <c r="B24" s="11">
        <v>12</v>
      </c>
      <c r="C24" s="10">
        <f t="shared" si="4"/>
        <v>1868.5260225977802</v>
      </c>
      <c r="D24" s="10">
        <f t="shared" si="5"/>
        <v>939.80800888643705</v>
      </c>
      <c r="E24" s="9">
        <f t="shared" si="6"/>
        <v>389013.44888108503</v>
      </c>
      <c r="I24" s="16">
        <v>20</v>
      </c>
      <c r="J24" s="15">
        <f t="shared" si="0"/>
        <v>1026.5596467279356</v>
      </c>
      <c r="K24" s="15">
        <f t="shared" si="1"/>
        <v>32673.448731082677</v>
      </c>
      <c r="L24" s="14">
        <f t="shared" si="2"/>
        <v>33700.008377810613</v>
      </c>
    </row>
    <row r="25" spans="1:12" customFormat="1" ht="15.75" x14ac:dyDescent="0.25">
      <c r="A25" s="11">
        <f t="shared" si="3"/>
        <v>2</v>
      </c>
      <c r="B25" s="11">
        <v>13</v>
      </c>
      <c r="C25" s="10">
        <f t="shared" si="4"/>
        <v>1864.0227758885328</v>
      </c>
      <c r="D25" s="10">
        <f t="shared" si="5"/>
        <v>944.31125559568454</v>
      </c>
      <c r="E25" s="9">
        <f t="shared" si="6"/>
        <v>388069.13762548933</v>
      </c>
      <c r="I25" s="13">
        <v>21</v>
      </c>
      <c r="J25" s="15" t="str">
        <f t="shared" si="0"/>
        <v/>
      </c>
      <c r="K25" s="15" t="str">
        <f t="shared" si="1"/>
        <v/>
      </c>
      <c r="L25" s="14" t="str">
        <f t="shared" si="2"/>
        <v/>
      </c>
    </row>
    <row r="26" spans="1:12" customFormat="1" ht="15.75" x14ac:dyDescent="0.25">
      <c r="A26" s="11">
        <f t="shared" si="3"/>
        <v>2</v>
      </c>
      <c r="B26" s="11">
        <v>14</v>
      </c>
      <c r="C26" s="10">
        <f t="shared" si="4"/>
        <v>1859.497951122137</v>
      </c>
      <c r="D26" s="10">
        <f t="shared" si="5"/>
        <v>948.83608036208068</v>
      </c>
      <c r="E26" s="9">
        <f t="shared" si="6"/>
        <v>387120.30154512729</v>
      </c>
      <c r="I26" s="16">
        <v>22</v>
      </c>
      <c r="J26" s="15" t="str">
        <f t="shared" si="0"/>
        <v/>
      </c>
      <c r="K26" s="15" t="str">
        <f t="shared" si="1"/>
        <v/>
      </c>
      <c r="L26" s="14" t="str">
        <f t="shared" si="2"/>
        <v/>
      </c>
    </row>
    <row r="27" spans="1:12" customFormat="1" ht="15.75" x14ac:dyDescent="0.25">
      <c r="A27" s="11">
        <f t="shared" si="3"/>
        <v>2</v>
      </c>
      <c r="B27" s="11">
        <v>15</v>
      </c>
      <c r="C27" s="10">
        <f t="shared" si="4"/>
        <v>1854.9514449037354</v>
      </c>
      <c r="D27" s="10">
        <f t="shared" si="5"/>
        <v>953.3825865804821</v>
      </c>
      <c r="E27" s="9">
        <f t="shared" si="6"/>
        <v>386166.91895854677</v>
      </c>
      <c r="I27" s="13">
        <v>23</v>
      </c>
      <c r="J27" s="15" t="str">
        <f t="shared" si="0"/>
        <v/>
      </c>
      <c r="K27" s="15" t="str">
        <f t="shared" si="1"/>
        <v/>
      </c>
      <c r="L27" s="14" t="str">
        <f t="shared" si="2"/>
        <v/>
      </c>
    </row>
    <row r="28" spans="1:12" customFormat="1" ht="15.75" x14ac:dyDescent="0.25">
      <c r="A28" s="11">
        <f t="shared" si="3"/>
        <v>2</v>
      </c>
      <c r="B28" s="11">
        <v>16</v>
      </c>
      <c r="C28" s="10">
        <f t="shared" si="4"/>
        <v>1850.3831533430371</v>
      </c>
      <c r="D28" s="10">
        <f t="shared" si="5"/>
        <v>957.95087814118028</v>
      </c>
      <c r="E28" s="9">
        <f t="shared" si="6"/>
        <v>385208.96808040561</v>
      </c>
      <c r="I28" s="16">
        <v>24</v>
      </c>
      <c r="J28" s="15" t="str">
        <f t="shared" si="0"/>
        <v/>
      </c>
      <c r="K28" s="15" t="str">
        <f t="shared" si="1"/>
        <v/>
      </c>
      <c r="L28" s="14" t="str">
        <f t="shared" si="2"/>
        <v/>
      </c>
    </row>
    <row r="29" spans="1:12" customFormat="1" ht="15.75" x14ac:dyDescent="0.25">
      <c r="A29" s="11">
        <f t="shared" si="3"/>
        <v>2</v>
      </c>
      <c r="B29" s="11">
        <v>17</v>
      </c>
      <c r="C29" s="10">
        <f t="shared" si="4"/>
        <v>1845.7929720519437</v>
      </c>
      <c r="D29" s="10">
        <f t="shared" si="5"/>
        <v>962.54105943227364</v>
      </c>
      <c r="E29" s="9">
        <f t="shared" si="6"/>
        <v>384246.42702097335</v>
      </c>
      <c r="I29" s="13">
        <v>25</v>
      </c>
      <c r="J29" s="15" t="str">
        <f t="shared" si="0"/>
        <v/>
      </c>
      <c r="K29" s="15" t="str">
        <f t="shared" si="1"/>
        <v/>
      </c>
      <c r="L29" s="14" t="str">
        <f t="shared" si="2"/>
        <v/>
      </c>
    </row>
    <row r="30" spans="1:12" customFormat="1" ht="15.75" x14ac:dyDescent="0.25">
      <c r="A30" s="11">
        <f t="shared" si="3"/>
        <v>2</v>
      </c>
      <c r="B30" s="11">
        <v>18</v>
      </c>
      <c r="C30" s="10">
        <f t="shared" si="4"/>
        <v>1841.1807961421644</v>
      </c>
      <c r="D30" s="10">
        <f t="shared" si="5"/>
        <v>967.15323534205322</v>
      </c>
      <c r="E30" s="9">
        <f t="shared" si="6"/>
        <v>383279.27378563129</v>
      </c>
      <c r="I30" s="16">
        <v>26</v>
      </c>
      <c r="J30" s="15" t="str">
        <f t="shared" si="0"/>
        <v/>
      </c>
      <c r="K30" s="15" t="str">
        <f t="shared" si="1"/>
        <v/>
      </c>
      <c r="L30" s="14" t="str">
        <f t="shared" si="2"/>
        <v/>
      </c>
    </row>
    <row r="31" spans="1:12" customFormat="1" ht="15.75" x14ac:dyDescent="0.25">
      <c r="A31" s="11">
        <f t="shared" si="3"/>
        <v>2</v>
      </c>
      <c r="B31" s="11">
        <v>19</v>
      </c>
      <c r="C31" s="10">
        <f t="shared" si="4"/>
        <v>1836.5465202228168</v>
      </c>
      <c r="D31" s="10">
        <f t="shared" si="5"/>
        <v>971.7875112614006</v>
      </c>
      <c r="E31" s="9">
        <f t="shared" si="6"/>
        <v>382307.48627436988</v>
      </c>
      <c r="I31" s="13">
        <v>27</v>
      </c>
      <c r="J31" s="15" t="str">
        <f t="shared" si="0"/>
        <v/>
      </c>
      <c r="K31" s="15" t="str">
        <f t="shared" si="1"/>
        <v/>
      </c>
      <c r="L31" s="14" t="str">
        <f t="shared" si="2"/>
        <v/>
      </c>
    </row>
    <row r="32" spans="1:12" customFormat="1" ht="15.75" x14ac:dyDescent="0.25">
      <c r="A32" s="11">
        <f t="shared" si="3"/>
        <v>2</v>
      </c>
      <c r="B32" s="11">
        <v>20</v>
      </c>
      <c r="C32" s="10">
        <f t="shared" si="4"/>
        <v>1831.8900383980226</v>
      </c>
      <c r="D32" s="10">
        <f t="shared" si="5"/>
        <v>976.44399308619484</v>
      </c>
      <c r="E32" s="9">
        <f t="shared" si="6"/>
        <v>381331.04228128371</v>
      </c>
      <c r="I32" s="16">
        <v>28</v>
      </c>
      <c r="J32" s="15" t="str">
        <f t="shared" si="0"/>
        <v/>
      </c>
      <c r="K32" s="15" t="str">
        <f t="shared" si="1"/>
        <v/>
      </c>
      <c r="L32" s="14" t="str">
        <f t="shared" si="2"/>
        <v/>
      </c>
    </row>
    <row r="33" spans="1:12" ht="15.75" x14ac:dyDescent="0.25">
      <c r="A33" s="11">
        <f t="shared" si="3"/>
        <v>2</v>
      </c>
      <c r="B33" s="11">
        <v>21</v>
      </c>
      <c r="C33" s="10">
        <f t="shared" si="4"/>
        <v>1827.2112442644845</v>
      </c>
      <c r="D33" s="10">
        <f t="shared" si="5"/>
        <v>981.12278721973269</v>
      </c>
      <c r="E33" s="9">
        <f t="shared" si="6"/>
        <v>380349.91949406394</v>
      </c>
      <c r="I33" s="13">
        <v>29</v>
      </c>
      <c r="J33" s="15" t="str">
        <f t="shared" si="0"/>
        <v/>
      </c>
      <c r="K33" s="15" t="str">
        <f t="shared" si="1"/>
        <v/>
      </c>
      <c r="L33" s="14" t="str">
        <f t="shared" si="2"/>
        <v/>
      </c>
    </row>
    <row r="34" spans="1:12" ht="15.75" x14ac:dyDescent="0.25">
      <c r="A34" s="11">
        <f t="shared" si="3"/>
        <v>2</v>
      </c>
      <c r="B34" s="11">
        <v>22</v>
      </c>
      <c r="C34" s="10">
        <f t="shared" si="4"/>
        <v>1822.5100309090565</v>
      </c>
      <c r="D34" s="10">
        <f t="shared" si="5"/>
        <v>985.82400057516065</v>
      </c>
      <c r="E34" s="9">
        <f t="shared" si="6"/>
        <v>379364.09549348877</v>
      </c>
      <c r="I34" s="16">
        <v>30</v>
      </c>
      <c r="J34" s="15" t="str">
        <f t="shared" si="0"/>
        <v/>
      </c>
      <c r="K34" s="15" t="str">
        <f t="shared" si="1"/>
        <v/>
      </c>
      <c r="L34" s="14" t="str">
        <f t="shared" si="2"/>
        <v/>
      </c>
    </row>
    <row r="35" spans="1:12" ht="15.75" x14ac:dyDescent="0.25">
      <c r="A35" s="11">
        <f t="shared" si="3"/>
        <v>2</v>
      </c>
      <c r="B35" s="11">
        <v>23</v>
      </c>
      <c r="C35" s="10">
        <f t="shared" si="4"/>
        <v>1817.7862909063006</v>
      </c>
      <c r="D35" s="10">
        <f t="shared" si="5"/>
        <v>990.54774057791667</v>
      </c>
      <c r="E35" s="9">
        <f t="shared" si="6"/>
        <v>378373.54775291088</v>
      </c>
      <c r="I35" s="13" t="s">
        <v>19</v>
      </c>
      <c r="J35" s="12">
        <f>SUM(J5:J34)</f>
        <v>274000.16755621217</v>
      </c>
      <c r="K35" s="12">
        <f>SUM(K5:K34)</f>
        <v>400000.00000000006</v>
      </c>
      <c r="L35" s="12">
        <f>SUM(L5:L34)</f>
        <v>674000.16755621205</v>
      </c>
    </row>
    <row r="36" spans="1:12" ht="15.75" x14ac:dyDescent="0.25">
      <c r="A36" s="11">
        <f t="shared" si="3"/>
        <v>2</v>
      </c>
      <c r="B36" s="11">
        <v>24</v>
      </c>
      <c r="C36" s="10">
        <f t="shared" si="4"/>
        <v>1813.0399163160318</v>
      </c>
      <c r="D36" s="10">
        <f t="shared" si="5"/>
        <v>995.29411516818561</v>
      </c>
      <c r="E36" s="9">
        <f t="shared" si="6"/>
        <v>377378.25363774266</v>
      </c>
    </row>
    <row r="37" spans="1:12" ht="15.75" x14ac:dyDescent="0.25">
      <c r="A37" s="11">
        <f t="shared" si="3"/>
        <v>3</v>
      </c>
      <c r="B37" s="11">
        <v>25</v>
      </c>
      <c r="C37" s="10">
        <f t="shared" si="4"/>
        <v>1808.2707986808509</v>
      </c>
      <c r="D37" s="10">
        <f t="shared" si="5"/>
        <v>1000.0632328033666</v>
      </c>
      <c r="E37" s="9">
        <f t="shared" si="6"/>
        <v>376378.19040493935</v>
      </c>
    </row>
    <row r="38" spans="1:12" ht="15.75" x14ac:dyDescent="0.25">
      <c r="A38" s="11">
        <f t="shared" si="3"/>
        <v>3</v>
      </c>
      <c r="B38" s="11">
        <v>26</v>
      </c>
      <c r="C38" s="10">
        <f t="shared" si="4"/>
        <v>1803.4788290236681</v>
      </c>
      <c r="D38" s="10">
        <f t="shared" si="5"/>
        <v>1004.8552024605495</v>
      </c>
      <c r="E38" s="9">
        <f t="shared" si="6"/>
        <v>375373.33520247875</v>
      </c>
    </row>
    <row r="39" spans="1:12" ht="15.75" x14ac:dyDescent="0.25">
      <c r="A39" s="11">
        <f t="shared" si="3"/>
        <v>3</v>
      </c>
      <c r="B39" s="11">
        <v>27</v>
      </c>
      <c r="C39" s="10">
        <f t="shared" si="4"/>
        <v>1798.6638978452111</v>
      </c>
      <c r="D39" s="10">
        <f t="shared" si="5"/>
        <v>1009.6701336390063</v>
      </c>
      <c r="E39" s="9">
        <f t="shared" si="6"/>
        <v>374363.66506883979</v>
      </c>
    </row>
    <row r="40" spans="1:12" ht="15.75" x14ac:dyDescent="0.25">
      <c r="A40" s="11">
        <f t="shared" si="3"/>
        <v>3</v>
      </c>
      <c r="B40" s="11">
        <v>28</v>
      </c>
      <c r="C40" s="10">
        <f t="shared" si="4"/>
        <v>1793.8258951215246</v>
      </c>
      <c r="D40" s="10">
        <f t="shared" si="5"/>
        <v>1014.5081363626931</v>
      </c>
      <c r="E40" s="9">
        <f t="shared" si="6"/>
        <v>373349.15693247708</v>
      </c>
    </row>
    <row r="41" spans="1:12" ht="15.75" x14ac:dyDescent="0.25">
      <c r="A41" s="11">
        <f t="shared" si="3"/>
        <v>3</v>
      </c>
      <c r="B41" s="11">
        <v>29</v>
      </c>
      <c r="C41" s="10">
        <f t="shared" si="4"/>
        <v>1788.9647103014531</v>
      </c>
      <c r="D41" s="10">
        <f t="shared" si="5"/>
        <v>1019.3693211827645</v>
      </c>
      <c r="E41" s="9">
        <f t="shared" si="6"/>
        <v>372329.7876112943</v>
      </c>
    </row>
    <row r="42" spans="1:12" ht="15.75" x14ac:dyDescent="0.25">
      <c r="A42" s="11">
        <f t="shared" si="3"/>
        <v>3</v>
      </c>
      <c r="B42" s="11">
        <v>30</v>
      </c>
      <c r="C42" s="10">
        <f t="shared" si="4"/>
        <v>1784.0802323041194</v>
      </c>
      <c r="D42" s="10">
        <f t="shared" si="5"/>
        <v>1024.2537991800984</v>
      </c>
      <c r="E42" s="9">
        <f t="shared" si="6"/>
        <v>371305.53381211421</v>
      </c>
    </row>
    <row r="43" spans="1:12" ht="15.75" x14ac:dyDescent="0.25">
      <c r="A43" s="11">
        <f t="shared" si="3"/>
        <v>3</v>
      </c>
      <c r="B43" s="11">
        <v>31</v>
      </c>
      <c r="C43" s="10">
        <f t="shared" si="4"/>
        <v>1779.172349516381</v>
      </c>
      <c r="D43" s="10">
        <f t="shared" si="5"/>
        <v>1029.1616819678363</v>
      </c>
      <c r="E43" s="9">
        <f t="shared" si="6"/>
        <v>370276.37213014637</v>
      </c>
    </row>
    <row r="44" spans="1:12" ht="15.75" x14ac:dyDescent="0.25">
      <c r="A44" s="11">
        <f t="shared" si="3"/>
        <v>3</v>
      </c>
      <c r="B44" s="11">
        <v>32</v>
      </c>
      <c r="C44" s="10">
        <f t="shared" si="4"/>
        <v>1774.2409497902852</v>
      </c>
      <c r="D44" s="10">
        <f t="shared" si="5"/>
        <v>1034.0930816939324</v>
      </c>
      <c r="E44" s="9">
        <f t="shared" si="6"/>
        <v>369242.27904845244</v>
      </c>
    </row>
    <row r="45" spans="1:12" ht="15.75" x14ac:dyDescent="0.25">
      <c r="A45" s="11">
        <f t="shared" si="3"/>
        <v>3</v>
      </c>
      <c r="B45" s="11">
        <v>33</v>
      </c>
      <c r="C45" s="10">
        <f t="shared" si="4"/>
        <v>1769.2859204405015</v>
      </c>
      <c r="D45" s="10">
        <f t="shared" si="5"/>
        <v>1039.0481110437158</v>
      </c>
      <c r="E45" s="9">
        <f t="shared" si="6"/>
        <v>368203.23093740875</v>
      </c>
    </row>
    <row r="46" spans="1:12" ht="15.75" x14ac:dyDescent="0.25">
      <c r="A46" s="11">
        <f t="shared" si="3"/>
        <v>3</v>
      </c>
      <c r="B46" s="11">
        <v>34</v>
      </c>
      <c r="C46" s="10">
        <f t="shared" si="4"/>
        <v>1764.3071482417506</v>
      </c>
      <c r="D46" s="10">
        <f t="shared" si="5"/>
        <v>1044.026883242467</v>
      </c>
      <c r="E46" s="9">
        <f t="shared" si="6"/>
        <v>367159.20405416627</v>
      </c>
    </row>
    <row r="47" spans="1:12" ht="15.75" x14ac:dyDescent="0.25">
      <c r="A47" s="11">
        <f t="shared" si="3"/>
        <v>3</v>
      </c>
      <c r="B47" s="11">
        <v>35</v>
      </c>
      <c r="C47" s="10">
        <f t="shared" si="4"/>
        <v>1759.3045194262136</v>
      </c>
      <c r="D47" s="10">
        <f t="shared" si="5"/>
        <v>1049.0295120580038</v>
      </c>
      <c r="E47" s="9">
        <f t="shared" si="6"/>
        <v>366110.17454210826</v>
      </c>
    </row>
    <row r="48" spans="1:12" ht="15.75" x14ac:dyDescent="0.25">
      <c r="A48" s="11">
        <f t="shared" si="3"/>
        <v>3</v>
      </c>
      <c r="B48" s="11">
        <v>36</v>
      </c>
      <c r="C48" s="10">
        <f t="shared" si="4"/>
        <v>1754.2779196809358</v>
      </c>
      <c r="D48" s="10">
        <f t="shared" si="5"/>
        <v>1054.0561118032815</v>
      </c>
      <c r="E48" s="9">
        <f t="shared" si="6"/>
        <v>365056.11843030498</v>
      </c>
    </row>
    <row r="49" spans="1:5" ht="15.75" x14ac:dyDescent="0.25">
      <c r="A49" s="11">
        <f t="shared" si="3"/>
        <v>4</v>
      </c>
      <c r="B49" s="11">
        <v>37</v>
      </c>
      <c r="C49" s="10">
        <f t="shared" si="4"/>
        <v>1749.2272341452122</v>
      </c>
      <c r="D49" s="10">
        <f t="shared" si="5"/>
        <v>1059.1067973390057</v>
      </c>
      <c r="E49" s="9">
        <f t="shared" si="6"/>
        <v>363997.01163296599</v>
      </c>
    </row>
    <row r="50" spans="1:5" ht="15.75" x14ac:dyDescent="0.25">
      <c r="A50" s="11">
        <f t="shared" si="3"/>
        <v>4</v>
      </c>
      <c r="B50" s="11">
        <v>38</v>
      </c>
      <c r="C50" s="10">
        <f t="shared" si="4"/>
        <v>1744.1523474079622</v>
      </c>
      <c r="D50" s="10">
        <f t="shared" si="5"/>
        <v>1064.1816840762551</v>
      </c>
      <c r="E50" s="9">
        <f t="shared" si="6"/>
        <v>362932.82994888973</v>
      </c>
    </row>
    <row r="51" spans="1:5" ht="15.75" x14ac:dyDescent="0.25">
      <c r="A51" s="11">
        <f t="shared" si="3"/>
        <v>4</v>
      </c>
      <c r="B51" s="11">
        <v>39</v>
      </c>
      <c r="C51" s="10">
        <f t="shared" si="4"/>
        <v>1739.0531435050971</v>
      </c>
      <c r="D51" s="10">
        <f t="shared" si="5"/>
        <v>1069.2808879791205</v>
      </c>
      <c r="E51" s="9">
        <f t="shared" si="6"/>
        <v>361863.54906091059</v>
      </c>
    </row>
    <row r="52" spans="1:5" ht="15.75" x14ac:dyDescent="0.25">
      <c r="A52" s="11">
        <f t="shared" si="3"/>
        <v>4</v>
      </c>
      <c r="B52" s="11">
        <v>40</v>
      </c>
      <c r="C52" s="10">
        <f t="shared" si="4"/>
        <v>1733.9295059168637</v>
      </c>
      <c r="D52" s="10">
        <f t="shared" si="5"/>
        <v>1074.4045255673539</v>
      </c>
      <c r="E52" s="9">
        <f t="shared" si="6"/>
        <v>360789.14453534322</v>
      </c>
    </row>
    <row r="53" spans="1:5" ht="15.75" x14ac:dyDescent="0.25">
      <c r="A53" s="11">
        <f t="shared" si="3"/>
        <v>4</v>
      </c>
      <c r="B53" s="11">
        <v>41</v>
      </c>
      <c r="C53" s="10">
        <f t="shared" si="4"/>
        <v>1728.7813175651868</v>
      </c>
      <c r="D53" s="10">
        <f t="shared" si="5"/>
        <v>1079.5527139190308</v>
      </c>
      <c r="E53" s="9">
        <f t="shared" si="6"/>
        <v>359709.5918214242</v>
      </c>
    </row>
    <row r="54" spans="1:5" ht="15.75" x14ac:dyDescent="0.25">
      <c r="A54" s="11">
        <f t="shared" si="3"/>
        <v>4</v>
      </c>
      <c r="B54" s="11">
        <v>42</v>
      </c>
      <c r="C54" s="10">
        <f t="shared" si="4"/>
        <v>1723.6084608109916</v>
      </c>
      <c r="D54" s="10">
        <f t="shared" si="5"/>
        <v>1084.725570673226</v>
      </c>
      <c r="E54" s="9">
        <f t="shared" si="6"/>
        <v>358624.86625075096</v>
      </c>
    </row>
    <row r="55" spans="1:5" ht="15.75" x14ac:dyDescent="0.25">
      <c r="A55" s="11">
        <f t="shared" si="3"/>
        <v>4</v>
      </c>
      <c r="B55" s="11">
        <v>43</v>
      </c>
      <c r="C55" s="10">
        <f t="shared" si="4"/>
        <v>1718.4108174515154</v>
      </c>
      <c r="D55" s="10">
        <f t="shared" si="5"/>
        <v>1089.9232140327019</v>
      </c>
      <c r="E55" s="9">
        <f t="shared" si="6"/>
        <v>357534.94303671829</v>
      </c>
    </row>
    <row r="56" spans="1:5" ht="15.75" x14ac:dyDescent="0.25">
      <c r="A56" s="11">
        <f t="shared" si="3"/>
        <v>4</v>
      </c>
      <c r="B56" s="11">
        <v>44</v>
      </c>
      <c r="C56" s="10">
        <f t="shared" si="4"/>
        <v>1713.1882687176089</v>
      </c>
      <c r="D56" s="10">
        <f t="shared" si="5"/>
        <v>1095.1457627666086</v>
      </c>
      <c r="E56" s="9">
        <f t="shared" si="6"/>
        <v>356439.79727395164</v>
      </c>
    </row>
    <row r="57" spans="1:5" ht="15.75" x14ac:dyDescent="0.25">
      <c r="A57" s="11">
        <f t="shared" si="3"/>
        <v>4</v>
      </c>
      <c r="B57" s="11">
        <v>45</v>
      </c>
      <c r="C57" s="10">
        <f t="shared" si="4"/>
        <v>1707.940695271019</v>
      </c>
      <c r="D57" s="10">
        <f t="shared" si="5"/>
        <v>1100.3933362131986</v>
      </c>
      <c r="E57" s="9">
        <f t="shared" si="6"/>
        <v>355339.40393773851</v>
      </c>
    </row>
    <row r="58" spans="1:5" ht="15.75" x14ac:dyDescent="0.25">
      <c r="A58" s="11">
        <f t="shared" si="3"/>
        <v>4</v>
      </c>
      <c r="B58" s="11">
        <v>46</v>
      </c>
      <c r="C58" s="10">
        <f t="shared" si="4"/>
        <v>1702.6679772016639</v>
      </c>
      <c r="D58" s="10">
        <f t="shared" si="5"/>
        <v>1105.6660542825534</v>
      </c>
      <c r="E58" s="9">
        <f t="shared" si="6"/>
        <v>354233.73788345593</v>
      </c>
    </row>
    <row r="59" spans="1:5" ht="15.75" x14ac:dyDescent="0.25">
      <c r="A59" s="11">
        <f t="shared" si="3"/>
        <v>4</v>
      </c>
      <c r="B59" s="11">
        <v>47</v>
      </c>
      <c r="C59" s="10">
        <f t="shared" si="4"/>
        <v>1697.3699940248932</v>
      </c>
      <c r="D59" s="10">
        <f t="shared" si="5"/>
        <v>1110.9640374593241</v>
      </c>
      <c r="E59" s="9">
        <f t="shared" si="6"/>
        <v>353122.77384599659</v>
      </c>
    </row>
    <row r="60" spans="1:5" ht="15.75" x14ac:dyDescent="0.25">
      <c r="A60" s="11">
        <f t="shared" si="3"/>
        <v>4</v>
      </c>
      <c r="B60" s="11">
        <v>48</v>
      </c>
      <c r="C60" s="10">
        <f t="shared" si="4"/>
        <v>1692.0466246787339</v>
      </c>
      <c r="D60" s="10">
        <f t="shared" si="5"/>
        <v>1116.2874068054832</v>
      </c>
      <c r="E60" s="9">
        <f t="shared" si="6"/>
        <v>352006.4864391911</v>
      </c>
    </row>
    <row r="61" spans="1:5" ht="15.75" x14ac:dyDescent="0.25">
      <c r="A61" s="11">
        <f t="shared" si="3"/>
        <v>5</v>
      </c>
      <c r="B61" s="11">
        <v>49</v>
      </c>
      <c r="C61" s="10">
        <f t="shared" si="4"/>
        <v>1686.6977475211245</v>
      </c>
      <c r="D61" s="10">
        <f t="shared" si="5"/>
        <v>1121.6362839630929</v>
      </c>
      <c r="E61" s="9">
        <f t="shared" si="6"/>
        <v>350884.85015522805</v>
      </c>
    </row>
    <row r="62" spans="1:5" ht="15.75" x14ac:dyDescent="0.25">
      <c r="A62" s="11">
        <f t="shared" si="3"/>
        <v>5</v>
      </c>
      <c r="B62" s="11">
        <v>50</v>
      </c>
      <c r="C62" s="10">
        <f t="shared" si="4"/>
        <v>1681.3232403271345</v>
      </c>
      <c r="D62" s="10">
        <f t="shared" si="5"/>
        <v>1127.0107911570828</v>
      </c>
      <c r="E62" s="9">
        <f t="shared" si="6"/>
        <v>349757.83936407091</v>
      </c>
    </row>
    <row r="63" spans="1:5" ht="15.75" x14ac:dyDescent="0.25">
      <c r="A63" s="11">
        <f t="shared" si="3"/>
        <v>5</v>
      </c>
      <c r="B63" s="11">
        <v>51</v>
      </c>
      <c r="C63" s="10">
        <f t="shared" si="4"/>
        <v>1675.9229802861739</v>
      </c>
      <c r="D63" s="10">
        <f t="shared" si="5"/>
        <v>1132.4110511980439</v>
      </c>
      <c r="E63" s="9">
        <f t="shared" si="6"/>
        <v>348625.42831287289</v>
      </c>
    </row>
    <row r="64" spans="1:5" ht="15.75" x14ac:dyDescent="0.25">
      <c r="A64" s="11">
        <f t="shared" si="3"/>
        <v>5</v>
      </c>
      <c r="B64" s="11">
        <v>52</v>
      </c>
      <c r="C64" s="10">
        <f t="shared" si="4"/>
        <v>1670.4968439991831</v>
      </c>
      <c r="D64" s="10">
        <f t="shared" si="5"/>
        <v>1137.8371874850345</v>
      </c>
      <c r="E64" s="9">
        <f t="shared" si="6"/>
        <v>347487.59112538787</v>
      </c>
    </row>
    <row r="65" spans="1:5" ht="15.75" x14ac:dyDescent="0.25">
      <c r="A65" s="11">
        <f t="shared" si="3"/>
        <v>5</v>
      </c>
      <c r="B65" s="11">
        <v>53</v>
      </c>
      <c r="C65" s="10">
        <f t="shared" si="4"/>
        <v>1665.0447074758172</v>
      </c>
      <c r="D65" s="10">
        <f t="shared" si="5"/>
        <v>1143.2893240084002</v>
      </c>
      <c r="E65" s="9">
        <f t="shared" si="6"/>
        <v>346344.30180137948</v>
      </c>
    </row>
    <row r="66" spans="1:5" ht="15.75" x14ac:dyDescent="0.25">
      <c r="A66" s="11">
        <f t="shared" si="3"/>
        <v>5</v>
      </c>
      <c r="B66" s="11">
        <v>54</v>
      </c>
      <c r="C66" s="10">
        <f t="shared" si="4"/>
        <v>1659.5664461316105</v>
      </c>
      <c r="D66" s="10">
        <f t="shared" si="5"/>
        <v>1148.7675853526071</v>
      </c>
      <c r="E66" s="9">
        <f t="shared" si="6"/>
        <v>345195.53421602683</v>
      </c>
    </row>
    <row r="67" spans="1:5" ht="15.75" x14ac:dyDescent="0.25">
      <c r="A67" s="11">
        <f t="shared" si="3"/>
        <v>5</v>
      </c>
      <c r="B67" s="11">
        <v>55</v>
      </c>
      <c r="C67" s="10">
        <f t="shared" si="4"/>
        <v>1654.0619347851291</v>
      </c>
      <c r="D67" s="10">
        <f t="shared" si="5"/>
        <v>1154.2720966990887</v>
      </c>
      <c r="E67" s="9">
        <f t="shared" si="6"/>
        <v>344041.26211932779</v>
      </c>
    </row>
    <row r="68" spans="1:5" ht="15.75" x14ac:dyDescent="0.25">
      <c r="A68" s="11">
        <f t="shared" si="3"/>
        <v>5</v>
      </c>
      <c r="B68" s="11">
        <v>56</v>
      </c>
      <c r="C68" s="10">
        <f t="shared" si="4"/>
        <v>1648.5310476551122</v>
      </c>
      <c r="D68" s="10">
        <f t="shared" si="5"/>
        <v>1159.802983829105</v>
      </c>
      <c r="E68" s="9">
        <f t="shared" si="6"/>
        <v>342881.45913549868</v>
      </c>
    </row>
    <row r="69" spans="1:5" ht="15.75" x14ac:dyDescent="0.25">
      <c r="A69" s="11">
        <f t="shared" si="3"/>
        <v>5</v>
      </c>
      <c r="B69" s="11">
        <v>57</v>
      </c>
      <c r="C69" s="10">
        <f t="shared" si="4"/>
        <v>1642.9736583575982</v>
      </c>
      <c r="D69" s="10">
        <f t="shared" si="5"/>
        <v>1165.3603731266192</v>
      </c>
      <c r="E69" s="9">
        <f t="shared" si="6"/>
        <v>341716.09876237204</v>
      </c>
    </row>
    <row r="70" spans="1:5" ht="15.75" x14ac:dyDescent="0.25">
      <c r="A70" s="11">
        <f t="shared" si="3"/>
        <v>5</v>
      </c>
      <c r="B70" s="11">
        <v>58</v>
      </c>
      <c r="C70" s="10">
        <f t="shared" si="4"/>
        <v>1637.3896399030332</v>
      </c>
      <c r="D70" s="10">
        <f t="shared" si="5"/>
        <v>1170.9443915811844</v>
      </c>
      <c r="E70" s="9">
        <f t="shared" si="6"/>
        <v>340545.15437079087</v>
      </c>
    </row>
    <row r="71" spans="1:5" ht="15.75" x14ac:dyDescent="0.25">
      <c r="A71" s="11">
        <f t="shared" si="3"/>
        <v>5</v>
      </c>
      <c r="B71" s="11">
        <v>59</v>
      </c>
      <c r="C71" s="10">
        <f t="shared" si="4"/>
        <v>1631.7788646933734</v>
      </c>
      <c r="D71" s="10">
        <f t="shared" si="5"/>
        <v>1176.5551667908442</v>
      </c>
      <c r="E71" s="9">
        <f t="shared" si="6"/>
        <v>339368.59920399997</v>
      </c>
    </row>
    <row r="72" spans="1:5" ht="15.75" x14ac:dyDescent="0.25">
      <c r="A72" s="11">
        <f t="shared" si="3"/>
        <v>5</v>
      </c>
      <c r="B72" s="11">
        <v>60</v>
      </c>
      <c r="C72" s="10">
        <f t="shared" si="4"/>
        <v>1626.1412045191669</v>
      </c>
      <c r="D72" s="10">
        <f t="shared" si="5"/>
        <v>1182.1928269650505</v>
      </c>
      <c r="E72" s="9">
        <f t="shared" si="6"/>
        <v>338186.40637703496</v>
      </c>
    </row>
    <row r="73" spans="1:5" ht="15.75" x14ac:dyDescent="0.25">
      <c r="A73" s="11">
        <f t="shared" si="3"/>
        <v>6</v>
      </c>
      <c r="B73" s="11">
        <v>61</v>
      </c>
      <c r="C73" s="10">
        <f t="shared" si="4"/>
        <v>1620.4765305566264</v>
      </c>
      <c r="D73" s="10">
        <f t="shared" si="5"/>
        <v>1187.8575009275912</v>
      </c>
      <c r="E73" s="9">
        <f t="shared" si="6"/>
        <v>336998.54887610738</v>
      </c>
    </row>
    <row r="74" spans="1:5" ht="15.75" x14ac:dyDescent="0.25">
      <c r="A74" s="11">
        <f t="shared" si="3"/>
        <v>6</v>
      </c>
      <c r="B74" s="11">
        <v>62</v>
      </c>
      <c r="C74" s="10">
        <f t="shared" si="4"/>
        <v>1614.7847133646817</v>
      </c>
      <c r="D74" s="10">
        <f t="shared" si="5"/>
        <v>1193.5493181195359</v>
      </c>
      <c r="E74" s="9">
        <f t="shared" si="6"/>
        <v>335804.99955798785</v>
      </c>
    </row>
    <row r="75" spans="1:5" ht="15.75" x14ac:dyDescent="0.25">
      <c r="A75" s="11">
        <f t="shared" si="3"/>
        <v>6</v>
      </c>
      <c r="B75" s="11">
        <v>63</v>
      </c>
      <c r="C75" s="10">
        <f t="shared" si="4"/>
        <v>1609.0656228820255</v>
      </c>
      <c r="D75" s="10">
        <f t="shared" si="5"/>
        <v>1199.268408602192</v>
      </c>
      <c r="E75" s="9">
        <f t="shared" si="6"/>
        <v>334605.73114938563</v>
      </c>
    </row>
    <row r="76" spans="1:5" ht="15.75" x14ac:dyDescent="0.25">
      <c r="A76" s="11">
        <f t="shared" si="3"/>
        <v>6</v>
      </c>
      <c r="B76" s="11">
        <v>64</v>
      </c>
      <c r="C76" s="10">
        <f t="shared" si="4"/>
        <v>1603.31912842414</v>
      </c>
      <c r="D76" s="10">
        <f t="shared" si="5"/>
        <v>1205.0149030600776</v>
      </c>
      <c r="E76" s="9">
        <f t="shared" si="6"/>
        <v>333400.71624632552</v>
      </c>
    </row>
    <row r="77" spans="1:5" ht="15.75" x14ac:dyDescent="0.25">
      <c r="A77" s="11">
        <f t="shared" ref="A77:A140" si="7">ROUNDDOWN((B77-1)/12 +1,0)</f>
        <v>6</v>
      </c>
      <c r="B77" s="11">
        <v>65</v>
      </c>
      <c r="C77" s="10">
        <f t="shared" ref="C77:C140" si="8">IFERROR(IPMT($E$9, $B77, $F$9, -$A$9), "")</f>
        <v>1597.5450986803103</v>
      </c>
      <c r="D77" s="10">
        <f t="shared" ref="D77:D140" si="9">IFERROR(PPMT($E$9, $B77, $F$9, -$A$9),"")</f>
        <v>1210.7889328039071</v>
      </c>
      <c r="E77" s="9">
        <f t="shared" ref="E77:E140" si="10">IFERROR($A$9+CUMPRINC($E$9, $F$9, $A$9, $B$13, B77, 0),"")</f>
        <v>332189.92731352162</v>
      </c>
    </row>
    <row r="78" spans="1:5" ht="15.75" x14ac:dyDescent="0.25">
      <c r="A78" s="11">
        <f t="shared" si="7"/>
        <v>6</v>
      </c>
      <c r="B78" s="11">
        <v>66</v>
      </c>
      <c r="C78" s="10">
        <f t="shared" si="8"/>
        <v>1591.7434017106252</v>
      </c>
      <c r="D78" s="10">
        <f t="shared" si="9"/>
        <v>1216.5906297735924</v>
      </c>
      <c r="E78" s="9">
        <f t="shared" si="10"/>
        <v>330973.33668374806</v>
      </c>
    </row>
    <row r="79" spans="1:5" ht="15.75" x14ac:dyDescent="0.25">
      <c r="A79" s="11">
        <f t="shared" si="7"/>
        <v>6</v>
      </c>
      <c r="B79" s="11">
        <v>67</v>
      </c>
      <c r="C79" s="10">
        <f t="shared" si="8"/>
        <v>1585.9139049429598</v>
      </c>
      <c r="D79" s="10">
        <f t="shared" si="9"/>
        <v>1222.4201265412576</v>
      </c>
      <c r="E79" s="9">
        <f t="shared" si="10"/>
        <v>329750.91655720677</v>
      </c>
    </row>
    <row r="80" spans="1:5" ht="15.75" x14ac:dyDescent="0.25">
      <c r="A80" s="11">
        <f t="shared" si="7"/>
        <v>6</v>
      </c>
      <c r="B80" s="11">
        <v>68</v>
      </c>
      <c r="C80" s="10">
        <f t="shared" si="8"/>
        <v>1580.0564751699499</v>
      </c>
      <c r="D80" s="10">
        <f t="shared" si="9"/>
        <v>1228.2775563142677</v>
      </c>
      <c r="E80" s="9">
        <f t="shared" si="10"/>
        <v>328522.63900089252</v>
      </c>
    </row>
    <row r="81" spans="1:5" ht="15.75" x14ac:dyDescent="0.25">
      <c r="A81" s="11">
        <f t="shared" si="7"/>
        <v>6</v>
      </c>
      <c r="B81" s="11">
        <v>69</v>
      </c>
      <c r="C81" s="10">
        <f t="shared" si="8"/>
        <v>1574.1709785459439</v>
      </c>
      <c r="D81" s="10">
        <f t="shared" si="9"/>
        <v>1234.1630529382737</v>
      </c>
      <c r="E81" s="9">
        <f t="shared" si="10"/>
        <v>327288.47594795423</v>
      </c>
    </row>
    <row r="82" spans="1:5" ht="15.75" x14ac:dyDescent="0.25">
      <c r="A82" s="11">
        <f t="shared" si="7"/>
        <v>6</v>
      </c>
      <c r="B82" s="11">
        <v>70</v>
      </c>
      <c r="C82" s="10">
        <f t="shared" si="8"/>
        <v>1568.2572805839477</v>
      </c>
      <c r="D82" s="10">
        <f t="shared" si="9"/>
        <v>1240.0767509002696</v>
      </c>
      <c r="E82" s="9">
        <f t="shared" si="10"/>
        <v>326048.39919705398</v>
      </c>
    </row>
    <row r="83" spans="1:5" ht="15.75" x14ac:dyDescent="0.25">
      <c r="A83" s="11">
        <f t="shared" si="7"/>
        <v>6</v>
      </c>
      <c r="B83" s="11">
        <v>71</v>
      </c>
      <c r="C83" s="10">
        <f t="shared" si="8"/>
        <v>1562.3152461525508</v>
      </c>
      <c r="D83" s="10">
        <f t="shared" si="9"/>
        <v>1246.0187853316665</v>
      </c>
      <c r="E83" s="9">
        <f t="shared" si="10"/>
        <v>324802.38041172235</v>
      </c>
    </row>
    <row r="84" spans="1:5" ht="15.75" x14ac:dyDescent="0.25">
      <c r="A84" s="11">
        <f t="shared" si="7"/>
        <v>6</v>
      </c>
      <c r="B84" s="11">
        <v>72</v>
      </c>
      <c r="C84" s="10">
        <f t="shared" si="8"/>
        <v>1556.3447394728366</v>
      </c>
      <c r="D84" s="10">
        <f t="shared" si="9"/>
        <v>1251.9892920113812</v>
      </c>
      <c r="E84" s="9">
        <f t="shared" si="10"/>
        <v>323550.39111971093</v>
      </c>
    </row>
    <row r="85" spans="1:5" ht="15.75" x14ac:dyDescent="0.25">
      <c r="A85" s="11">
        <f t="shared" si="7"/>
        <v>7</v>
      </c>
      <c r="B85" s="11">
        <v>73</v>
      </c>
      <c r="C85" s="10">
        <f t="shared" si="8"/>
        <v>1550.3456241152817</v>
      </c>
      <c r="D85" s="10">
        <f t="shared" si="9"/>
        <v>1257.9884073689354</v>
      </c>
      <c r="E85" s="9">
        <f t="shared" si="10"/>
        <v>322292.40271234198</v>
      </c>
    </row>
    <row r="86" spans="1:5" ht="15.75" x14ac:dyDescent="0.25">
      <c r="A86" s="11">
        <f t="shared" si="7"/>
        <v>7</v>
      </c>
      <c r="B86" s="11">
        <v>74</v>
      </c>
      <c r="C86" s="10">
        <f t="shared" si="8"/>
        <v>1544.3177629966394</v>
      </c>
      <c r="D86" s="10">
        <f t="shared" si="9"/>
        <v>1264.0162684875784</v>
      </c>
      <c r="E86" s="9">
        <f t="shared" si="10"/>
        <v>321028.38644385443</v>
      </c>
    </row>
    <row r="87" spans="1:5" ht="15.75" x14ac:dyDescent="0.25">
      <c r="A87" s="11">
        <f t="shared" si="7"/>
        <v>7</v>
      </c>
      <c r="B87" s="11">
        <v>75</v>
      </c>
      <c r="C87" s="10">
        <f t="shared" si="8"/>
        <v>1538.2610183768029</v>
      </c>
      <c r="D87" s="10">
        <f t="shared" si="9"/>
        <v>1270.0730131074147</v>
      </c>
      <c r="E87" s="9">
        <f t="shared" si="10"/>
        <v>319758.31343074702</v>
      </c>
    </row>
    <row r="88" spans="1:5" ht="15.75" x14ac:dyDescent="0.25">
      <c r="A88" s="11">
        <f t="shared" si="7"/>
        <v>7</v>
      </c>
      <c r="B88" s="11">
        <v>76</v>
      </c>
      <c r="C88" s="10">
        <f t="shared" si="8"/>
        <v>1532.175251855663</v>
      </c>
      <c r="D88" s="10">
        <f t="shared" si="9"/>
        <v>1276.1587796285542</v>
      </c>
      <c r="E88" s="9">
        <f t="shared" si="10"/>
        <v>318482.15465111844</v>
      </c>
    </row>
    <row r="89" spans="1:5" ht="15.75" x14ac:dyDescent="0.25">
      <c r="A89" s="11">
        <f t="shared" si="7"/>
        <v>7</v>
      </c>
      <c r="B89" s="11">
        <v>77</v>
      </c>
      <c r="C89" s="10">
        <f t="shared" si="8"/>
        <v>1526.0603243699431</v>
      </c>
      <c r="D89" s="10">
        <f t="shared" si="9"/>
        <v>1282.2737071142744</v>
      </c>
      <c r="E89" s="9">
        <f t="shared" si="10"/>
        <v>317199.88094400417</v>
      </c>
    </row>
    <row r="90" spans="1:5" ht="15.75" x14ac:dyDescent="0.25">
      <c r="A90" s="11">
        <f t="shared" si="7"/>
        <v>7</v>
      </c>
      <c r="B90" s="11">
        <v>78</v>
      </c>
      <c r="C90" s="10">
        <f t="shared" si="8"/>
        <v>1519.9160961900204</v>
      </c>
      <c r="D90" s="10">
        <f t="shared" si="9"/>
        <v>1288.4179352941972</v>
      </c>
      <c r="E90" s="9">
        <f t="shared" si="10"/>
        <v>315911.46300871001</v>
      </c>
    </row>
    <row r="91" spans="1:5" ht="15.75" x14ac:dyDescent="0.25">
      <c r="A91" s="11">
        <f t="shared" si="7"/>
        <v>7</v>
      </c>
      <c r="B91" s="11">
        <v>79</v>
      </c>
      <c r="C91" s="10">
        <f t="shared" si="8"/>
        <v>1513.7424269167359</v>
      </c>
      <c r="D91" s="10">
        <f t="shared" si="9"/>
        <v>1294.5916045674817</v>
      </c>
      <c r="E91" s="9">
        <f t="shared" si="10"/>
        <v>314616.87140414247</v>
      </c>
    </row>
    <row r="92" spans="1:5" ht="15.75" x14ac:dyDescent="0.25">
      <c r="A92" s="11">
        <f t="shared" si="7"/>
        <v>7</v>
      </c>
      <c r="B92" s="11">
        <v>80</v>
      </c>
      <c r="C92" s="10">
        <f t="shared" si="8"/>
        <v>1507.5391754781833</v>
      </c>
      <c r="D92" s="10">
        <f t="shared" si="9"/>
        <v>1300.794856006034</v>
      </c>
      <c r="E92" s="9">
        <f t="shared" si="10"/>
        <v>313316.07654813648</v>
      </c>
    </row>
    <row r="93" spans="1:5" ht="15.75" x14ac:dyDescent="0.25">
      <c r="A93" s="11">
        <f t="shared" si="7"/>
        <v>7</v>
      </c>
      <c r="B93" s="11">
        <v>81</v>
      </c>
      <c r="C93" s="10">
        <f t="shared" si="8"/>
        <v>1501.3062001264877</v>
      </c>
      <c r="D93" s="10">
        <f t="shared" si="9"/>
        <v>1307.0278313577298</v>
      </c>
      <c r="E93" s="9">
        <f t="shared" si="10"/>
        <v>312009.04871677875</v>
      </c>
    </row>
    <row r="94" spans="1:5" ht="15.75" x14ac:dyDescent="0.25">
      <c r="A94" s="11">
        <f t="shared" si="7"/>
        <v>7</v>
      </c>
      <c r="B94" s="11">
        <v>82</v>
      </c>
      <c r="C94" s="10">
        <f t="shared" si="8"/>
        <v>1495.0433584345651</v>
      </c>
      <c r="D94" s="10">
        <f t="shared" si="9"/>
        <v>1313.2906730496522</v>
      </c>
      <c r="E94" s="9">
        <f t="shared" si="10"/>
        <v>310695.75804372912</v>
      </c>
    </row>
    <row r="95" spans="1:5" ht="15.75" x14ac:dyDescent="0.25">
      <c r="A95" s="11">
        <f t="shared" si="7"/>
        <v>7</v>
      </c>
      <c r="B95" s="11">
        <v>83</v>
      </c>
      <c r="C95" s="10">
        <f t="shared" si="8"/>
        <v>1488.7505072928691</v>
      </c>
      <c r="D95" s="10">
        <f t="shared" si="9"/>
        <v>1319.5835241913483</v>
      </c>
      <c r="E95" s="9">
        <f t="shared" si="10"/>
        <v>309376.17451953772</v>
      </c>
    </row>
    <row r="96" spans="1:5" ht="15.75" x14ac:dyDescent="0.25">
      <c r="A96" s="11">
        <f t="shared" si="7"/>
        <v>7</v>
      </c>
      <c r="B96" s="11">
        <v>84</v>
      </c>
      <c r="C96" s="10">
        <f t="shared" si="8"/>
        <v>1482.4275029061187</v>
      </c>
      <c r="D96" s="10">
        <f t="shared" si="9"/>
        <v>1325.9065285780989</v>
      </c>
      <c r="E96" s="9">
        <f t="shared" si="10"/>
        <v>308050.26799095963</v>
      </c>
    </row>
    <row r="97" spans="1:5" ht="15.75" x14ac:dyDescent="0.25">
      <c r="A97" s="11">
        <f t="shared" si="7"/>
        <v>8</v>
      </c>
      <c r="B97" s="11">
        <v>85</v>
      </c>
      <c r="C97" s="10">
        <f t="shared" si="8"/>
        <v>1476.0742007900153</v>
      </c>
      <c r="D97" s="10">
        <f t="shared" si="9"/>
        <v>1332.259830694202</v>
      </c>
      <c r="E97" s="9">
        <f t="shared" si="10"/>
        <v>306718.00816026545</v>
      </c>
    </row>
    <row r="98" spans="1:5" ht="15.75" x14ac:dyDescent="0.25">
      <c r="A98" s="11">
        <f t="shared" si="7"/>
        <v>8</v>
      </c>
      <c r="B98" s="11">
        <v>86</v>
      </c>
      <c r="C98" s="10">
        <f t="shared" si="8"/>
        <v>1469.6904557679391</v>
      </c>
      <c r="D98" s="10">
        <f t="shared" si="9"/>
        <v>1338.6435757162785</v>
      </c>
      <c r="E98" s="9">
        <f t="shared" si="10"/>
        <v>305379.36458454916</v>
      </c>
    </row>
    <row r="99" spans="1:5" ht="15.75" x14ac:dyDescent="0.25">
      <c r="A99" s="11">
        <f t="shared" si="7"/>
        <v>8</v>
      </c>
      <c r="B99" s="11">
        <v>87</v>
      </c>
      <c r="C99" s="10">
        <f t="shared" si="8"/>
        <v>1463.2761219676318</v>
      </c>
      <c r="D99" s="10">
        <f t="shared" si="9"/>
        <v>1345.0579095165856</v>
      </c>
      <c r="E99" s="9">
        <f t="shared" si="10"/>
        <v>304034.3066750326</v>
      </c>
    </row>
    <row r="100" spans="1:5" ht="15.75" x14ac:dyDescent="0.25">
      <c r="A100" s="11">
        <f t="shared" si="7"/>
        <v>8</v>
      </c>
      <c r="B100" s="11">
        <v>88</v>
      </c>
      <c r="C100" s="10">
        <f t="shared" si="8"/>
        <v>1456.8310528178647</v>
      </c>
      <c r="D100" s="10">
        <f t="shared" si="9"/>
        <v>1351.5029786663524</v>
      </c>
      <c r="E100" s="9">
        <f t="shared" si="10"/>
        <v>302682.8036963662</v>
      </c>
    </row>
    <row r="101" spans="1:5" ht="15.75" x14ac:dyDescent="0.25">
      <c r="A101" s="11">
        <f t="shared" si="7"/>
        <v>8</v>
      </c>
      <c r="B101" s="11">
        <v>89</v>
      </c>
      <c r="C101" s="10">
        <f t="shared" si="8"/>
        <v>1450.3551010450885</v>
      </c>
      <c r="D101" s="10">
        <f t="shared" si="9"/>
        <v>1357.978930439129</v>
      </c>
      <c r="E101" s="9">
        <f t="shared" si="10"/>
        <v>301324.8247659271</v>
      </c>
    </row>
    <row r="102" spans="1:5" ht="15.75" x14ac:dyDescent="0.25">
      <c r="A102" s="11">
        <f t="shared" si="7"/>
        <v>8</v>
      </c>
      <c r="B102" s="11">
        <v>90</v>
      </c>
      <c r="C102" s="10">
        <f t="shared" si="8"/>
        <v>1443.8481186700678</v>
      </c>
      <c r="D102" s="10">
        <f t="shared" si="9"/>
        <v>1364.4859128141497</v>
      </c>
      <c r="E102" s="9">
        <f t="shared" si="10"/>
        <v>299960.33885311295</v>
      </c>
    </row>
    <row r="103" spans="1:5" ht="15.75" x14ac:dyDescent="0.25">
      <c r="A103" s="11">
        <f t="shared" si="7"/>
        <v>8</v>
      </c>
      <c r="B103" s="11">
        <v>91</v>
      </c>
      <c r="C103" s="10">
        <f t="shared" si="8"/>
        <v>1437.3099570044999</v>
      </c>
      <c r="D103" s="10">
        <f t="shared" si="9"/>
        <v>1371.0240744797175</v>
      </c>
      <c r="E103" s="9">
        <f t="shared" si="10"/>
        <v>298589.31477863324</v>
      </c>
    </row>
    <row r="104" spans="1:5" ht="15.75" x14ac:dyDescent="0.25">
      <c r="A104" s="11">
        <f t="shared" si="7"/>
        <v>8</v>
      </c>
      <c r="B104" s="11">
        <v>92</v>
      </c>
      <c r="C104" s="10">
        <f t="shared" si="8"/>
        <v>1430.7404666476177</v>
      </c>
      <c r="D104" s="10">
        <f t="shared" si="9"/>
        <v>1377.5935648365996</v>
      </c>
      <c r="E104" s="9">
        <f t="shared" si="10"/>
        <v>297211.72121379664</v>
      </c>
    </row>
    <row r="105" spans="1:5" ht="15.75" x14ac:dyDescent="0.25">
      <c r="A105" s="11">
        <f t="shared" si="7"/>
        <v>8</v>
      </c>
      <c r="B105" s="11">
        <v>93</v>
      </c>
      <c r="C105" s="10">
        <f t="shared" si="8"/>
        <v>1424.1394974827758</v>
      </c>
      <c r="D105" s="10">
        <f t="shared" si="9"/>
        <v>1384.1945340014415</v>
      </c>
      <c r="E105" s="9">
        <f t="shared" si="10"/>
        <v>295827.52667979518</v>
      </c>
    </row>
    <row r="106" spans="1:5" ht="15.75" x14ac:dyDescent="0.25">
      <c r="A106" s="11">
        <f t="shared" si="7"/>
        <v>8</v>
      </c>
      <c r="B106" s="11">
        <v>94</v>
      </c>
      <c r="C106" s="10">
        <f t="shared" si="8"/>
        <v>1417.5068986740193</v>
      </c>
      <c r="D106" s="10">
        <f t="shared" si="9"/>
        <v>1390.8271328101982</v>
      </c>
      <c r="E106" s="9">
        <f t="shared" si="10"/>
        <v>294436.69954698498</v>
      </c>
    </row>
    <row r="107" spans="1:5" ht="15.75" x14ac:dyDescent="0.25">
      <c r="A107" s="11">
        <f t="shared" si="7"/>
        <v>8</v>
      </c>
      <c r="B107" s="11">
        <v>95</v>
      </c>
      <c r="C107" s="10">
        <f t="shared" si="8"/>
        <v>1410.8425186626368</v>
      </c>
      <c r="D107" s="10">
        <f t="shared" si="9"/>
        <v>1397.4915128215807</v>
      </c>
      <c r="E107" s="9">
        <f t="shared" si="10"/>
        <v>293039.2080341634</v>
      </c>
    </row>
    <row r="108" spans="1:5" ht="15.75" x14ac:dyDescent="0.25">
      <c r="A108" s="11">
        <f t="shared" si="7"/>
        <v>8</v>
      </c>
      <c r="B108" s="11">
        <v>96</v>
      </c>
      <c r="C108" s="10">
        <f t="shared" si="8"/>
        <v>1404.1462051637004</v>
      </c>
      <c r="D108" s="10">
        <f t="shared" si="9"/>
        <v>1404.1878263205174</v>
      </c>
      <c r="E108" s="9">
        <f t="shared" si="10"/>
        <v>291635.02020784287</v>
      </c>
    </row>
    <row r="109" spans="1:5" ht="15.75" x14ac:dyDescent="0.25">
      <c r="A109" s="11">
        <f t="shared" si="7"/>
        <v>9</v>
      </c>
      <c r="B109" s="11">
        <v>97</v>
      </c>
      <c r="C109" s="10">
        <f t="shared" si="8"/>
        <v>1397.4178051625809</v>
      </c>
      <c r="D109" s="10">
        <f t="shared" si="9"/>
        <v>1410.9162263216367</v>
      </c>
      <c r="E109" s="9">
        <f t="shared" si="10"/>
        <v>290224.10398152127</v>
      </c>
    </row>
    <row r="110" spans="1:5" ht="15.75" x14ac:dyDescent="0.25">
      <c r="A110" s="11">
        <f t="shared" si="7"/>
        <v>9</v>
      </c>
      <c r="B110" s="11">
        <v>98</v>
      </c>
      <c r="C110" s="10">
        <f t="shared" si="8"/>
        <v>1390.6571649114564</v>
      </c>
      <c r="D110" s="10">
        <f t="shared" si="9"/>
        <v>1417.6768665727609</v>
      </c>
      <c r="E110" s="9">
        <f t="shared" si="10"/>
        <v>288806.42711494851</v>
      </c>
    </row>
    <row r="111" spans="1:5" ht="15.75" x14ac:dyDescent="0.25">
      <c r="A111" s="11">
        <f t="shared" si="7"/>
        <v>9</v>
      </c>
      <c r="B111" s="11">
        <v>99</v>
      </c>
      <c r="C111" s="10">
        <f t="shared" si="8"/>
        <v>1383.8641299257952</v>
      </c>
      <c r="D111" s="10">
        <f t="shared" si="9"/>
        <v>1424.4699015584222</v>
      </c>
      <c r="E111" s="9">
        <f t="shared" si="10"/>
        <v>287381.95721339004</v>
      </c>
    </row>
    <row r="112" spans="1:5" ht="15.75" x14ac:dyDescent="0.25">
      <c r="A112" s="11">
        <f t="shared" si="7"/>
        <v>9</v>
      </c>
      <c r="B112" s="11">
        <v>100</v>
      </c>
      <c r="C112" s="10">
        <f t="shared" si="8"/>
        <v>1377.038544980828</v>
      </c>
      <c r="D112" s="10">
        <f t="shared" si="9"/>
        <v>1431.2954865033896</v>
      </c>
      <c r="E112" s="9">
        <f t="shared" si="10"/>
        <v>285950.6617268867</v>
      </c>
    </row>
    <row r="113" spans="1:5" ht="15.75" x14ac:dyDescent="0.25">
      <c r="A113" s="11">
        <f t="shared" si="7"/>
        <v>9</v>
      </c>
      <c r="B113" s="11">
        <v>101</v>
      </c>
      <c r="C113" s="10">
        <f t="shared" si="8"/>
        <v>1370.1802541079992</v>
      </c>
      <c r="D113" s="10">
        <f t="shared" si="9"/>
        <v>1438.1537773762186</v>
      </c>
      <c r="E113" s="9">
        <f t="shared" si="10"/>
        <v>284512.50794951047</v>
      </c>
    </row>
    <row r="114" spans="1:5" ht="15.75" x14ac:dyDescent="0.25">
      <c r="A114" s="11">
        <f t="shared" si="7"/>
        <v>9</v>
      </c>
      <c r="B114" s="11">
        <v>102</v>
      </c>
      <c r="C114" s="10">
        <f t="shared" si="8"/>
        <v>1363.2891005914048</v>
      </c>
      <c r="D114" s="10">
        <f t="shared" si="9"/>
        <v>1445.0449308928128</v>
      </c>
      <c r="E114" s="9">
        <f t="shared" si="10"/>
        <v>283067.46301861765</v>
      </c>
    </row>
    <row r="115" spans="1:5" ht="15.75" x14ac:dyDescent="0.25">
      <c r="A115" s="11">
        <f t="shared" si="7"/>
        <v>9</v>
      </c>
      <c r="B115" s="11">
        <v>103</v>
      </c>
      <c r="C115" s="10">
        <f t="shared" si="8"/>
        <v>1356.3649269642101</v>
      </c>
      <c r="D115" s="10">
        <f t="shared" si="9"/>
        <v>1451.9691045200075</v>
      </c>
      <c r="E115" s="9">
        <f t="shared" si="10"/>
        <v>281615.49391409766</v>
      </c>
    </row>
    <row r="116" spans="1:5" ht="15.75" x14ac:dyDescent="0.25">
      <c r="A116" s="11">
        <f t="shared" si="7"/>
        <v>9</v>
      </c>
      <c r="B116" s="11">
        <v>104</v>
      </c>
      <c r="C116" s="10">
        <f t="shared" si="8"/>
        <v>1349.4075750050515</v>
      </c>
      <c r="D116" s="10">
        <f t="shared" si="9"/>
        <v>1458.9264564791661</v>
      </c>
      <c r="E116" s="9">
        <f t="shared" si="10"/>
        <v>280156.56745761848</v>
      </c>
    </row>
    <row r="117" spans="1:5" ht="15.75" x14ac:dyDescent="0.25">
      <c r="A117" s="11">
        <f t="shared" si="7"/>
        <v>9</v>
      </c>
      <c r="B117" s="11">
        <v>105</v>
      </c>
      <c r="C117" s="10">
        <f t="shared" si="8"/>
        <v>1342.4168857344223</v>
      </c>
      <c r="D117" s="10">
        <f t="shared" si="9"/>
        <v>1465.9171457497953</v>
      </c>
      <c r="E117" s="9">
        <f t="shared" si="10"/>
        <v>278690.6503118687</v>
      </c>
    </row>
    <row r="118" spans="1:5" ht="15.75" x14ac:dyDescent="0.25">
      <c r="A118" s="11">
        <f t="shared" si="7"/>
        <v>9</v>
      </c>
      <c r="B118" s="11">
        <v>106</v>
      </c>
      <c r="C118" s="10">
        <f t="shared" si="8"/>
        <v>1335.3926994110379</v>
      </c>
      <c r="D118" s="10">
        <f t="shared" si="9"/>
        <v>1472.9413320731796</v>
      </c>
      <c r="E118" s="9">
        <f t="shared" si="10"/>
        <v>277217.70897979551</v>
      </c>
    </row>
    <row r="119" spans="1:5" ht="15.75" x14ac:dyDescent="0.25">
      <c r="A119" s="11">
        <f t="shared" si="7"/>
        <v>9</v>
      </c>
      <c r="B119" s="11">
        <v>107</v>
      </c>
      <c r="C119" s="10">
        <f t="shared" si="8"/>
        <v>1328.3348555281873</v>
      </c>
      <c r="D119" s="10">
        <f t="shared" si="9"/>
        <v>1479.9991759560303</v>
      </c>
      <c r="E119" s="9">
        <f t="shared" si="10"/>
        <v>275737.70980383945</v>
      </c>
    </row>
    <row r="120" spans="1:5" ht="15.75" x14ac:dyDescent="0.25">
      <c r="A120" s="11">
        <f t="shared" si="7"/>
        <v>9</v>
      </c>
      <c r="B120" s="11">
        <v>108</v>
      </c>
      <c r="C120" s="10">
        <f t="shared" si="8"/>
        <v>1321.2431928100648</v>
      </c>
      <c r="D120" s="10">
        <f t="shared" si="9"/>
        <v>1487.090838674153</v>
      </c>
      <c r="E120" s="9">
        <f t="shared" si="10"/>
        <v>274250.61896516534</v>
      </c>
    </row>
    <row r="121" spans="1:5" ht="15.75" x14ac:dyDescent="0.25">
      <c r="A121" s="11">
        <f t="shared" si="7"/>
        <v>10</v>
      </c>
      <c r="B121" s="11">
        <v>109</v>
      </c>
      <c r="C121" s="10">
        <f t="shared" si="8"/>
        <v>1314.117549208084</v>
      </c>
      <c r="D121" s="10">
        <f t="shared" si="9"/>
        <v>1494.2164822761333</v>
      </c>
      <c r="E121" s="9">
        <f t="shared" si="10"/>
        <v>272756.40248288919</v>
      </c>
    </row>
    <row r="122" spans="1:5" ht="15.75" x14ac:dyDescent="0.25">
      <c r="A122" s="11">
        <f t="shared" si="7"/>
        <v>10</v>
      </c>
      <c r="B122" s="11">
        <v>110</v>
      </c>
      <c r="C122" s="10">
        <f t="shared" si="8"/>
        <v>1306.9577618971778</v>
      </c>
      <c r="D122" s="10">
        <f t="shared" si="9"/>
        <v>1501.3762695870398</v>
      </c>
      <c r="E122" s="9">
        <f t="shared" si="10"/>
        <v>271255.02621330216</v>
      </c>
    </row>
    <row r="123" spans="1:5" ht="15.75" x14ac:dyDescent="0.25">
      <c r="A123" s="11">
        <f t="shared" si="7"/>
        <v>10</v>
      </c>
      <c r="B123" s="11">
        <v>111</v>
      </c>
      <c r="C123" s="10">
        <f t="shared" si="8"/>
        <v>1299.763667272073</v>
      </c>
      <c r="D123" s="10">
        <f t="shared" si="9"/>
        <v>1508.5703642121441</v>
      </c>
      <c r="E123" s="9">
        <f t="shared" si="10"/>
        <v>269746.45584909001</v>
      </c>
    </row>
    <row r="124" spans="1:5" ht="15.75" x14ac:dyDescent="0.25">
      <c r="A124" s="11">
        <f t="shared" si="7"/>
        <v>10</v>
      </c>
      <c r="B124" s="11">
        <v>112</v>
      </c>
      <c r="C124" s="10">
        <f t="shared" si="8"/>
        <v>1292.5351009435567</v>
      </c>
      <c r="D124" s="10">
        <f t="shared" si="9"/>
        <v>1515.7989305406611</v>
      </c>
      <c r="E124" s="9">
        <f t="shared" si="10"/>
        <v>268230.65691854933</v>
      </c>
    </row>
    <row r="125" spans="1:5" ht="15.75" x14ac:dyDescent="0.25">
      <c r="A125" s="11">
        <f t="shared" si="7"/>
        <v>10</v>
      </c>
      <c r="B125" s="11">
        <v>113</v>
      </c>
      <c r="C125" s="10">
        <f t="shared" si="8"/>
        <v>1285.271897734716</v>
      </c>
      <c r="D125" s="10">
        <f t="shared" si="9"/>
        <v>1523.0621337495015</v>
      </c>
      <c r="E125" s="9">
        <f t="shared" si="10"/>
        <v>266707.59478479985</v>
      </c>
    </row>
    <row r="126" spans="1:5" ht="15.75" x14ac:dyDescent="0.25">
      <c r="A126" s="11">
        <f t="shared" si="7"/>
        <v>10</v>
      </c>
      <c r="B126" s="11">
        <v>114</v>
      </c>
      <c r="C126" s="10">
        <f t="shared" si="8"/>
        <v>1277.9738916771664</v>
      </c>
      <c r="D126" s="10">
        <f t="shared" si="9"/>
        <v>1530.3601398070512</v>
      </c>
      <c r="E126" s="9">
        <f t="shared" si="10"/>
        <v>265177.23464499274</v>
      </c>
    </row>
    <row r="127" spans="1:5" ht="15.75" x14ac:dyDescent="0.25">
      <c r="A127" s="11">
        <f t="shared" si="7"/>
        <v>10</v>
      </c>
      <c r="B127" s="11">
        <v>115</v>
      </c>
      <c r="C127" s="10">
        <f t="shared" si="8"/>
        <v>1270.6409160072574</v>
      </c>
      <c r="D127" s="10">
        <f t="shared" si="9"/>
        <v>1537.69311547696</v>
      </c>
      <c r="E127" s="9">
        <f t="shared" si="10"/>
        <v>263639.54152951587</v>
      </c>
    </row>
    <row r="128" spans="1:5" ht="15.75" x14ac:dyDescent="0.25">
      <c r="A128" s="11">
        <f t="shared" si="7"/>
        <v>10</v>
      </c>
      <c r="B128" s="11">
        <v>116</v>
      </c>
      <c r="C128" s="10">
        <f t="shared" si="8"/>
        <v>1263.2728031622639</v>
      </c>
      <c r="D128" s="10">
        <f t="shared" si="9"/>
        <v>1545.0612283219539</v>
      </c>
      <c r="E128" s="9">
        <f t="shared" si="10"/>
        <v>262094.48030119383</v>
      </c>
    </row>
    <row r="129" spans="1:5" ht="15.75" x14ac:dyDescent="0.25">
      <c r="A129" s="11">
        <f t="shared" si="7"/>
        <v>10</v>
      </c>
      <c r="B129" s="11">
        <v>117</v>
      </c>
      <c r="C129" s="10">
        <f t="shared" si="8"/>
        <v>1255.8693847765546</v>
      </c>
      <c r="D129" s="10">
        <f t="shared" si="9"/>
        <v>1552.464646707663</v>
      </c>
      <c r="E129" s="9">
        <f t="shared" si="10"/>
        <v>260542.0156544862</v>
      </c>
    </row>
    <row r="130" spans="1:5" ht="15.75" x14ac:dyDescent="0.25">
      <c r="A130" s="11">
        <f t="shared" si="7"/>
        <v>10</v>
      </c>
      <c r="B130" s="11">
        <v>118</v>
      </c>
      <c r="C130" s="10">
        <f t="shared" si="8"/>
        <v>1248.4304916777467</v>
      </c>
      <c r="D130" s="10">
        <f t="shared" si="9"/>
        <v>1559.9035398064707</v>
      </c>
      <c r="E130" s="9">
        <f t="shared" si="10"/>
        <v>258982.11211467977</v>
      </c>
    </row>
    <row r="131" spans="1:5" ht="15.75" x14ac:dyDescent="0.25">
      <c r="A131" s="11">
        <f t="shared" si="7"/>
        <v>10</v>
      </c>
      <c r="B131" s="11">
        <v>119</v>
      </c>
      <c r="C131" s="10">
        <f t="shared" si="8"/>
        <v>1240.9559538828407</v>
      </c>
      <c r="D131" s="10">
        <f t="shared" si="9"/>
        <v>1567.3780776013766</v>
      </c>
      <c r="E131" s="9">
        <f t="shared" si="10"/>
        <v>257414.73403707836</v>
      </c>
    </row>
    <row r="132" spans="1:5" ht="15.75" x14ac:dyDescent="0.25">
      <c r="A132" s="11">
        <f t="shared" si="7"/>
        <v>10</v>
      </c>
      <c r="B132" s="11">
        <v>120</v>
      </c>
      <c r="C132" s="10">
        <f t="shared" si="8"/>
        <v>1233.4456005943346</v>
      </c>
      <c r="D132" s="10">
        <f t="shared" si="9"/>
        <v>1574.8884308898835</v>
      </c>
      <c r="E132" s="9">
        <f t="shared" si="10"/>
        <v>255839.84560618849</v>
      </c>
    </row>
    <row r="133" spans="1:5" ht="15.75" x14ac:dyDescent="0.25">
      <c r="A133" s="11">
        <f t="shared" si="7"/>
        <v>11</v>
      </c>
      <c r="B133" s="11">
        <v>121</v>
      </c>
      <c r="C133" s="10">
        <f t="shared" si="8"/>
        <v>1225.89926019632</v>
      </c>
      <c r="D133" s="10">
        <f t="shared" si="9"/>
        <v>1582.4347712878973</v>
      </c>
      <c r="E133" s="9">
        <f t="shared" si="10"/>
        <v>254257.41083490054</v>
      </c>
    </row>
    <row r="134" spans="1:5" ht="15.75" x14ac:dyDescent="0.25">
      <c r="A134" s="11">
        <f t="shared" si="7"/>
        <v>11</v>
      </c>
      <c r="B134" s="11">
        <v>122</v>
      </c>
      <c r="C134" s="10">
        <f t="shared" si="8"/>
        <v>1218.3167602505657</v>
      </c>
      <c r="D134" s="10">
        <f t="shared" si="9"/>
        <v>1590.0172712336516</v>
      </c>
      <c r="E134" s="9">
        <f t="shared" si="10"/>
        <v>252667.39356366693</v>
      </c>
    </row>
    <row r="135" spans="1:5" ht="15.75" x14ac:dyDescent="0.25">
      <c r="A135" s="11">
        <f t="shared" si="7"/>
        <v>11</v>
      </c>
      <c r="B135" s="11">
        <v>123</v>
      </c>
      <c r="C135" s="10">
        <f t="shared" si="8"/>
        <v>1210.6979274925709</v>
      </c>
      <c r="D135" s="10">
        <f t="shared" si="9"/>
        <v>1597.6361039916465</v>
      </c>
      <c r="E135" s="9">
        <f t="shared" si="10"/>
        <v>251069.75745967528</v>
      </c>
    </row>
    <row r="136" spans="1:5" ht="15.75" x14ac:dyDescent="0.25">
      <c r="A136" s="11">
        <f t="shared" si="7"/>
        <v>11</v>
      </c>
      <c r="B136" s="11">
        <v>124</v>
      </c>
      <c r="C136" s="10">
        <f t="shared" si="8"/>
        <v>1203.0425878276112</v>
      </c>
      <c r="D136" s="10">
        <f t="shared" si="9"/>
        <v>1605.2914436566066</v>
      </c>
      <c r="E136" s="9">
        <f t="shared" si="10"/>
        <v>249464.46601601865</v>
      </c>
    </row>
    <row r="137" spans="1:5" ht="15.75" x14ac:dyDescent="0.25">
      <c r="A137" s="11">
        <f t="shared" si="7"/>
        <v>11</v>
      </c>
      <c r="B137" s="11">
        <v>125</v>
      </c>
      <c r="C137" s="10">
        <f t="shared" si="8"/>
        <v>1195.3505663267567</v>
      </c>
      <c r="D137" s="10">
        <f t="shared" si="9"/>
        <v>1612.9834651574608</v>
      </c>
      <c r="E137" s="9">
        <f t="shared" si="10"/>
        <v>247851.48255086123</v>
      </c>
    </row>
    <row r="138" spans="1:5" ht="15.75" x14ac:dyDescent="0.25">
      <c r="A138" s="11">
        <f t="shared" si="7"/>
        <v>11</v>
      </c>
      <c r="B138" s="11">
        <v>126</v>
      </c>
      <c r="C138" s="10">
        <f t="shared" si="8"/>
        <v>1187.621687222877</v>
      </c>
      <c r="D138" s="10">
        <f t="shared" si="9"/>
        <v>1620.7123442613406</v>
      </c>
      <c r="E138" s="9">
        <f t="shared" si="10"/>
        <v>246230.77020659987</v>
      </c>
    </row>
    <row r="139" spans="1:5" ht="15.75" x14ac:dyDescent="0.25">
      <c r="A139" s="11">
        <f t="shared" si="7"/>
        <v>11</v>
      </c>
      <c r="B139" s="11">
        <v>127</v>
      </c>
      <c r="C139" s="10">
        <f t="shared" si="8"/>
        <v>1179.855773906625</v>
      </c>
      <c r="D139" s="10">
        <f t="shared" si="9"/>
        <v>1628.4782575775926</v>
      </c>
      <c r="E139" s="9">
        <f t="shared" si="10"/>
        <v>244602.2919490223</v>
      </c>
    </row>
    <row r="140" spans="1:5" ht="15.75" x14ac:dyDescent="0.25">
      <c r="A140" s="11">
        <f t="shared" si="7"/>
        <v>11</v>
      </c>
      <c r="B140" s="11">
        <v>128</v>
      </c>
      <c r="C140" s="10">
        <f t="shared" si="8"/>
        <v>1172.0526489223989</v>
      </c>
      <c r="D140" s="10">
        <f t="shared" si="9"/>
        <v>1636.2813825618186</v>
      </c>
      <c r="E140" s="9">
        <f t="shared" si="10"/>
        <v>242966.01056646049</v>
      </c>
    </row>
    <row r="141" spans="1:5" ht="15.75" x14ac:dyDescent="0.25">
      <c r="A141" s="11">
        <f t="shared" ref="A141:A204" si="11">ROUNDDOWN((B141-1)/12 +1,0)</f>
        <v>11</v>
      </c>
      <c r="B141" s="11">
        <v>129</v>
      </c>
      <c r="C141" s="10">
        <f t="shared" ref="C141:C204" si="12">IFERROR(IPMT($E$9, $B141, $F$9, -$A$9), "")</f>
        <v>1164.2121339642902</v>
      </c>
      <c r="D141" s="10">
        <f t="shared" ref="D141:D204" si="13">IFERROR(PPMT($E$9, $B141, $F$9, -$A$9),"")</f>
        <v>1644.1218975199274</v>
      </c>
      <c r="E141" s="9">
        <f t="shared" ref="E141:E204" si="14">IFERROR($A$9+CUMPRINC($E$9, $F$9, $A$9, $B$13, B141, 0),"")</f>
        <v>241321.88866894052</v>
      </c>
    </row>
    <row r="142" spans="1:5" ht="15.75" x14ac:dyDescent="0.25">
      <c r="A142" s="11">
        <f t="shared" si="11"/>
        <v>11</v>
      </c>
      <c r="B142" s="11">
        <v>130</v>
      </c>
      <c r="C142" s="10">
        <f t="shared" si="12"/>
        <v>1156.3340498720072</v>
      </c>
      <c r="D142" s="10">
        <f t="shared" si="13"/>
        <v>1651.9999816122104</v>
      </c>
      <c r="E142" s="9">
        <f t="shared" si="14"/>
        <v>239669.88868732835</v>
      </c>
    </row>
    <row r="143" spans="1:5" ht="15.75" x14ac:dyDescent="0.25">
      <c r="A143" s="11">
        <f t="shared" si="11"/>
        <v>11</v>
      </c>
      <c r="B143" s="11">
        <v>131</v>
      </c>
      <c r="C143" s="10">
        <f t="shared" si="12"/>
        <v>1148.4182166267822</v>
      </c>
      <c r="D143" s="10">
        <f t="shared" si="13"/>
        <v>1659.9158148574352</v>
      </c>
      <c r="E143" s="9">
        <f t="shared" si="14"/>
        <v>238009.97287247088</v>
      </c>
    </row>
    <row r="144" spans="1:5" ht="15.75" x14ac:dyDescent="0.25">
      <c r="A144" s="11">
        <f t="shared" si="11"/>
        <v>11</v>
      </c>
      <c r="B144" s="11">
        <v>132</v>
      </c>
      <c r="C144" s="10">
        <f t="shared" si="12"/>
        <v>1140.4644533472567</v>
      </c>
      <c r="D144" s="10">
        <f t="shared" si="13"/>
        <v>1667.8695781369609</v>
      </c>
      <c r="E144" s="9">
        <f t="shared" si="14"/>
        <v>236342.10329433397</v>
      </c>
    </row>
    <row r="145" spans="1:5" ht="15.75" x14ac:dyDescent="0.25">
      <c r="A145" s="11">
        <f t="shared" si="11"/>
        <v>12</v>
      </c>
      <c r="B145" s="11">
        <v>133</v>
      </c>
      <c r="C145" s="10">
        <f t="shared" si="12"/>
        <v>1132.4725782853504</v>
      </c>
      <c r="D145" s="10">
        <f t="shared" si="13"/>
        <v>1675.8614531988671</v>
      </c>
      <c r="E145" s="9">
        <f t="shared" si="14"/>
        <v>234666.24184113505</v>
      </c>
    </row>
    <row r="146" spans="1:5" ht="15.75" x14ac:dyDescent="0.25">
      <c r="A146" s="11">
        <f t="shared" si="11"/>
        <v>12</v>
      </c>
      <c r="B146" s="11">
        <v>134</v>
      </c>
      <c r="C146" s="10">
        <f t="shared" si="12"/>
        <v>1124.442408822106</v>
      </c>
      <c r="D146" s="10">
        <f t="shared" si="13"/>
        <v>1683.8916226621116</v>
      </c>
      <c r="E146" s="9">
        <f t="shared" si="14"/>
        <v>232982.35021847294</v>
      </c>
    </row>
    <row r="147" spans="1:5" ht="15.75" x14ac:dyDescent="0.25">
      <c r="A147" s="11">
        <f t="shared" si="11"/>
        <v>12</v>
      </c>
      <c r="B147" s="11">
        <v>135</v>
      </c>
      <c r="C147" s="10">
        <f t="shared" si="12"/>
        <v>1116.3737614635168</v>
      </c>
      <c r="D147" s="10">
        <f t="shared" si="13"/>
        <v>1691.9602700207008</v>
      </c>
      <c r="E147" s="9">
        <f t="shared" si="14"/>
        <v>231290.38994845227</v>
      </c>
    </row>
    <row r="148" spans="1:5" ht="15.75" x14ac:dyDescent="0.25">
      <c r="A148" s="11">
        <f t="shared" si="11"/>
        <v>12</v>
      </c>
      <c r="B148" s="11">
        <v>136</v>
      </c>
      <c r="C148" s="10">
        <f t="shared" si="12"/>
        <v>1108.266451836334</v>
      </c>
      <c r="D148" s="10">
        <f t="shared" si="13"/>
        <v>1700.0675796478833</v>
      </c>
      <c r="E148" s="9">
        <f t="shared" si="14"/>
        <v>229590.32236880437</v>
      </c>
    </row>
    <row r="149" spans="1:5" ht="15.75" x14ac:dyDescent="0.25">
      <c r="A149" s="11">
        <f t="shared" si="11"/>
        <v>12</v>
      </c>
      <c r="B149" s="11">
        <v>137</v>
      </c>
      <c r="C149" s="10">
        <f t="shared" si="12"/>
        <v>1100.1202946838546</v>
      </c>
      <c r="D149" s="10">
        <f t="shared" si="13"/>
        <v>1708.2137368003628</v>
      </c>
      <c r="E149" s="9">
        <f t="shared" si="14"/>
        <v>227882.10863200403</v>
      </c>
    </row>
    <row r="150" spans="1:5" ht="15.75" x14ac:dyDescent="0.25">
      <c r="A150" s="11">
        <f t="shared" si="11"/>
        <v>12</v>
      </c>
      <c r="B150" s="11">
        <v>138</v>
      </c>
      <c r="C150" s="10">
        <f t="shared" si="12"/>
        <v>1091.9351038616862</v>
      </c>
      <c r="D150" s="10">
        <f t="shared" si="13"/>
        <v>1716.3989276225313</v>
      </c>
      <c r="E150" s="9">
        <f t="shared" si="14"/>
        <v>226165.70970438144</v>
      </c>
    </row>
    <row r="151" spans="1:5" ht="15.75" x14ac:dyDescent="0.25">
      <c r="A151" s="11">
        <f t="shared" si="11"/>
        <v>12</v>
      </c>
      <c r="B151" s="11">
        <v>139</v>
      </c>
      <c r="C151" s="10">
        <f t="shared" si="12"/>
        <v>1083.710692333495</v>
      </c>
      <c r="D151" s="10">
        <f t="shared" si="13"/>
        <v>1724.6233391507226</v>
      </c>
      <c r="E151" s="9">
        <f t="shared" si="14"/>
        <v>224441.08636523076</v>
      </c>
    </row>
    <row r="152" spans="1:5" ht="15.75" x14ac:dyDescent="0.25">
      <c r="A152" s="11">
        <f t="shared" si="11"/>
        <v>12</v>
      </c>
      <c r="B152" s="11">
        <v>140</v>
      </c>
      <c r="C152" s="10">
        <f t="shared" si="12"/>
        <v>1075.4468721667311</v>
      </c>
      <c r="D152" s="10">
        <f t="shared" si="13"/>
        <v>1732.8871593174863</v>
      </c>
      <c r="E152" s="9">
        <f t="shared" si="14"/>
        <v>222708.19920591323</v>
      </c>
    </row>
    <row r="153" spans="1:5" ht="15.75" x14ac:dyDescent="0.25">
      <c r="A153" s="11">
        <f t="shared" si="11"/>
        <v>12</v>
      </c>
      <c r="B153" s="11">
        <v>141</v>
      </c>
      <c r="C153" s="10">
        <f t="shared" si="12"/>
        <v>1067.1434545283348</v>
      </c>
      <c r="D153" s="10">
        <f t="shared" si="13"/>
        <v>1741.1905769558825</v>
      </c>
      <c r="E153" s="9">
        <f t="shared" si="14"/>
        <v>220967.00862895738</v>
      </c>
    </row>
    <row r="154" spans="1:5" ht="15.75" x14ac:dyDescent="0.25">
      <c r="A154" s="11">
        <f t="shared" si="11"/>
        <v>12</v>
      </c>
      <c r="B154" s="11">
        <v>142</v>
      </c>
      <c r="C154" s="10">
        <f t="shared" si="12"/>
        <v>1058.8002496804213</v>
      </c>
      <c r="D154" s="10">
        <f t="shared" si="13"/>
        <v>1749.5337818037963</v>
      </c>
      <c r="E154" s="9">
        <f t="shared" si="14"/>
        <v>219217.47484715361</v>
      </c>
    </row>
    <row r="155" spans="1:5" ht="15.75" x14ac:dyDescent="0.25">
      <c r="A155" s="11">
        <f t="shared" si="11"/>
        <v>12</v>
      </c>
      <c r="B155" s="11">
        <v>143</v>
      </c>
      <c r="C155" s="10">
        <f t="shared" si="12"/>
        <v>1050.4170669759446</v>
      </c>
      <c r="D155" s="10">
        <f t="shared" si="13"/>
        <v>1757.9169645082729</v>
      </c>
      <c r="E155" s="9">
        <f t="shared" si="14"/>
        <v>217459.55788264531</v>
      </c>
    </row>
    <row r="156" spans="1:5" ht="15.75" x14ac:dyDescent="0.25">
      <c r="A156" s="11">
        <f t="shared" si="11"/>
        <v>12</v>
      </c>
      <c r="B156" s="11">
        <v>144</v>
      </c>
      <c r="C156" s="10">
        <f t="shared" si="12"/>
        <v>1041.9937148543427</v>
      </c>
      <c r="D156" s="10">
        <f t="shared" si="13"/>
        <v>1766.3403166298751</v>
      </c>
      <c r="E156" s="9">
        <f t="shared" si="14"/>
        <v>215693.21756601543</v>
      </c>
    </row>
    <row r="157" spans="1:5" ht="15.75" x14ac:dyDescent="0.25">
      <c r="A157" s="11">
        <f t="shared" si="11"/>
        <v>13</v>
      </c>
      <c r="B157" s="11">
        <v>145</v>
      </c>
      <c r="C157" s="10">
        <f t="shared" si="12"/>
        <v>1033.5300008371576</v>
      </c>
      <c r="D157" s="10">
        <f t="shared" si="13"/>
        <v>1774.8040306470596</v>
      </c>
      <c r="E157" s="9">
        <f t="shared" si="14"/>
        <v>213918.41353536834</v>
      </c>
    </row>
    <row r="158" spans="1:5" ht="15.75" x14ac:dyDescent="0.25">
      <c r="A158" s="11">
        <f t="shared" si="11"/>
        <v>13</v>
      </c>
      <c r="B158" s="11">
        <v>146</v>
      </c>
      <c r="C158" s="10">
        <f t="shared" si="12"/>
        <v>1025.0257315236406</v>
      </c>
      <c r="D158" s="10">
        <f t="shared" si="13"/>
        <v>1783.3082999605772</v>
      </c>
      <c r="E158" s="9">
        <f t="shared" si="14"/>
        <v>212135.1052354078</v>
      </c>
    </row>
    <row r="159" spans="1:5" ht="15.75" x14ac:dyDescent="0.25">
      <c r="A159" s="11">
        <f t="shared" si="11"/>
        <v>13</v>
      </c>
      <c r="B159" s="11">
        <v>147</v>
      </c>
      <c r="C159" s="10">
        <f t="shared" si="12"/>
        <v>1016.4807125863294</v>
      </c>
      <c r="D159" s="10">
        <f t="shared" si="13"/>
        <v>1791.8533188978879</v>
      </c>
      <c r="E159" s="9">
        <f t="shared" si="14"/>
        <v>210343.25191650991</v>
      </c>
    </row>
    <row r="160" spans="1:5" ht="15.75" x14ac:dyDescent="0.25">
      <c r="A160" s="11">
        <f t="shared" si="11"/>
        <v>13</v>
      </c>
      <c r="B160" s="11">
        <v>148</v>
      </c>
      <c r="C160" s="10">
        <f t="shared" si="12"/>
        <v>1007.8947487666104</v>
      </c>
      <c r="D160" s="10">
        <f t="shared" si="13"/>
        <v>1800.4392827176071</v>
      </c>
      <c r="E160" s="9">
        <f t="shared" si="14"/>
        <v>208542.81263379232</v>
      </c>
    </row>
    <row r="161" spans="1:5" ht="15.75" x14ac:dyDescent="0.25">
      <c r="A161" s="11">
        <f t="shared" si="11"/>
        <v>13</v>
      </c>
      <c r="B161" s="11">
        <v>149</v>
      </c>
      <c r="C161" s="10">
        <f t="shared" si="12"/>
        <v>999.26764387025526</v>
      </c>
      <c r="D161" s="10">
        <f t="shared" si="13"/>
        <v>1809.0663876139624</v>
      </c>
      <c r="E161" s="9">
        <f t="shared" si="14"/>
        <v>206733.74624617831</v>
      </c>
    </row>
    <row r="162" spans="1:5" ht="15.75" x14ac:dyDescent="0.25">
      <c r="A162" s="11">
        <f t="shared" si="11"/>
        <v>13</v>
      </c>
      <c r="B162" s="11">
        <v>150</v>
      </c>
      <c r="C162" s="10">
        <f t="shared" si="12"/>
        <v>990.59920076293815</v>
      </c>
      <c r="D162" s="10">
        <f t="shared" si="13"/>
        <v>1817.7348307212792</v>
      </c>
      <c r="E162" s="9">
        <f t="shared" si="14"/>
        <v>204916.01141545703</v>
      </c>
    </row>
    <row r="163" spans="1:5" ht="15.75" x14ac:dyDescent="0.25">
      <c r="A163" s="11">
        <f t="shared" si="11"/>
        <v>13</v>
      </c>
      <c r="B163" s="11">
        <v>151</v>
      </c>
      <c r="C163" s="10">
        <f t="shared" si="12"/>
        <v>981.88922136573217</v>
      </c>
      <c r="D163" s="10">
        <f t="shared" si="13"/>
        <v>1826.4448101184855</v>
      </c>
      <c r="E163" s="9">
        <f t="shared" si="14"/>
        <v>203089.56660533854</v>
      </c>
    </row>
    <row r="164" spans="1:5" ht="15.75" x14ac:dyDescent="0.25">
      <c r="A164" s="11">
        <f t="shared" si="11"/>
        <v>13</v>
      </c>
      <c r="B164" s="11">
        <v>152</v>
      </c>
      <c r="C164" s="10">
        <f t="shared" si="12"/>
        <v>973.13750665058114</v>
      </c>
      <c r="D164" s="10">
        <f t="shared" si="13"/>
        <v>1835.1965248336364</v>
      </c>
      <c r="E164" s="9">
        <f t="shared" si="14"/>
        <v>201254.37008050494</v>
      </c>
    </row>
    <row r="165" spans="1:5" ht="15.75" x14ac:dyDescent="0.25">
      <c r="A165" s="11">
        <f t="shared" si="11"/>
        <v>13</v>
      </c>
      <c r="B165" s="11">
        <v>153</v>
      </c>
      <c r="C165" s="10">
        <f t="shared" si="12"/>
        <v>964.34385663575335</v>
      </c>
      <c r="D165" s="10">
        <f t="shared" si="13"/>
        <v>1843.9901748484644</v>
      </c>
      <c r="E165" s="9">
        <f t="shared" si="14"/>
        <v>199410.37990565647</v>
      </c>
    </row>
    <row r="166" spans="1:5" ht="15.75" x14ac:dyDescent="0.25">
      <c r="A166" s="11">
        <f t="shared" si="11"/>
        <v>13</v>
      </c>
      <c r="B166" s="11">
        <v>154</v>
      </c>
      <c r="C166" s="10">
        <f t="shared" si="12"/>
        <v>955.50807038127095</v>
      </c>
      <c r="D166" s="10">
        <f t="shared" si="13"/>
        <v>1852.8259611029464</v>
      </c>
      <c r="E166" s="9">
        <f t="shared" si="14"/>
        <v>197557.55394455354</v>
      </c>
    </row>
    <row r="167" spans="1:5" ht="15.75" x14ac:dyDescent="0.25">
      <c r="A167" s="11">
        <f t="shared" si="11"/>
        <v>13</v>
      </c>
      <c r="B167" s="11">
        <v>155</v>
      </c>
      <c r="C167" s="10">
        <f t="shared" si="12"/>
        <v>946.62994598431942</v>
      </c>
      <c r="D167" s="10">
        <f t="shared" si="13"/>
        <v>1861.7040854998982</v>
      </c>
      <c r="E167" s="9">
        <f t="shared" si="14"/>
        <v>195695.84985905362</v>
      </c>
    </row>
    <row r="168" spans="1:5" ht="15.75" x14ac:dyDescent="0.25">
      <c r="A168" s="11">
        <f t="shared" si="11"/>
        <v>13</v>
      </c>
      <c r="B168" s="11">
        <v>156</v>
      </c>
      <c r="C168" s="10">
        <f t="shared" si="12"/>
        <v>937.70928057463243</v>
      </c>
      <c r="D168" s="10">
        <f t="shared" si="13"/>
        <v>1870.6247509095851</v>
      </c>
      <c r="E168" s="9">
        <f t="shared" si="14"/>
        <v>193825.22510814405</v>
      </c>
    </row>
    <row r="169" spans="1:5" ht="15.75" x14ac:dyDescent="0.25">
      <c r="A169" s="11">
        <f t="shared" si="11"/>
        <v>14</v>
      </c>
      <c r="B169" s="11">
        <v>157</v>
      </c>
      <c r="C169" s="10">
        <f t="shared" si="12"/>
        <v>928.74587030985731</v>
      </c>
      <c r="D169" s="10">
        <f t="shared" si="13"/>
        <v>1879.5881611743603</v>
      </c>
      <c r="E169" s="9">
        <f t="shared" si="14"/>
        <v>191945.63694696967</v>
      </c>
    </row>
    <row r="170" spans="1:5" ht="15.75" x14ac:dyDescent="0.25">
      <c r="A170" s="11">
        <f t="shared" si="11"/>
        <v>14</v>
      </c>
      <c r="B170" s="11">
        <v>158</v>
      </c>
      <c r="C170" s="10">
        <f t="shared" si="12"/>
        <v>919.73951037089682</v>
      </c>
      <c r="D170" s="10">
        <f t="shared" si="13"/>
        <v>1888.5945211133208</v>
      </c>
      <c r="E170" s="9">
        <f t="shared" si="14"/>
        <v>190057.04242585634</v>
      </c>
    </row>
    <row r="171" spans="1:5" ht="15.75" x14ac:dyDescent="0.25">
      <c r="A171" s="11">
        <f t="shared" si="11"/>
        <v>14</v>
      </c>
      <c r="B171" s="11">
        <v>159</v>
      </c>
      <c r="C171" s="10">
        <f t="shared" si="12"/>
        <v>910.68999495722869</v>
      </c>
      <c r="D171" s="10">
        <f t="shared" si="13"/>
        <v>1897.6440365269884</v>
      </c>
      <c r="E171" s="9">
        <f t="shared" si="14"/>
        <v>188159.39838932941</v>
      </c>
    </row>
    <row r="172" spans="1:5" ht="15.75" x14ac:dyDescent="0.25">
      <c r="A172" s="11">
        <f t="shared" si="11"/>
        <v>14</v>
      </c>
      <c r="B172" s="11">
        <v>160</v>
      </c>
      <c r="C172" s="10">
        <f t="shared" si="12"/>
        <v>901.59711728220361</v>
      </c>
      <c r="D172" s="10">
        <f t="shared" si="13"/>
        <v>1906.7369142020138</v>
      </c>
      <c r="E172" s="9">
        <f t="shared" si="14"/>
        <v>186252.66147512736</v>
      </c>
    </row>
    <row r="173" spans="1:5" ht="15.75" x14ac:dyDescent="0.25">
      <c r="A173" s="11">
        <f t="shared" si="11"/>
        <v>14</v>
      </c>
      <c r="B173" s="11">
        <v>161</v>
      </c>
      <c r="C173" s="10">
        <f t="shared" si="12"/>
        <v>892.46066956831896</v>
      </c>
      <c r="D173" s="10">
        <f t="shared" si="13"/>
        <v>1915.8733619158984</v>
      </c>
      <c r="E173" s="9">
        <f t="shared" si="14"/>
        <v>184336.78811321146</v>
      </c>
    </row>
    <row r="174" spans="1:5" ht="15.75" x14ac:dyDescent="0.25">
      <c r="A174" s="11">
        <f t="shared" si="11"/>
        <v>14</v>
      </c>
      <c r="B174" s="11">
        <v>162</v>
      </c>
      <c r="C174" s="10">
        <f t="shared" si="12"/>
        <v>883.28044304247203</v>
      </c>
      <c r="D174" s="10">
        <f t="shared" si="13"/>
        <v>1925.0535884417452</v>
      </c>
      <c r="E174" s="9">
        <f t="shared" si="14"/>
        <v>182411.73452476971</v>
      </c>
    </row>
    <row r="175" spans="1:5" ht="15.75" x14ac:dyDescent="0.25">
      <c r="A175" s="11">
        <f t="shared" si="11"/>
        <v>14</v>
      </c>
      <c r="B175" s="11">
        <v>163</v>
      </c>
      <c r="C175" s="10">
        <f t="shared" si="12"/>
        <v>874.05622793118869</v>
      </c>
      <c r="D175" s="10">
        <f t="shared" si="13"/>
        <v>1934.2778035530289</v>
      </c>
      <c r="E175" s="9">
        <f t="shared" si="14"/>
        <v>180477.4567212167</v>
      </c>
    </row>
    <row r="176" spans="1:5" ht="15.75" x14ac:dyDescent="0.25">
      <c r="A176" s="11">
        <f t="shared" si="11"/>
        <v>14</v>
      </c>
      <c r="B176" s="11">
        <v>164</v>
      </c>
      <c r="C176" s="10">
        <f t="shared" si="12"/>
        <v>864.78781345583036</v>
      </c>
      <c r="D176" s="10">
        <f t="shared" si="13"/>
        <v>1943.5462180283873</v>
      </c>
      <c r="E176" s="9">
        <f t="shared" si="14"/>
        <v>178533.91050318829</v>
      </c>
    </row>
    <row r="177" spans="1:5" ht="15.75" x14ac:dyDescent="0.25">
      <c r="A177" s="11">
        <f t="shared" si="11"/>
        <v>14</v>
      </c>
      <c r="B177" s="11">
        <v>165</v>
      </c>
      <c r="C177" s="10">
        <f t="shared" si="12"/>
        <v>855.4749878277778</v>
      </c>
      <c r="D177" s="10">
        <f t="shared" si="13"/>
        <v>1952.85904365644</v>
      </c>
      <c r="E177" s="9">
        <f t="shared" si="14"/>
        <v>176581.05145953188</v>
      </c>
    </row>
    <row r="178" spans="1:5" ht="15.75" x14ac:dyDescent="0.25">
      <c r="A178" s="11">
        <f t="shared" si="11"/>
        <v>14</v>
      </c>
      <c r="B178" s="11">
        <v>166</v>
      </c>
      <c r="C178" s="10">
        <f t="shared" si="12"/>
        <v>846.11753824359062</v>
      </c>
      <c r="D178" s="10">
        <f t="shared" si="13"/>
        <v>1962.216493240627</v>
      </c>
      <c r="E178" s="9">
        <f t="shared" si="14"/>
        <v>174618.83496629127</v>
      </c>
    </row>
    <row r="179" spans="1:5" ht="15.75" x14ac:dyDescent="0.25">
      <c r="A179" s="11">
        <f t="shared" si="11"/>
        <v>14</v>
      </c>
      <c r="B179" s="11">
        <v>167</v>
      </c>
      <c r="C179" s="10">
        <f t="shared" si="12"/>
        <v>836.71525088014585</v>
      </c>
      <c r="D179" s="10">
        <f t="shared" si="13"/>
        <v>1971.6187806040714</v>
      </c>
      <c r="E179" s="9">
        <f t="shared" si="14"/>
        <v>172647.21618568717</v>
      </c>
    </row>
    <row r="180" spans="1:5" ht="15.75" x14ac:dyDescent="0.25">
      <c r="A180" s="11">
        <f t="shared" si="11"/>
        <v>14</v>
      </c>
      <c r="B180" s="11">
        <v>168</v>
      </c>
      <c r="C180" s="10">
        <f t="shared" si="12"/>
        <v>827.26791088975142</v>
      </c>
      <c r="D180" s="10">
        <f t="shared" si="13"/>
        <v>1981.0661205944664</v>
      </c>
      <c r="E180" s="9">
        <f t="shared" si="14"/>
        <v>170666.15006509269</v>
      </c>
    </row>
    <row r="181" spans="1:5" ht="15.75" x14ac:dyDescent="0.25">
      <c r="A181" s="11">
        <f t="shared" si="11"/>
        <v>15</v>
      </c>
      <c r="B181" s="11">
        <v>169</v>
      </c>
      <c r="C181" s="10">
        <f t="shared" si="12"/>
        <v>817.77530239523628</v>
      </c>
      <c r="D181" s="10">
        <f t="shared" si="13"/>
        <v>1990.5587290889812</v>
      </c>
      <c r="E181" s="9">
        <f t="shared" si="14"/>
        <v>168675.59133600371</v>
      </c>
    </row>
    <row r="182" spans="1:5" ht="15.75" x14ac:dyDescent="0.25">
      <c r="A182" s="11">
        <f t="shared" si="11"/>
        <v>15</v>
      </c>
      <c r="B182" s="11">
        <v>170</v>
      </c>
      <c r="C182" s="10">
        <f t="shared" si="12"/>
        <v>808.23720848501819</v>
      </c>
      <c r="D182" s="10">
        <f t="shared" si="13"/>
        <v>2000.0968229991993</v>
      </c>
      <c r="E182" s="9">
        <f t="shared" si="14"/>
        <v>166675.49451300447</v>
      </c>
    </row>
    <row r="183" spans="1:5" ht="15.75" x14ac:dyDescent="0.25">
      <c r="A183" s="11">
        <f t="shared" si="11"/>
        <v>15</v>
      </c>
      <c r="B183" s="11">
        <v>171</v>
      </c>
      <c r="C183" s="10">
        <f t="shared" si="12"/>
        <v>798.65341120814685</v>
      </c>
      <c r="D183" s="10">
        <f t="shared" si="13"/>
        <v>2009.6806202760704</v>
      </c>
      <c r="E183" s="9">
        <f t="shared" si="14"/>
        <v>164665.81389272847</v>
      </c>
    </row>
    <row r="184" spans="1:5" ht="15.75" x14ac:dyDescent="0.25">
      <c r="A184" s="11">
        <f t="shared" si="11"/>
        <v>15</v>
      </c>
      <c r="B184" s="11">
        <v>172</v>
      </c>
      <c r="C184" s="10">
        <f t="shared" si="12"/>
        <v>789.02369156932411</v>
      </c>
      <c r="D184" s="10">
        <f t="shared" si="13"/>
        <v>2019.3103399148931</v>
      </c>
      <c r="E184" s="9">
        <f t="shared" si="14"/>
        <v>162646.50355281358</v>
      </c>
    </row>
    <row r="185" spans="1:5" ht="15.75" x14ac:dyDescent="0.25">
      <c r="A185" s="11">
        <f t="shared" si="11"/>
        <v>15</v>
      </c>
      <c r="B185" s="11">
        <v>173</v>
      </c>
      <c r="C185" s="10">
        <f t="shared" si="12"/>
        <v>779.34782952389867</v>
      </c>
      <c r="D185" s="10">
        <f t="shared" si="13"/>
        <v>2028.9862019603188</v>
      </c>
      <c r="E185" s="9">
        <f t="shared" si="14"/>
        <v>160617.51735085325</v>
      </c>
    </row>
    <row r="186" spans="1:5" ht="15.75" x14ac:dyDescent="0.25">
      <c r="A186" s="11">
        <f t="shared" si="11"/>
        <v>15</v>
      </c>
      <c r="B186" s="11">
        <v>174</v>
      </c>
      <c r="C186" s="10">
        <f t="shared" si="12"/>
        <v>769.6256039728388</v>
      </c>
      <c r="D186" s="10">
        <f t="shared" si="13"/>
        <v>2038.7084275113787</v>
      </c>
      <c r="E186" s="9">
        <f t="shared" si="14"/>
        <v>158578.80892334186</v>
      </c>
    </row>
    <row r="187" spans="1:5" ht="15.75" x14ac:dyDescent="0.25">
      <c r="A187" s="11">
        <f t="shared" si="11"/>
        <v>15</v>
      </c>
      <c r="B187" s="11">
        <v>175</v>
      </c>
      <c r="C187" s="10">
        <f t="shared" si="12"/>
        <v>759.85679275768007</v>
      </c>
      <c r="D187" s="10">
        <f t="shared" si="13"/>
        <v>2048.4772387265375</v>
      </c>
      <c r="E187" s="9">
        <f t="shared" si="14"/>
        <v>156530.33168461526</v>
      </c>
    </row>
    <row r="188" spans="1:5" ht="15.75" x14ac:dyDescent="0.25">
      <c r="A188" s="11">
        <f t="shared" si="11"/>
        <v>15</v>
      </c>
      <c r="B188" s="11">
        <v>176</v>
      </c>
      <c r="C188" s="10">
        <f t="shared" si="12"/>
        <v>750.04117265544892</v>
      </c>
      <c r="D188" s="10">
        <f t="shared" si="13"/>
        <v>2058.2928588287687</v>
      </c>
      <c r="E188" s="9">
        <f t="shared" si="14"/>
        <v>154472.03882578659</v>
      </c>
    </row>
    <row r="189" spans="1:5" ht="15.75" x14ac:dyDescent="0.25">
      <c r="A189" s="11">
        <f t="shared" si="11"/>
        <v>15</v>
      </c>
      <c r="B189" s="11">
        <v>177</v>
      </c>
      <c r="C189" s="10">
        <f t="shared" si="12"/>
        <v>740.1785193735609</v>
      </c>
      <c r="D189" s="10">
        <f t="shared" si="13"/>
        <v>2068.1555121106567</v>
      </c>
      <c r="E189" s="9">
        <f t="shared" si="14"/>
        <v>152403.88331367591</v>
      </c>
    </row>
    <row r="190" spans="1:5" ht="15.75" x14ac:dyDescent="0.25">
      <c r="A190" s="11">
        <f t="shared" si="11"/>
        <v>15</v>
      </c>
      <c r="B190" s="11">
        <v>178</v>
      </c>
      <c r="C190" s="10">
        <f t="shared" si="12"/>
        <v>730.26860754469737</v>
      </c>
      <c r="D190" s="10">
        <f t="shared" si="13"/>
        <v>2078.0654239395199</v>
      </c>
      <c r="E190" s="9">
        <f t="shared" si="14"/>
        <v>150325.81788973635</v>
      </c>
    </row>
    <row r="191" spans="1:5" ht="15.75" x14ac:dyDescent="0.25">
      <c r="A191" s="11">
        <f t="shared" si="11"/>
        <v>15</v>
      </c>
      <c r="B191" s="11">
        <v>179</v>
      </c>
      <c r="C191" s="10">
        <f t="shared" si="12"/>
        <v>720.31121072165388</v>
      </c>
      <c r="D191" s="10">
        <f t="shared" si="13"/>
        <v>2088.0228207625632</v>
      </c>
      <c r="E191" s="9">
        <f t="shared" si="14"/>
        <v>148237.79506897382</v>
      </c>
    </row>
    <row r="192" spans="1:5" ht="15.75" x14ac:dyDescent="0.25">
      <c r="A192" s="11">
        <f t="shared" si="11"/>
        <v>15</v>
      </c>
      <c r="B192" s="11">
        <v>180</v>
      </c>
      <c r="C192" s="10">
        <f t="shared" si="12"/>
        <v>710.30610137216661</v>
      </c>
      <c r="D192" s="10">
        <f t="shared" si="13"/>
        <v>2098.0279301120509</v>
      </c>
      <c r="E192" s="9">
        <f t="shared" si="14"/>
        <v>146139.76713886176</v>
      </c>
    </row>
    <row r="193" spans="1:5" ht="15.75" x14ac:dyDescent="0.25">
      <c r="A193" s="11">
        <f t="shared" si="11"/>
        <v>16</v>
      </c>
      <c r="B193" s="11">
        <v>181</v>
      </c>
      <c r="C193" s="10">
        <f t="shared" si="12"/>
        <v>700.25305087371282</v>
      </c>
      <c r="D193" s="10">
        <f t="shared" si="13"/>
        <v>2108.0809806105044</v>
      </c>
      <c r="E193" s="9">
        <f t="shared" si="14"/>
        <v>144031.68615825128</v>
      </c>
    </row>
    <row r="194" spans="1:5" ht="15.75" x14ac:dyDescent="0.25">
      <c r="A194" s="11">
        <f t="shared" si="11"/>
        <v>16</v>
      </c>
      <c r="B194" s="11">
        <v>182</v>
      </c>
      <c r="C194" s="10">
        <f t="shared" si="12"/>
        <v>690.15182950828773</v>
      </c>
      <c r="D194" s="10">
        <f t="shared" si="13"/>
        <v>2118.1822019759297</v>
      </c>
      <c r="E194" s="9">
        <f t="shared" si="14"/>
        <v>141913.50395627535</v>
      </c>
    </row>
    <row r="195" spans="1:5" ht="15.75" x14ac:dyDescent="0.25">
      <c r="A195" s="11">
        <f t="shared" si="11"/>
        <v>16</v>
      </c>
      <c r="B195" s="11">
        <v>183</v>
      </c>
      <c r="C195" s="10">
        <f t="shared" si="12"/>
        <v>680.00220645715308</v>
      </c>
      <c r="D195" s="10">
        <f t="shared" si="13"/>
        <v>2128.3318250270645</v>
      </c>
      <c r="E195" s="9">
        <f t="shared" si="14"/>
        <v>139785.17213124823</v>
      </c>
    </row>
    <row r="196" spans="1:5" ht="15.75" x14ac:dyDescent="0.25">
      <c r="A196" s="11">
        <f t="shared" si="11"/>
        <v>16</v>
      </c>
      <c r="B196" s="11">
        <v>184</v>
      </c>
      <c r="C196" s="10">
        <f t="shared" si="12"/>
        <v>669.80394979556502</v>
      </c>
      <c r="D196" s="10">
        <f t="shared" si="13"/>
        <v>2138.5300816886524</v>
      </c>
      <c r="E196" s="9">
        <f t="shared" si="14"/>
        <v>137646.64204955957</v>
      </c>
    </row>
    <row r="197" spans="1:5" ht="15.75" x14ac:dyDescent="0.25">
      <c r="A197" s="11">
        <f t="shared" si="11"/>
        <v>16</v>
      </c>
      <c r="B197" s="11">
        <v>185</v>
      </c>
      <c r="C197" s="10">
        <f t="shared" si="12"/>
        <v>659.55682648747336</v>
      </c>
      <c r="D197" s="10">
        <f t="shared" si="13"/>
        <v>2148.7772049967439</v>
      </c>
      <c r="E197" s="9">
        <f t="shared" si="14"/>
        <v>135497.86484456295</v>
      </c>
    </row>
    <row r="198" spans="1:5" ht="15.75" x14ac:dyDescent="0.25">
      <c r="A198" s="11">
        <f t="shared" si="11"/>
        <v>16</v>
      </c>
      <c r="B198" s="11">
        <v>186</v>
      </c>
      <c r="C198" s="10">
        <f t="shared" si="12"/>
        <v>649.26060238019738</v>
      </c>
      <c r="D198" s="10">
        <f t="shared" si="13"/>
        <v>2159.0734291040199</v>
      </c>
      <c r="E198" s="9">
        <f t="shared" si="14"/>
        <v>133338.79141545889</v>
      </c>
    </row>
    <row r="199" spans="1:5" ht="15.75" x14ac:dyDescent="0.25">
      <c r="A199" s="11">
        <f t="shared" si="11"/>
        <v>16</v>
      </c>
      <c r="B199" s="11">
        <v>187</v>
      </c>
      <c r="C199" s="10">
        <f t="shared" si="12"/>
        <v>638.91504219907404</v>
      </c>
      <c r="D199" s="10">
        <f t="shared" si="13"/>
        <v>2169.4189892851432</v>
      </c>
      <c r="E199" s="9">
        <f t="shared" si="14"/>
        <v>131169.37242617371</v>
      </c>
    </row>
    <row r="200" spans="1:5" ht="15.75" x14ac:dyDescent="0.25">
      <c r="A200" s="11">
        <f t="shared" si="11"/>
        <v>16</v>
      </c>
      <c r="B200" s="11">
        <v>188</v>
      </c>
      <c r="C200" s="10">
        <f t="shared" si="12"/>
        <v>628.5199095420827</v>
      </c>
      <c r="D200" s="10">
        <f t="shared" si="13"/>
        <v>2179.814121942135</v>
      </c>
      <c r="E200" s="9">
        <f t="shared" si="14"/>
        <v>128989.55830423161</v>
      </c>
    </row>
    <row r="201" spans="1:5" ht="15.75" x14ac:dyDescent="0.25">
      <c r="A201" s="11">
        <f t="shared" si="11"/>
        <v>16</v>
      </c>
      <c r="B201" s="11">
        <v>189</v>
      </c>
      <c r="C201" s="10">
        <f t="shared" si="12"/>
        <v>618.07496687444325</v>
      </c>
      <c r="D201" s="10">
        <f t="shared" si="13"/>
        <v>2190.2590646097742</v>
      </c>
      <c r="E201" s="9">
        <f t="shared" si="14"/>
        <v>126799.29923962179</v>
      </c>
    </row>
    <row r="202" spans="1:5" ht="15.75" x14ac:dyDescent="0.25">
      <c r="A202" s="11">
        <f t="shared" si="11"/>
        <v>16</v>
      </c>
      <c r="B202" s="11">
        <v>190</v>
      </c>
      <c r="C202" s="10">
        <f t="shared" si="12"/>
        <v>607.57997552318818</v>
      </c>
      <c r="D202" s="10">
        <f t="shared" si="13"/>
        <v>2200.7540559610293</v>
      </c>
      <c r="E202" s="9">
        <f t="shared" si="14"/>
        <v>124598.54518366075</v>
      </c>
    </row>
    <row r="203" spans="1:5" ht="15.75" x14ac:dyDescent="0.25">
      <c r="A203" s="11">
        <f t="shared" si="11"/>
        <v>16</v>
      </c>
      <c r="B203" s="11">
        <v>191</v>
      </c>
      <c r="C203" s="10">
        <f t="shared" si="12"/>
        <v>597.03469567170816</v>
      </c>
      <c r="D203" s="10">
        <f t="shared" si="13"/>
        <v>2211.2993358125095</v>
      </c>
      <c r="E203" s="9">
        <f t="shared" si="14"/>
        <v>122387.24584784824</v>
      </c>
    </row>
    <row r="204" spans="1:5" ht="15.75" x14ac:dyDescent="0.25">
      <c r="A204" s="11">
        <f t="shared" si="11"/>
        <v>16</v>
      </c>
      <c r="B204" s="11">
        <v>192</v>
      </c>
      <c r="C204" s="10">
        <f t="shared" si="12"/>
        <v>586.43888635427322</v>
      </c>
      <c r="D204" s="10">
        <f t="shared" si="13"/>
        <v>2221.8951451299445</v>
      </c>
      <c r="E204" s="9">
        <f t="shared" si="14"/>
        <v>120165.35070271831</v>
      </c>
    </row>
    <row r="205" spans="1:5" ht="15.75" x14ac:dyDescent="0.25">
      <c r="A205" s="11">
        <f t="shared" ref="A205:A268" si="15">ROUNDDOWN((B205-1)/12 +1,0)</f>
        <v>17</v>
      </c>
      <c r="B205" s="11">
        <v>193</v>
      </c>
      <c r="C205" s="10">
        <f t="shared" ref="C205:C268" si="16">IFERROR(IPMT($E$9, $B205, $F$9, -$A$9), "")</f>
        <v>575.79230545052565</v>
      </c>
      <c r="D205" s="10">
        <f t="shared" ref="D205:D268" si="17">IFERROR(PPMT($E$9, $B205, $F$9, -$A$9),"")</f>
        <v>2232.5417260336917</v>
      </c>
      <c r="E205" s="9">
        <f t="shared" ref="E205:E268" si="18">IFERROR($A$9+CUMPRINC($E$9, $F$9, $A$9, $B$13, B205, 0),"")</f>
        <v>117932.80897668464</v>
      </c>
    </row>
    <row r="206" spans="1:5" ht="15.75" x14ac:dyDescent="0.25">
      <c r="A206" s="11">
        <f t="shared" si="15"/>
        <v>17</v>
      </c>
      <c r="B206" s="11">
        <v>194</v>
      </c>
      <c r="C206" s="10">
        <f t="shared" si="16"/>
        <v>565.09470967994753</v>
      </c>
      <c r="D206" s="10">
        <f t="shared" si="17"/>
        <v>2243.2393218042698</v>
      </c>
      <c r="E206" s="9">
        <f t="shared" si="18"/>
        <v>115689.56965488038</v>
      </c>
    </row>
    <row r="207" spans="1:5" ht="15.75" x14ac:dyDescent="0.25">
      <c r="A207" s="11">
        <f t="shared" si="15"/>
        <v>17</v>
      </c>
      <c r="B207" s="11">
        <v>195</v>
      </c>
      <c r="C207" s="10">
        <f t="shared" si="16"/>
        <v>554.34585459630205</v>
      </c>
      <c r="D207" s="10">
        <f t="shared" si="17"/>
        <v>2253.9881768879154</v>
      </c>
      <c r="E207" s="9">
        <f t="shared" si="18"/>
        <v>113435.58147799241</v>
      </c>
    </row>
    <row r="208" spans="1:5" ht="15.75" x14ac:dyDescent="0.25">
      <c r="A208" s="11">
        <f t="shared" si="15"/>
        <v>17</v>
      </c>
      <c r="B208" s="11">
        <v>196</v>
      </c>
      <c r="C208" s="10">
        <f t="shared" si="16"/>
        <v>543.54549458204747</v>
      </c>
      <c r="D208" s="10">
        <f t="shared" si="17"/>
        <v>2264.7885369021701</v>
      </c>
      <c r="E208" s="9">
        <f t="shared" si="18"/>
        <v>111170.79294109024</v>
      </c>
    </row>
    <row r="209" spans="1:5" ht="15.75" x14ac:dyDescent="0.25">
      <c r="A209" s="11">
        <f t="shared" si="15"/>
        <v>17</v>
      </c>
      <c r="B209" s="11">
        <v>197</v>
      </c>
      <c r="C209" s="10">
        <f t="shared" si="16"/>
        <v>532.69338284272453</v>
      </c>
      <c r="D209" s="10">
        <f t="shared" si="17"/>
        <v>2275.6406486414926</v>
      </c>
      <c r="E209" s="9">
        <f t="shared" si="18"/>
        <v>108895.15229244879</v>
      </c>
    </row>
    <row r="210" spans="1:5" ht="15.75" x14ac:dyDescent="0.25">
      <c r="A210" s="11">
        <f t="shared" si="15"/>
        <v>17</v>
      </c>
      <c r="B210" s="11">
        <v>198</v>
      </c>
      <c r="C210" s="10">
        <f t="shared" si="16"/>
        <v>521.78927140131736</v>
      </c>
      <c r="D210" s="10">
        <f t="shared" si="17"/>
        <v>2286.5447600829002</v>
      </c>
      <c r="E210" s="9">
        <f t="shared" si="18"/>
        <v>106608.60753236589</v>
      </c>
    </row>
    <row r="211" spans="1:5" ht="15.75" x14ac:dyDescent="0.25">
      <c r="A211" s="11">
        <f t="shared" si="15"/>
        <v>17</v>
      </c>
      <c r="B211" s="11">
        <v>199</v>
      </c>
      <c r="C211" s="10">
        <f t="shared" si="16"/>
        <v>510.83291109258687</v>
      </c>
      <c r="D211" s="10">
        <f t="shared" si="17"/>
        <v>2297.5011203916306</v>
      </c>
      <c r="E211" s="9">
        <f t="shared" si="18"/>
        <v>104311.10641197424</v>
      </c>
    </row>
    <row r="212" spans="1:5" ht="15.75" x14ac:dyDescent="0.25">
      <c r="A212" s="11">
        <f t="shared" si="15"/>
        <v>17</v>
      </c>
      <c r="B212" s="11">
        <v>200</v>
      </c>
      <c r="C212" s="10">
        <f t="shared" si="16"/>
        <v>499.82405155737712</v>
      </c>
      <c r="D212" s="10">
        <f t="shared" si="17"/>
        <v>2308.5099799268405</v>
      </c>
      <c r="E212" s="9">
        <f t="shared" si="18"/>
        <v>102002.59643204737</v>
      </c>
    </row>
    <row r="213" spans="1:5" ht="15.75" x14ac:dyDescent="0.25">
      <c r="A213" s="11">
        <f t="shared" si="15"/>
        <v>17</v>
      </c>
      <c r="B213" s="11">
        <v>201</v>
      </c>
      <c r="C213" s="10">
        <f t="shared" si="16"/>
        <v>488.76244123689418</v>
      </c>
      <c r="D213" s="10">
        <f t="shared" si="17"/>
        <v>2319.5715902473235</v>
      </c>
      <c r="E213" s="9">
        <f t="shared" si="18"/>
        <v>99683.024841800041</v>
      </c>
    </row>
    <row r="214" spans="1:5" ht="15.75" x14ac:dyDescent="0.25">
      <c r="A214" s="11">
        <f t="shared" si="15"/>
        <v>17</v>
      </c>
      <c r="B214" s="11">
        <v>202</v>
      </c>
      <c r="C214" s="10">
        <f t="shared" si="16"/>
        <v>477.64782736695901</v>
      </c>
      <c r="D214" s="10">
        <f t="shared" si="17"/>
        <v>2330.6862041172585</v>
      </c>
      <c r="E214" s="9">
        <f t="shared" si="18"/>
        <v>97352.338637682784</v>
      </c>
    </row>
    <row r="215" spans="1:5" ht="15.75" x14ac:dyDescent="0.25">
      <c r="A215" s="11">
        <f t="shared" si="15"/>
        <v>17</v>
      </c>
      <c r="B215" s="11">
        <v>203</v>
      </c>
      <c r="C215" s="10">
        <f t="shared" si="16"/>
        <v>466.47995597223047</v>
      </c>
      <c r="D215" s="10">
        <f t="shared" si="17"/>
        <v>2341.854075511987</v>
      </c>
      <c r="E215" s="9">
        <f t="shared" si="18"/>
        <v>95010.484562170866</v>
      </c>
    </row>
    <row r="216" spans="1:5" ht="15.75" x14ac:dyDescent="0.25">
      <c r="A216" s="11">
        <f t="shared" si="15"/>
        <v>17</v>
      </c>
      <c r="B216" s="11">
        <v>204</v>
      </c>
      <c r="C216" s="10">
        <f t="shared" si="16"/>
        <v>455.25857186040224</v>
      </c>
      <c r="D216" s="10">
        <f t="shared" si="17"/>
        <v>2353.0754596238153</v>
      </c>
      <c r="E216" s="9">
        <f t="shared" si="18"/>
        <v>92657.409102546982</v>
      </c>
    </row>
    <row r="217" spans="1:5" ht="15.75" x14ac:dyDescent="0.25">
      <c r="A217" s="11">
        <f t="shared" si="15"/>
        <v>18</v>
      </c>
      <c r="B217" s="11">
        <v>205</v>
      </c>
      <c r="C217" s="10">
        <f t="shared" si="16"/>
        <v>443.98341861637147</v>
      </c>
      <c r="D217" s="10">
        <f t="shared" si="17"/>
        <v>2364.3506128678459</v>
      </c>
      <c r="E217" s="9">
        <f t="shared" si="18"/>
        <v>90293.058489679184</v>
      </c>
    </row>
    <row r="218" spans="1:5" ht="15.75" x14ac:dyDescent="0.25">
      <c r="A218" s="11">
        <f t="shared" si="15"/>
        <v>18</v>
      </c>
      <c r="B218" s="11">
        <v>206</v>
      </c>
      <c r="C218" s="10">
        <f t="shared" si="16"/>
        <v>432.65423859637968</v>
      </c>
      <c r="D218" s="10">
        <f t="shared" si="17"/>
        <v>2375.6797928878377</v>
      </c>
      <c r="E218" s="9">
        <f t="shared" si="18"/>
        <v>87917.378696791362</v>
      </c>
    </row>
    <row r="219" spans="1:5" ht="15.75" x14ac:dyDescent="0.25">
      <c r="A219" s="11">
        <f t="shared" si="15"/>
        <v>18</v>
      </c>
      <c r="B219" s="11">
        <v>207</v>
      </c>
      <c r="C219" s="10">
        <f t="shared" si="16"/>
        <v>421.2707729221255</v>
      </c>
      <c r="D219" s="10">
        <f t="shared" si="17"/>
        <v>2387.063258562092</v>
      </c>
      <c r="E219" s="9">
        <f t="shared" si="18"/>
        <v>85530.315438229183</v>
      </c>
    </row>
    <row r="220" spans="1:5" ht="15.75" x14ac:dyDescent="0.25">
      <c r="A220" s="11">
        <f t="shared" si="15"/>
        <v>18</v>
      </c>
      <c r="B220" s="11">
        <v>208</v>
      </c>
      <c r="C220" s="10">
        <f t="shared" si="16"/>
        <v>409.83276147484878</v>
      </c>
      <c r="D220" s="10">
        <f t="shared" si="17"/>
        <v>2398.5012700093689</v>
      </c>
      <c r="E220" s="9">
        <f t="shared" si="18"/>
        <v>83131.81416821992</v>
      </c>
    </row>
    <row r="221" spans="1:5" ht="15.75" x14ac:dyDescent="0.25">
      <c r="A221" s="11">
        <f t="shared" si="15"/>
        <v>18</v>
      </c>
      <c r="B221" s="11">
        <v>209</v>
      </c>
      <c r="C221" s="10">
        <f t="shared" si="16"/>
        <v>398.3399428893872</v>
      </c>
      <c r="D221" s="10">
        <f t="shared" si="17"/>
        <v>2409.9940885948299</v>
      </c>
      <c r="E221" s="9">
        <f t="shared" si="18"/>
        <v>80721.820079625002</v>
      </c>
    </row>
    <row r="222" spans="1:5" ht="15.75" x14ac:dyDescent="0.25">
      <c r="A222" s="11">
        <f t="shared" si="15"/>
        <v>18</v>
      </c>
      <c r="B222" s="11">
        <v>210</v>
      </c>
      <c r="C222" s="10">
        <f t="shared" si="16"/>
        <v>386.79205454820368</v>
      </c>
      <c r="D222" s="10">
        <f t="shared" si="17"/>
        <v>2421.5419769360137</v>
      </c>
      <c r="E222" s="9">
        <f t="shared" si="18"/>
        <v>78300.278102689015</v>
      </c>
    </row>
    <row r="223" spans="1:5" ht="15.75" x14ac:dyDescent="0.25">
      <c r="A223" s="11">
        <f t="shared" si="15"/>
        <v>18</v>
      </c>
      <c r="B223" s="11">
        <v>211</v>
      </c>
      <c r="C223" s="10">
        <f t="shared" si="16"/>
        <v>375.18883257538533</v>
      </c>
      <c r="D223" s="10">
        <f t="shared" si="17"/>
        <v>2433.1451989088323</v>
      </c>
      <c r="E223" s="9">
        <f t="shared" si="18"/>
        <v>75867.132903780148</v>
      </c>
    </row>
    <row r="224" spans="1:5" ht="15.75" x14ac:dyDescent="0.25">
      <c r="A224" s="11">
        <f t="shared" si="15"/>
        <v>18</v>
      </c>
      <c r="B224" s="11">
        <v>212</v>
      </c>
      <c r="C224" s="10">
        <f t="shared" si="16"/>
        <v>363.53001183061383</v>
      </c>
      <c r="D224" s="10">
        <f t="shared" si="17"/>
        <v>2444.8040196536035</v>
      </c>
      <c r="E224" s="9">
        <f t="shared" si="18"/>
        <v>73422.328884126619</v>
      </c>
    </row>
    <row r="225" spans="1:5" ht="15.75" x14ac:dyDescent="0.25">
      <c r="A225" s="11">
        <f t="shared" si="15"/>
        <v>18</v>
      </c>
      <c r="B225" s="11">
        <v>213</v>
      </c>
      <c r="C225" s="10">
        <f t="shared" si="16"/>
        <v>351.8153259031069</v>
      </c>
      <c r="D225" s="10">
        <f t="shared" si="17"/>
        <v>2456.5187055811107</v>
      </c>
      <c r="E225" s="9">
        <f t="shared" si="18"/>
        <v>70965.81017854542</v>
      </c>
    </row>
    <row r="226" spans="1:5" ht="15.75" x14ac:dyDescent="0.25">
      <c r="A226" s="11">
        <f t="shared" si="15"/>
        <v>18</v>
      </c>
      <c r="B226" s="11">
        <v>214</v>
      </c>
      <c r="C226" s="10">
        <f t="shared" si="16"/>
        <v>340.04450710553078</v>
      </c>
      <c r="D226" s="10">
        <f t="shared" si="17"/>
        <v>2468.2895243786866</v>
      </c>
      <c r="E226" s="9">
        <f t="shared" si="18"/>
        <v>68497.520654166816</v>
      </c>
    </row>
    <row r="227" spans="1:5" ht="15.75" x14ac:dyDescent="0.25">
      <c r="A227" s="11">
        <f t="shared" si="15"/>
        <v>18</v>
      </c>
      <c r="B227" s="11">
        <v>215</v>
      </c>
      <c r="C227" s="10">
        <f t="shared" si="16"/>
        <v>328.2172864678829</v>
      </c>
      <c r="D227" s="10">
        <f t="shared" si="17"/>
        <v>2480.1167450163343</v>
      </c>
      <c r="E227" s="9">
        <f t="shared" si="18"/>
        <v>66017.403909150395</v>
      </c>
    </row>
    <row r="228" spans="1:5" ht="15.75" x14ac:dyDescent="0.25">
      <c r="A228" s="11">
        <f t="shared" si="15"/>
        <v>18</v>
      </c>
      <c r="B228" s="11">
        <v>216</v>
      </c>
      <c r="C228" s="10">
        <f t="shared" si="16"/>
        <v>316.33339373134629</v>
      </c>
      <c r="D228" s="10">
        <f t="shared" si="17"/>
        <v>2492.0006377528712</v>
      </c>
      <c r="E228" s="9">
        <f t="shared" si="18"/>
        <v>63525.403271397518</v>
      </c>
    </row>
    <row r="229" spans="1:5" ht="15.75" x14ac:dyDescent="0.25">
      <c r="A229" s="11">
        <f t="shared" si="15"/>
        <v>19</v>
      </c>
      <c r="B229" s="11">
        <v>217</v>
      </c>
      <c r="C229" s="10">
        <f t="shared" si="16"/>
        <v>304.39255734211383</v>
      </c>
      <c r="D229" s="10">
        <f t="shared" si="17"/>
        <v>2503.9414741421037</v>
      </c>
      <c r="E229" s="9">
        <f t="shared" si="18"/>
        <v>61021.461797255441</v>
      </c>
    </row>
    <row r="230" spans="1:5" ht="15.75" x14ac:dyDescent="0.25">
      <c r="A230" s="11">
        <f t="shared" si="15"/>
        <v>19</v>
      </c>
      <c r="B230" s="11">
        <v>218</v>
      </c>
      <c r="C230" s="10">
        <f t="shared" si="16"/>
        <v>292.39450444518286</v>
      </c>
      <c r="D230" s="10">
        <f t="shared" si="17"/>
        <v>2515.9395270390346</v>
      </c>
      <c r="E230" s="9">
        <f t="shared" si="18"/>
        <v>58505.522270216432</v>
      </c>
    </row>
    <row r="231" spans="1:5" ht="15.75" x14ac:dyDescent="0.25">
      <c r="A231" s="11">
        <f t="shared" si="15"/>
        <v>19</v>
      </c>
      <c r="B231" s="11">
        <v>219</v>
      </c>
      <c r="C231" s="10">
        <f t="shared" si="16"/>
        <v>280.33896087812087</v>
      </c>
      <c r="D231" s="10">
        <f t="shared" si="17"/>
        <v>2527.9950706060968</v>
      </c>
      <c r="E231" s="9">
        <f t="shared" si="18"/>
        <v>55977.527199610369</v>
      </c>
    </row>
    <row r="232" spans="1:5" ht="15.75" x14ac:dyDescent="0.25">
      <c r="A232" s="11">
        <f t="shared" si="15"/>
        <v>19</v>
      </c>
      <c r="B232" s="11">
        <v>220</v>
      </c>
      <c r="C232" s="10">
        <f t="shared" si="16"/>
        <v>268.22565116480001</v>
      </c>
      <c r="D232" s="10">
        <f t="shared" si="17"/>
        <v>2540.1083803194178</v>
      </c>
      <c r="E232" s="9">
        <f t="shared" si="18"/>
        <v>53437.418819290993</v>
      </c>
    </row>
    <row r="233" spans="1:5" ht="15.75" x14ac:dyDescent="0.25">
      <c r="A233" s="11">
        <f t="shared" si="15"/>
        <v>19</v>
      </c>
      <c r="B233" s="11">
        <v>221</v>
      </c>
      <c r="C233" s="10">
        <f t="shared" si="16"/>
        <v>256.05429850910275</v>
      </c>
      <c r="D233" s="10">
        <f t="shared" si="17"/>
        <v>2552.2797329751147</v>
      </c>
      <c r="E233" s="9">
        <f t="shared" si="18"/>
        <v>50885.139086315874</v>
      </c>
    </row>
    <row r="234" spans="1:5" ht="15.75" x14ac:dyDescent="0.25">
      <c r="A234" s="11">
        <f t="shared" si="15"/>
        <v>19</v>
      </c>
      <c r="B234" s="11">
        <v>222</v>
      </c>
      <c r="C234" s="10">
        <f t="shared" si="16"/>
        <v>243.82462478859702</v>
      </c>
      <c r="D234" s="10">
        <f t="shared" si="17"/>
        <v>2564.5094066956208</v>
      </c>
      <c r="E234" s="9">
        <f t="shared" si="18"/>
        <v>48320.629679620266</v>
      </c>
    </row>
    <row r="235" spans="1:5" ht="15.75" x14ac:dyDescent="0.25">
      <c r="A235" s="11">
        <f t="shared" si="15"/>
        <v>19</v>
      </c>
      <c r="B235" s="11">
        <v>223</v>
      </c>
      <c r="C235" s="10">
        <f t="shared" si="16"/>
        <v>231.53635054818051</v>
      </c>
      <c r="D235" s="10">
        <f t="shared" si="17"/>
        <v>2576.7976809360371</v>
      </c>
      <c r="E235" s="9">
        <f t="shared" si="18"/>
        <v>45743.831998684152</v>
      </c>
    </row>
    <row r="236" spans="1:5" ht="15.75" x14ac:dyDescent="0.25">
      <c r="A236" s="11">
        <f t="shared" si="15"/>
        <v>19</v>
      </c>
      <c r="B236" s="11">
        <v>224</v>
      </c>
      <c r="C236" s="10">
        <f t="shared" si="16"/>
        <v>219.18919499369534</v>
      </c>
      <c r="D236" s="10">
        <f t="shared" si="17"/>
        <v>2589.1448364905223</v>
      </c>
      <c r="E236" s="9">
        <f t="shared" si="18"/>
        <v>43154.687162193703</v>
      </c>
    </row>
    <row r="237" spans="1:5" ht="15.75" x14ac:dyDescent="0.25">
      <c r="A237" s="11">
        <f t="shared" si="15"/>
        <v>19</v>
      </c>
      <c r="B237" s="11">
        <v>225</v>
      </c>
      <c r="C237" s="10">
        <f t="shared" si="16"/>
        <v>206.78287598551154</v>
      </c>
      <c r="D237" s="10">
        <f t="shared" si="17"/>
        <v>2601.5511554987061</v>
      </c>
      <c r="E237" s="9">
        <f t="shared" si="18"/>
        <v>40553.136006694986</v>
      </c>
    </row>
    <row r="238" spans="1:5" ht="15.75" x14ac:dyDescent="0.25">
      <c r="A238" s="11">
        <f t="shared" si="15"/>
        <v>19</v>
      </c>
      <c r="B238" s="11">
        <v>226</v>
      </c>
      <c r="C238" s="10">
        <f t="shared" si="16"/>
        <v>194.31711003208022</v>
      </c>
      <c r="D238" s="10">
        <f t="shared" si="17"/>
        <v>2614.0169214521375</v>
      </c>
      <c r="E238" s="9">
        <f t="shared" si="18"/>
        <v>37939.119085242797</v>
      </c>
    </row>
    <row r="239" spans="1:5" ht="15.75" x14ac:dyDescent="0.25">
      <c r="A239" s="11">
        <f t="shared" si="15"/>
        <v>19</v>
      </c>
      <c r="B239" s="11">
        <v>227</v>
      </c>
      <c r="C239" s="10">
        <f t="shared" si="16"/>
        <v>181.79161228345541</v>
      </c>
      <c r="D239" s="10">
        <f t="shared" si="17"/>
        <v>2626.5424192007622</v>
      </c>
      <c r="E239" s="9">
        <f t="shared" si="18"/>
        <v>35312.576666042034</v>
      </c>
    </row>
    <row r="240" spans="1:5" ht="15.75" x14ac:dyDescent="0.25">
      <c r="A240" s="11">
        <f t="shared" si="15"/>
        <v>19</v>
      </c>
      <c r="B240" s="11">
        <v>228</v>
      </c>
      <c r="C240" s="10">
        <f t="shared" si="16"/>
        <v>169.20609652478512</v>
      </c>
      <c r="D240" s="10">
        <f t="shared" si="17"/>
        <v>2639.1279349594324</v>
      </c>
      <c r="E240" s="9">
        <f t="shared" si="18"/>
        <v>32673.448731082608</v>
      </c>
    </row>
    <row r="241" spans="1:5" ht="15.75" x14ac:dyDescent="0.25">
      <c r="A241" s="11">
        <f t="shared" si="15"/>
        <v>20</v>
      </c>
      <c r="B241" s="11">
        <v>229</v>
      </c>
      <c r="C241" s="10">
        <f t="shared" si="16"/>
        <v>156.56027516977119</v>
      </c>
      <c r="D241" s="10">
        <f t="shared" si="17"/>
        <v>2651.773756314446</v>
      </c>
      <c r="E241" s="9">
        <f t="shared" si="18"/>
        <v>30021.674974768132</v>
      </c>
    </row>
    <row r="242" spans="1:5" ht="15.75" x14ac:dyDescent="0.25">
      <c r="A242" s="11">
        <f t="shared" si="15"/>
        <v>20</v>
      </c>
      <c r="B242" s="11">
        <v>230</v>
      </c>
      <c r="C242" s="10">
        <f t="shared" si="16"/>
        <v>143.85385925409776</v>
      </c>
      <c r="D242" s="10">
        <f t="shared" si="17"/>
        <v>2664.4801722301195</v>
      </c>
      <c r="E242" s="9">
        <f t="shared" si="18"/>
        <v>27357.194802538084</v>
      </c>
    </row>
    <row r="243" spans="1:5" ht="15.75" x14ac:dyDescent="0.25">
      <c r="A243" s="11">
        <f t="shared" si="15"/>
        <v>20</v>
      </c>
      <c r="B243" s="11">
        <v>231</v>
      </c>
      <c r="C243" s="10">
        <f t="shared" si="16"/>
        <v>131.08655842882845</v>
      </c>
      <c r="D243" s="10">
        <f t="shared" si="17"/>
        <v>2677.2474730553895</v>
      </c>
      <c r="E243" s="9">
        <f t="shared" si="18"/>
        <v>24679.947329482704</v>
      </c>
    </row>
    <row r="244" spans="1:5" ht="15.75" x14ac:dyDescent="0.25">
      <c r="A244" s="11">
        <f t="shared" si="15"/>
        <v>20</v>
      </c>
      <c r="B244" s="11">
        <v>232</v>
      </c>
      <c r="C244" s="10">
        <f t="shared" si="16"/>
        <v>118.25808095377138</v>
      </c>
      <c r="D244" s="10">
        <f t="shared" si="17"/>
        <v>2690.0759505304459</v>
      </c>
      <c r="E244" s="9">
        <f t="shared" si="18"/>
        <v>21989.87137895223</v>
      </c>
    </row>
    <row r="245" spans="1:5" ht="15.75" x14ac:dyDescent="0.25">
      <c r="A245" s="11">
        <f t="shared" si="15"/>
        <v>20</v>
      </c>
      <c r="B245" s="11">
        <v>233</v>
      </c>
      <c r="C245" s="10">
        <f t="shared" si="16"/>
        <v>105.36813369081301</v>
      </c>
      <c r="D245" s="10">
        <f t="shared" si="17"/>
        <v>2702.9658977934046</v>
      </c>
      <c r="E245" s="9">
        <f t="shared" si="18"/>
        <v>19286.905481158814</v>
      </c>
    </row>
    <row r="246" spans="1:5" ht="15.75" x14ac:dyDescent="0.25">
      <c r="A246" s="11">
        <f t="shared" si="15"/>
        <v>20</v>
      </c>
      <c r="B246" s="11">
        <v>234</v>
      </c>
      <c r="C246" s="10">
        <f t="shared" si="16"/>
        <v>92.416422097219595</v>
      </c>
      <c r="D246" s="10">
        <f t="shared" si="17"/>
        <v>2715.9176093869978</v>
      </c>
      <c r="E246" s="9">
        <f t="shared" si="18"/>
        <v>16570.987871771737</v>
      </c>
    </row>
    <row r="247" spans="1:5" ht="15.75" x14ac:dyDescent="0.25">
      <c r="A247" s="11">
        <f t="shared" si="15"/>
        <v>20</v>
      </c>
      <c r="B247" s="11">
        <v>235</v>
      </c>
      <c r="C247" s="10">
        <f t="shared" si="16"/>
        <v>79.402650218906913</v>
      </c>
      <c r="D247" s="10">
        <f t="shared" si="17"/>
        <v>2728.9313812653104</v>
      </c>
      <c r="E247" s="9">
        <f t="shared" si="18"/>
        <v>13842.056490506395</v>
      </c>
    </row>
    <row r="248" spans="1:5" ht="15.75" x14ac:dyDescent="0.25">
      <c r="A248" s="11">
        <f t="shared" si="15"/>
        <v>20</v>
      </c>
      <c r="B248" s="11">
        <v>236</v>
      </c>
      <c r="C248" s="10">
        <f t="shared" si="16"/>
        <v>66.326520683677273</v>
      </c>
      <c r="D248" s="10">
        <f t="shared" si="17"/>
        <v>2742.0075108005403</v>
      </c>
      <c r="E248" s="9">
        <f t="shared" si="18"/>
        <v>11100.048979705956</v>
      </c>
    </row>
    <row r="249" spans="1:5" ht="15.75" x14ac:dyDescent="0.25">
      <c r="A249" s="11">
        <f t="shared" si="15"/>
        <v>20</v>
      </c>
      <c r="B249" s="11">
        <v>237</v>
      </c>
      <c r="C249" s="10">
        <f t="shared" si="16"/>
        <v>53.187734694424691</v>
      </c>
      <c r="D249" s="10">
        <f t="shared" si="17"/>
        <v>2755.1462967897928</v>
      </c>
      <c r="E249" s="9">
        <f t="shared" si="18"/>
        <v>8344.9026829161448</v>
      </c>
    </row>
    <row r="250" spans="1:5" ht="15.75" x14ac:dyDescent="0.25">
      <c r="A250" s="11">
        <f t="shared" si="15"/>
        <v>20</v>
      </c>
      <c r="B250" s="11">
        <v>238</v>
      </c>
      <c r="C250" s="10">
        <f t="shared" si="16"/>
        <v>39.985992022306931</v>
      </c>
      <c r="D250" s="10">
        <f t="shared" si="17"/>
        <v>2768.3480394619105</v>
      </c>
      <c r="E250" s="9">
        <f t="shared" si="18"/>
        <v>5576.5546434542048</v>
      </c>
    </row>
    <row r="251" spans="1:5" ht="15.75" x14ac:dyDescent="0.25">
      <c r="A251" s="11">
        <f t="shared" si="15"/>
        <v>20</v>
      </c>
      <c r="B251" s="11">
        <v>239</v>
      </c>
      <c r="C251" s="10">
        <f t="shared" si="16"/>
        <v>26.720990999885274</v>
      </c>
      <c r="D251" s="10">
        <f t="shared" si="17"/>
        <v>2781.6130404843325</v>
      </c>
      <c r="E251" s="9">
        <f t="shared" si="18"/>
        <v>2794.9416029698332</v>
      </c>
    </row>
    <row r="252" spans="1:5" ht="15.75" x14ac:dyDescent="0.25">
      <c r="A252" s="11">
        <f t="shared" si="15"/>
        <v>20</v>
      </c>
      <c r="B252" s="11">
        <v>240</v>
      </c>
      <c r="C252" s="10">
        <f t="shared" si="16"/>
        <v>13.392428514231185</v>
      </c>
      <c r="D252" s="10">
        <f t="shared" si="17"/>
        <v>2794.941602969986</v>
      </c>
      <c r="E252" s="9">
        <f t="shared" si="18"/>
        <v>-5.8207660913467407E-11</v>
      </c>
    </row>
    <row r="253" spans="1:5" ht="15.75" x14ac:dyDescent="0.25">
      <c r="A253" s="11">
        <f t="shared" si="15"/>
        <v>21</v>
      </c>
      <c r="B253" s="11">
        <v>241</v>
      </c>
      <c r="C253" s="10" t="str">
        <f t="shared" si="16"/>
        <v/>
      </c>
      <c r="D253" s="10" t="str">
        <f t="shared" si="17"/>
        <v/>
      </c>
      <c r="E253" s="9" t="str">
        <f t="shared" si="18"/>
        <v/>
      </c>
    </row>
    <row r="254" spans="1:5" ht="15.75" x14ac:dyDescent="0.25">
      <c r="A254" s="11">
        <f t="shared" si="15"/>
        <v>21</v>
      </c>
      <c r="B254" s="11">
        <v>242</v>
      </c>
      <c r="C254" s="10" t="str">
        <f t="shared" si="16"/>
        <v/>
      </c>
      <c r="D254" s="10" t="str">
        <f t="shared" si="17"/>
        <v/>
      </c>
      <c r="E254" s="9" t="str">
        <f t="shared" si="18"/>
        <v/>
      </c>
    </row>
    <row r="255" spans="1:5" ht="15.75" x14ac:dyDescent="0.25">
      <c r="A255" s="11">
        <f t="shared" si="15"/>
        <v>21</v>
      </c>
      <c r="B255" s="11">
        <v>243</v>
      </c>
      <c r="C255" s="10" t="str">
        <f t="shared" si="16"/>
        <v/>
      </c>
      <c r="D255" s="10" t="str">
        <f t="shared" si="17"/>
        <v/>
      </c>
      <c r="E255" s="9" t="str">
        <f t="shared" si="18"/>
        <v/>
      </c>
    </row>
    <row r="256" spans="1:5" ht="15.75" x14ac:dyDescent="0.25">
      <c r="A256" s="11">
        <f t="shared" si="15"/>
        <v>21</v>
      </c>
      <c r="B256" s="11">
        <v>244</v>
      </c>
      <c r="C256" s="10" t="str">
        <f t="shared" si="16"/>
        <v/>
      </c>
      <c r="D256" s="10" t="str">
        <f t="shared" si="17"/>
        <v/>
      </c>
      <c r="E256" s="9" t="str">
        <f t="shared" si="18"/>
        <v/>
      </c>
    </row>
    <row r="257" spans="1:5" ht="15.75" x14ac:dyDescent="0.25">
      <c r="A257" s="11">
        <f t="shared" si="15"/>
        <v>21</v>
      </c>
      <c r="B257" s="11">
        <v>245</v>
      </c>
      <c r="C257" s="10" t="str">
        <f t="shared" si="16"/>
        <v/>
      </c>
      <c r="D257" s="10" t="str">
        <f t="shared" si="17"/>
        <v/>
      </c>
      <c r="E257" s="9" t="str">
        <f t="shared" si="18"/>
        <v/>
      </c>
    </row>
    <row r="258" spans="1:5" ht="15.75" x14ac:dyDescent="0.25">
      <c r="A258" s="11">
        <f t="shared" si="15"/>
        <v>21</v>
      </c>
      <c r="B258" s="11">
        <v>246</v>
      </c>
      <c r="C258" s="10" t="str">
        <f t="shared" si="16"/>
        <v/>
      </c>
      <c r="D258" s="10" t="str">
        <f t="shared" si="17"/>
        <v/>
      </c>
      <c r="E258" s="9" t="str">
        <f t="shared" si="18"/>
        <v/>
      </c>
    </row>
    <row r="259" spans="1:5" ht="15.75" x14ac:dyDescent="0.25">
      <c r="A259" s="11">
        <f t="shared" si="15"/>
        <v>21</v>
      </c>
      <c r="B259" s="11">
        <v>247</v>
      </c>
      <c r="C259" s="10" t="str">
        <f t="shared" si="16"/>
        <v/>
      </c>
      <c r="D259" s="10" t="str">
        <f t="shared" si="17"/>
        <v/>
      </c>
      <c r="E259" s="9" t="str">
        <f t="shared" si="18"/>
        <v/>
      </c>
    </row>
    <row r="260" spans="1:5" ht="15.75" x14ac:dyDescent="0.25">
      <c r="A260" s="11">
        <f t="shared" si="15"/>
        <v>21</v>
      </c>
      <c r="B260" s="11">
        <v>248</v>
      </c>
      <c r="C260" s="10" t="str">
        <f t="shared" si="16"/>
        <v/>
      </c>
      <c r="D260" s="10" t="str">
        <f t="shared" si="17"/>
        <v/>
      </c>
      <c r="E260" s="9" t="str">
        <f t="shared" si="18"/>
        <v/>
      </c>
    </row>
    <row r="261" spans="1:5" ht="15.75" x14ac:dyDescent="0.25">
      <c r="A261" s="11">
        <f t="shared" si="15"/>
        <v>21</v>
      </c>
      <c r="B261" s="11">
        <v>249</v>
      </c>
      <c r="C261" s="10" t="str">
        <f t="shared" si="16"/>
        <v/>
      </c>
      <c r="D261" s="10" t="str">
        <f t="shared" si="17"/>
        <v/>
      </c>
      <c r="E261" s="9" t="str">
        <f t="shared" si="18"/>
        <v/>
      </c>
    </row>
    <row r="262" spans="1:5" ht="15.75" x14ac:dyDescent="0.25">
      <c r="A262" s="11">
        <f t="shared" si="15"/>
        <v>21</v>
      </c>
      <c r="B262" s="11">
        <v>250</v>
      </c>
      <c r="C262" s="10" t="str">
        <f t="shared" si="16"/>
        <v/>
      </c>
      <c r="D262" s="10" t="str">
        <f t="shared" si="17"/>
        <v/>
      </c>
      <c r="E262" s="9" t="str">
        <f t="shared" si="18"/>
        <v/>
      </c>
    </row>
    <row r="263" spans="1:5" ht="15.75" x14ac:dyDescent="0.25">
      <c r="A263" s="11">
        <f t="shared" si="15"/>
        <v>21</v>
      </c>
      <c r="B263" s="11">
        <v>251</v>
      </c>
      <c r="C263" s="10" t="str">
        <f t="shared" si="16"/>
        <v/>
      </c>
      <c r="D263" s="10" t="str">
        <f t="shared" si="17"/>
        <v/>
      </c>
      <c r="E263" s="9" t="str">
        <f t="shared" si="18"/>
        <v/>
      </c>
    </row>
    <row r="264" spans="1:5" ht="15.75" x14ac:dyDescent="0.25">
      <c r="A264" s="11">
        <f t="shared" si="15"/>
        <v>21</v>
      </c>
      <c r="B264" s="11">
        <v>252</v>
      </c>
      <c r="C264" s="10" t="str">
        <f t="shared" si="16"/>
        <v/>
      </c>
      <c r="D264" s="10" t="str">
        <f t="shared" si="17"/>
        <v/>
      </c>
      <c r="E264" s="9" t="str">
        <f t="shared" si="18"/>
        <v/>
      </c>
    </row>
    <row r="265" spans="1:5" ht="15.75" x14ac:dyDescent="0.25">
      <c r="A265" s="11">
        <f t="shared" si="15"/>
        <v>22</v>
      </c>
      <c r="B265" s="11">
        <v>253</v>
      </c>
      <c r="C265" s="10" t="str">
        <f t="shared" si="16"/>
        <v/>
      </c>
      <c r="D265" s="10" t="str">
        <f t="shared" si="17"/>
        <v/>
      </c>
      <c r="E265" s="9" t="str">
        <f t="shared" si="18"/>
        <v/>
      </c>
    </row>
    <row r="266" spans="1:5" ht="15.75" x14ac:dyDescent="0.25">
      <c r="A266" s="11">
        <f t="shared" si="15"/>
        <v>22</v>
      </c>
      <c r="B266" s="11">
        <v>254</v>
      </c>
      <c r="C266" s="10" t="str">
        <f t="shared" si="16"/>
        <v/>
      </c>
      <c r="D266" s="10" t="str">
        <f t="shared" si="17"/>
        <v/>
      </c>
      <c r="E266" s="9" t="str">
        <f t="shared" si="18"/>
        <v/>
      </c>
    </row>
    <row r="267" spans="1:5" ht="15.75" x14ac:dyDescent="0.25">
      <c r="A267" s="11">
        <f t="shared" si="15"/>
        <v>22</v>
      </c>
      <c r="B267" s="11">
        <v>255</v>
      </c>
      <c r="C267" s="10" t="str">
        <f t="shared" si="16"/>
        <v/>
      </c>
      <c r="D267" s="10" t="str">
        <f t="shared" si="17"/>
        <v/>
      </c>
      <c r="E267" s="9" t="str">
        <f t="shared" si="18"/>
        <v/>
      </c>
    </row>
    <row r="268" spans="1:5" ht="15.75" x14ac:dyDescent="0.25">
      <c r="A268" s="11">
        <f t="shared" si="15"/>
        <v>22</v>
      </c>
      <c r="B268" s="11">
        <v>256</v>
      </c>
      <c r="C268" s="10" t="str">
        <f t="shared" si="16"/>
        <v/>
      </c>
      <c r="D268" s="10" t="str">
        <f t="shared" si="17"/>
        <v/>
      </c>
      <c r="E268" s="9" t="str">
        <f t="shared" si="18"/>
        <v/>
      </c>
    </row>
    <row r="269" spans="1:5" ht="15.75" x14ac:dyDescent="0.25">
      <c r="A269" s="11">
        <f t="shared" ref="A269:A332" si="19">ROUNDDOWN((B269-1)/12 +1,0)</f>
        <v>22</v>
      </c>
      <c r="B269" s="11">
        <v>257</v>
      </c>
      <c r="C269" s="10" t="str">
        <f t="shared" ref="C269:C332" si="20">IFERROR(IPMT($E$9, $B269, $F$9, -$A$9), "")</f>
        <v/>
      </c>
      <c r="D269" s="10" t="str">
        <f t="shared" ref="D269:D332" si="21">IFERROR(PPMT($E$9, $B269, $F$9, -$A$9),"")</f>
        <v/>
      </c>
      <c r="E269" s="9" t="str">
        <f t="shared" ref="E269:E332" si="22">IFERROR($A$9+CUMPRINC($E$9, $F$9, $A$9, $B$13, B269, 0),"")</f>
        <v/>
      </c>
    </row>
    <row r="270" spans="1:5" ht="15.75" x14ac:dyDescent="0.25">
      <c r="A270" s="11">
        <f t="shared" si="19"/>
        <v>22</v>
      </c>
      <c r="B270" s="11">
        <v>258</v>
      </c>
      <c r="C270" s="10" t="str">
        <f t="shared" si="20"/>
        <v/>
      </c>
      <c r="D270" s="10" t="str">
        <f t="shared" si="21"/>
        <v/>
      </c>
      <c r="E270" s="9" t="str">
        <f t="shared" si="22"/>
        <v/>
      </c>
    </row>
    <row r="271" spans="1:5" ht="15.75" x14ac:dyDescent="0.25">
      <c r="A271" s="11">
        <f t="shared" si="19"/>
        <v>22</v>
      </c>
      <c r="B271" s="11">
        <v>259</v>
      </c>
      <c r="C271" s="10" t="str">
        <f t="shared" si="20"/>
        <v/>
      </c>
      <c r="D271" s="10" t="str">
        <f t="shared" si="21"/>
        <v/>
      </c>
      <c r="E271" s="9" t="str">
        <f t="shared" si="22"/>
        <v/>
      </c>
    </row>
    <row r="272" spans="1:5" ht="15.75" x14ac:dyDescent="0.25">
      <c r="A272" s="11">
        <f t="shared" si="19"/>
        <v>22</v>
      </c>
      <c r="B272" s="11">
        <v>260</v>
      </c>
      <c r="C272" s="10" t="str">
        <f t="shared" si="20"/>
        <v/>
      </c>
      <c r="D272" s="10" t="str">
        <f t="shared" si="21"/>
        <v/>
      </c>
      <c r="E272" s="9" t="str">
        <f t="shared" si="22"/>
        <v/>
      </c>
    </row>
    <row r="273" spans="1:5" ht="15.75" x14ac:dyDescent="0.25">
      <c r="A273" s="11">
        <f t="shared" si="19"/>
        <v>22</v>
      </c>
      <c r="B273" s="11">
        <v>261</v>
      </c>
      <c r="C273" s="10" t="str">
        <f t="shared" si="20"/>
        <v/>
      </c>
      <c r="D273" s="10" t="str">
        <f t="shared" si="21"/>
        <v/>
      </c>
      <c r="E273" s="9" t="str">
        <f t="shared" si="22"/>
        <v/>
      </c>
    </row>
    <row r="274" spans="1:5" ht="15.75" x14ac:dyDescent="0.25">
      <c r="A274" s="11">
        <f t="shared" si="19"/>
        <v>22</v>
      </c>
      <c r="B274" s="11">
        <v>262</v>
      </c>
      <c r="C274" s="10" t="str">
        <f t="shared" si="20"/>
        <v/>
      </c>
      <c r="D274" s="10" t="str">
        <f t="shared" si="21"/>
        <v/>
      </c>
      <c r="E274" s="9" t="str">
        <f t="shared" si="22"/>
        <v/>
      </c>
    </row>
    <row r="275" spans="1:5" ht="15.75" x14ac:dyDescent="0.25">
      <c r="A275" s="11">
        <f t="shared" si="19"/>
        <v>22</v>
      </c>
      <c r="B275" s="11">
        <v>263</v>
      </c>
      <c r="C275" s="10" t="str">
        <f t="shared" si="20"/>
        <v/>
      </c>
      <c r="D275" s="10" t="str">
        <f t="shared" si="21"/>
        <v/>
      </c>
      <c r="E275" s="9" t="str">
        <f t="shared" si="22"/>
        <v/>
      </c>
    </row>
    <row r="276" spans="1:5" ht="15.75" x14ac:dyDescent="0.25">
      <c r="A276" s="11">
        <f t="shared" si="19"/>
        <v>22</v>
      </c>
      <c r="B276" s="11">
        <v>264</v>
      </c>
      <c r="C276" s="10" t="str">
        <f t="shared" si="20"/>
        <v/>
      </c>
      <c r="D276" s="10" t="str">
        <f t="shared" si="21"/>
        <v/>
      </c>
      <c r="E276" s="9" t="str">
        <f t="shared" si="22"/>
        <v/>
      </c>
    </row>
    <row r="277" spans="1:5" ht="15.75" x14ac:dyDescent="0.25">
      <c r="A277" s="11">
        <f t="shared" si="19"/>
        <v>23</v>
      </c>
      <c r="B277" s="11">
        <v>265</v>
      </c>
      <c r="C277" s="10" t="str">
        <f t="shared" si="20"/>
        <v/>
      </c>
      <c r="D277" s="10" t="str">
        <f t="shared" si="21"/>
        <v/>
      </c>
      <c r="E277" s="9" t="str">
        <f t="shared" si="22"/>
        <v/>
      </c>
    </row>
    <row r="278" spans="1:5" ht="15.75" x14ac:dyDescent="0.25">
      <c r="A278" s="11">
        <f t="shared" si="19"/>
        <v>23</v>
      </c>
      <c r="B278" s="11">
        <v>266</v>
      </c>
      <c r="C278" s="10" t="str">
        <f t="shared" si="20"/>
        <v/>
      </c>
      <c r="D278" s="10" t="str">
        <f t="shared" si="21"/>
        <v/>
      </c>
      <c r="E278" s="9" t="str">
        <f t="shared" si="22"/>
        <v/>
      </c>
    </row>
    <row r="279" spans="1:5" ht="15.75" x14ac:dyDescent="0.25">
      <c r="A279" s="11">
        <f t="shared" si="19"/>
        <v>23</v>
      </c>
      <c r="B279" s="11">
        <v>267</v>
      </c>
      <c r="C279" s="10" t="str">
        <f t="shared" si="20"/>
        <v/>
      </c>
      <c r="D279" s="10" t="str">
        <f t="shared" si="21"/>
        <v/>
      </c>
      <c r="E279" s="9" t="str">
        <f t="shared" si="22"/>
        <v/>
      </c>
    </row>
    <row r="280" spans="1:5" ht="15.75" x14ac:dyDescent="0.25">
      <c r="A280" s="11">
        <f t="shared" si="19"/>
        <v>23</v>
      </c>
      <c r="B280" s="11">
        <v>268</v>
      </c>
      <c r="C280" s="10" t="str">
        <f t="shared" si="20"/>
        <v/>
      </c>
      <c r="D280" s="10" t="str">
        <f t="shared" si="21"/>
        <v/>
      </c>
      <c r="E280" s="9" t="str">
        <f t="shared" si="22"/>
        <v/>
      </c>
    </row>
    <row r="281" spans="1:5" ht="15.75" x14ac:dyDescent="0.25">
      <c r="A281" s="11">
        <f t="shared" si="19"/>
        <v>23</v>
      </c>
      <c r="B281" s="11">
        <v>269</v>
      </c>
      <c r="C281" s="10" t="str">
        <f t="shared" si="20"/>
        <v/>
      </c>
      <c r="D281" s="10" t="str">
        <f t="shared" si="21"/>
        <v/>
      </c>
      <c r="E281" s="9" t="str">
        <f t="shared" si="22"/>
        <v/>
      </c>
    </row>
    <row r="282" spans="1:5" ht="15.75" x14ac:dyDescent="0.25">
      <c r="A282" s="11">
        <f t="shared" si="19"/>
        <v>23</v>
      </c>
      <c r="B282" s="11">
        <v>270</v>
      </c>
      <c r="C282" s="10" t="str">
        <f t="shared" si="20"/>
        <v/>
      </c>
      <c r="D282" s="10" t="str">
        <f t="shared" si="21"/>
        <v/>
      </c>
      <c r="E282" s="9" t="str">
        <f t="shared" si="22"/>
        <v/>
      </c>
    </row>
    <row r="283" spans="1:5" ht="15.75" x14ac:dyDescent="0.25">
      <c r="A283" s="11">
        <f t="shared" si="19"/>
        <v>23</v>
      </c>
      <c r="B283" s="11">
        <v>271</v>
      </c>
      <c r="C283" s="10" t="str">
        <f t="shared" si="20"/>
        <v/>
      </c>
      <c r="D283" s="10" t="str">
        <f t="shared" si="21"/>
        <v/>
      </c>
      <c r="E283" s="9" t="str">
        <f t="shared" si="22"/>
        <v/>
      </c>
    </row>
    <row r="284" spans="1:5" ht="15.75" x14ac:dyDescent="0.25">
      <c r="A284" s="11">
        <f t="shared" si="19"/>
        <v>23</v>
      </c>
      <c r="B284" s="11">
        <v>272</v>
      </c>
      <c r="C284" s="10" t="str">
        <f t="shared" si="20"/>
        <v/>
      </c>
      <c r="D284" s="10" t="str">
        <f t="shared" si="21"/>
        <v/>
      </c>
      <c r="E284" s="9" t="str">
        <f t="shared" si="22"/>
        <v/>
      </c>
    </row>
    <row r="285" spans="1:5" ht="15.75" x14ac:dyDescent="0.25">
      <c r="A285" s="11">
        <f t="shared" si="19"/>
        <v>23</v>
      </c>
      <c r="B285" s="11">
        <v>273</v>
      </c>
      <c r="C285" s="10" t="str">
        <f t="shared" si="20"/>
        <v/>
      </c>
      <c r="D285" s="10" t="str">
        <f t="shared" si="21"/>
        <v/>
      </c>
      <c r="E285" s="9" t="str">
        <f t="shared" si="22"/>
        <v/>
      </c>
    </row>
    <row r="286" spans="1:5" ht="15.75" x14ac:dyDescent="0.25">
      <c r="A286" s="11">
        <f t="shared" si="19"/>
        <v>23</v>
      </c>
      <c r="B286" s="11">
        <v>274</v>
      </c>
      <c r="C286" s="10" t="str">
        <f t="shared" si="20"/>
        <v/>
      </c>
      <c r="D286" s="10" t="str">
        <f t="shared" si="21"/>
        <v/>
      </c>
      <c r="E286" s="9" t="str">
        <f t="shared" si="22"/>
        <v/>
      </c>
    </row>
    <row r="287" spans="1:5" ht="15.75" x14ac:dyDescent="0.25">
      <c r="A287" s="11">
        <f t="shared" si="19"/>
        <v>23</v>
      </c>
      <c r="B287" s="11">
        <v>275</v>
      </c>
      <c r="C287" s="10" t="str">
        <f t="shared" si="20"/>
        <v/>
      </c>
      <c r="D287" s="10" t="str">
        <f t="shared" si="21"/>
        <v/>
      </c>
      <c r="E287" s="9" t="str">
        <f t="shared" si="22"/>
        <v/>
      </c>
    </row>
    <row r="288" spans="1:5" ht="15.75" x14ac:dyDescent="0.25">
      <c r="A288" s="11">
        <f t="shared" si="19"/>
        <v>23</v>
      </c>
      <c r="B288" s="11">
        <v>276</v>
      </c>
      <c r="C288" s="10" t="str">
        <f t="shared" si="20"/>
        <v/>
      </c>
      <c r="D288" s="10" t="str">
        <f t="shared" si="21"/>
        <v/>
      </c>
      <c r="E288" s="9" t="str">
        <f t="shared" si="22"/>
        <v/>
      </c>
    </row>
    <row r="289" spans="1:5" ht="15.75" x14ac:dyDescent="0.25">
      <c r="A289" s="11">
        <f t="shared" si="19"/>
        <v>24</v>
      </c>
      <c r="B289" s="11">
        <v>277</v>
      </c>
      <c r="C289" s="10" t="str">
        <f t="shared" si="20"/>
        <v/>
      </c>
      <c r="D289" s="10" t="str">
        <f t="shared" si="21"/>
        <v/>
      </c>
      <c r="E289" s="9" t="str">
        <f t="shared" si="22"/>
        <v/>
      </c>
    </row>
    <row r="290" spans="1:5" ht="15.75" x14ac:dyDescent="0.25">
      <c r="A290" s="11">
        <f t="shared" si="19"/>
        <v>24</v>
      </c>
      <c r="B290" s="11">
        <v>278</v>
      </c>
      <c r="C290" s="10" t="str">
        <f t="shared" si="20"/>
        <v/>
      </c>
      <c r="D290" s="10" t="str">
        <f t="shared" si="21"/>
        <v/>
      </c>
      <c r="E290" s="9" t="str">
        <f t="shared" si="22"/>
        <v/>
      </c>
    </row>
    <row r="291" spans="1:5" ht="15.75" x14ac:dyDescent="0.25">
      <c r="A291" s="11">
        <f t="shared" si="19"/>
        <v>24</v>
      </c>
      <c r="B291" s="11">
        <v>279</v>
      </c>
      <c r="C291" s="10" t="str">
        <f t="shared" si="20"/>
        <v/>
      </c>
      <c r="D291" s="10" t="str">
        <f t="shared" si="21"/>
        <v/>
      </c>
      <c r="E291" s="9" t="str">
        <f t="shared" si="22"/>
        <v/>
      </c>
    </row>
    <row r="292" spans="1:5" ht="15.75" x14ac:dyDescent="0.25">
      <c r="A292" s="11">
        <f t="shared" si="19"/>
        <v>24</v>
      </c>
      <c r="B292" s="11">
        <v>280</v>
      </c>
      <c r="C292" s="10" t="str">
        <f t="shared" si="20"/>
        <v/>
      </c>
      <c r="D292" s="10" t="str">
        <f t="shared" si="21"/>
        <v/>
      </c>
      <c r="E292" s="9" t="str">
        <f t="shared" si="22"/>
        <v/>
      </c>
    </row>
    <row r="293" spans="1:5" ht="15.75" x14ac:dyDescent="0.25">
      <c r="A293" s="11">
        <f t="shared" si="19"/>
        <v>24</v>
      </c>
      <c r="B293" s="11">
        <v>281</v>
      </c>
      <c r="C293" s="10" t="str">
        <f t="shared" si="20"/>
        <v/>
      </c>
      <c r="D293" s="10" t="str">
        <f t="shared" si="21"/>
        <v/>
      </c>
      <c r="E293" s="9" t="str">
        <f t="shared" si="22"/>
        <v/>
      </c>
    </row>
    <row r="294" spans="1:5" ht="15.75" x14ac:dyDescent="0.25">
      <c r="A294" s="11">
        <f t="shared" si="19"/>
        <v>24</v>
      </c>
      <c r="B294" s="11">
        <v>282</v>
      </c>
      <c r="C294" s="10" t="str">
        <f t="shared" si="20"/>
        <v/>
      </c>
      <c r="D294" s="10" t="str">
        <f t="shared" si="21"/>
        <v/>
      </c>
      <c r="E294" s="9" t="str">
        <f t="shared" si="22"/>
        <v/>
      </c>
    </row>
    <row r="295" spans="1:5" ht="15.75" x14ac:dyDescent="0.25">
      <c r="A295" s="11">
        <f t="shared" si="19"/>
        <v>24</v>
      </c>
      <c r="B295" s="11">
        <v>283</v>
      </c>
      <c r="C295" s="10" t="str">
        <f t="shared" si="20"/>
        <v/>
      </c>
      <c r="D295" s="10" t="str">
        <f t="shared" si="21"/>
        <v/>
      </c>
      <c r="E295" s="9" t="str">
        <f t="shared" si="22"/>
        <v/>
      </c>
    </row>
    <row r="296" spans="1:5" ht="15.75" x14ac:dyDescent="0.25">
      <c r="A296" s="11">
        <f t="shared" si="19"/>
        <v>24</v>
      </c>
      <c r="B296" s="11">
        <v>284</v>
      </c>
      <c r="C296" s="10" t="str">
        <f t="shared" si="20"/>
        <v/>
      </c>
      <c r="D296" s="10" t="str">
        <f t="shared" si="21"/>
        <v/>
      </c>
      <c r="E296" s="9" t="str">
        <f t="shared" si="22"/>
        <v/>
      </c>
    </row>
    <row r="297" spans="1:5" ht="15.75" x14ac:dyDescent="0.25">
      <c r="A297" s="11">
        <f t="shared" si="19"/>
        <v>24</v>
      </c>
      <c r="B297" s="11">
        <v>285</v>
      </c>
      <c r="C297" s="10" t="str">
        <f t="shared" si="20"/>
        <v/>
      </c>
      <c r="D297" s="10" t="str">
        <f t="shared" si="21"/>
        <v/>
      </c>
      <c r="E297" s="9" t="str">
        <f t="shared" si="22"/>
        <v/>
      </c>
    </row>
    <row r="298" spans="1:5" ht="15.75" x14ac:dyDescent="0.25">
      <c r="A298" s="11">
        <f t="shared" si="19"/>
        <v>24</v>
      </c>
      <c r="B298" s="11">
        <v>286</v>
      </c>
      <c r="C298" s="10" t="str">
        <f t="shared" si="20"/>
        <v/>
      </c>
      <c r="D298" s="10" t="str">
        <f t="shared" si="21"/>
        <v/>
      </c>
      <c r="E298" s="9" t="str">
        <f t="shared" si="22"/>
        <v/>
      </c>
    </row>
    <row r="299" spans="1:5" ht="15.75" x14ac:dyDescent="0.25">
      <c r="A299" s="11">
        <f t="shared" si="19"/>
        <v>24</v>
      </c>
      <c r="B299" s="11">
        <v>287</v>
      </c>
      <c r="C299" s="10" t="str">
        <f t="shared" si="20"/>
        <v/>
      </c>
      <c r="D299" s="10" t="str">
        <f t="shared" si="21"/>
        <v/>
      </c>
      <c r="E299" s="9" t="str">
        <f t="shared" si="22"/>
        <v/>
      </c>
    </row>
    <row r="300" spans="1:5" ht="15.75" x14ac:dyDescent="0.25">
      <c r="A300" s="11">
        <f t="shared" si="19"/>
        <v>24</v>
      </c>
      <c r="B300" s="11">
        <v>288</v>
      </c>
      <c r="C300" s="10" t="str">
        <f t="shared" si="20"/>
        <v/>
      </c>
      <c r="D300" s="10" t="str">
        <f t="shared" si="21"/>
        <v/>
      </c>
      <c r="E300" s="9" t="str">
        <f t="shared" si="22"/>
        <v/>
      </c>
    </row>
    <row r="301" spans="1:5" ht="15.75" x14ac:dyDescent="0.25">
      <c r="A301" s="11">
        <f t="shared" si="19"/>
        <v>25</v>
      </c>
      <c r="B301" s="11">
        <v>289</v>
      </c>
      <c r="C301" s="10" t="str">
        <f t="shared" si="20"/>
        <v/>
      </c>
      <c r="D301" s="10" t="str">
        <f t="shared" si="21"/>
        <v/>
      </c>
      <c r="E301" s="9" t="str">
        <f t="shared" si="22"/>
        <v/>
      </c>
    </row>
    <row r="302" spans="1:5" ht="15.75" x14ac:dyDescent="0.25">
      <c r="A302" s="11">
        <f t="shared" si="19"/>
        <v>25</v>
      </c>
      <c r="B302" s="11">
        <v>290</v>
      </c>
      <c r="C302" s="10" t="str">
        <f t="shared" si="20"/>
        <v/>
      </c>
      <c r="D302" s="10" t="str">
        <f t="shared" si="21"/>
        <v/>
      </c>
      <c r="E302" s="9" t="str">
        <f t="shared" si="22"/>
        <v/>
      </c>
    </row>
    <row r="303" spans="1:5" ht="15.75" x14ac:dyDescent="0.25">
      <c r="A303" s="11">
        <f t="shared" si="19"/>
        <v>25</v>
      </c>
      <c r="B303" s="11">
        <v>291</v>
      </c>
      <c r="C303" s="10" t="str">
        <f t="shared" si="20"/>
        <v/>
      </c>
      <c r="D303" s="10" t="str">
        <f t="shared" si="21"/>
        <v/>
      </c>
      <c r="E303" s="9" t="str">
        <f t="shared" si="22"/>
        <v/>
      </c>
    </row>
    <row r="304" spans="1:5" ht="15.75" x14ac:dyDescent="0.25">
      <c r="A304" s="11">
        <f t="shared" si="19"/>
        <v>25</v>
      </c>
      <c r="B304" s="11">
        <v>292</v>
      </c>
      <c r="C304" s="10" t="str">
        <f t="shared" si="20"/>
        <v/>
      </c>
      <c r="D304" s="10" t="str">
        <f t="shared" si="21"/>
        <v/>
      </c>
      <c r="E304" s="9" t="str">
        <f t="shared" si="22"/>
        <v/>
      </c>
    </row>
    <row r="305" spans="1:5" ht="15.75" x14ac:dyDescent="0.25">
      <c r="A305" s="11">
        <f t="shared" si="19"/>
        <v>25</v>
      </c>
      <c r="B305" s="11">
        <v>293</v>
      </c>
      <c r="C305" s="10" t="str">
        <f t="shared" si="20"/>
        <v/>
      </c>
      <c r="D305" s="10" t="str">
        <f t="shared" si="21"/>
        <v/>
      </c>
      <c r="E305" s="9" t="str">
        <f t="shared" si="22"/>
        <v/>
      </c>
    </row>
    <row r="306" spans="1:5" ht="15.75" x14ac:dyDescent="0.25">
      <c r="A306" s="11">
        <f t="shared" si="19"/>
        <v>25</v>
      </c>
      <c r="B306" s="11">
        <v>294</v>
      </c>
      <c r="C306" s="10" t="str">
        <f t="shared" si="20"/>
        <v/>
      </c>
      <c r="D306" s="10" t="str">
        <f t="shared" si="21"/>
        <v/>
      </c>
      <c r="E306" s="9" t="str">
        <f t="shared" si="22"/>
        <v/>
      </c>
    </row>
    <row r="307" spans="1:5" ht="15.75" x14ac:dyDescent="0.25">
      <c r="A307" s="11">
        <f t="shared" si="19"/>
        <v>25</v>
      </c>
      <c r="B307" s="11">
        <v>295</v>
      </c>
      <c r="C307" s="10" t="str">
        <f t="shared" si="20"/>
        <v/>
      </c>
      <c r="D307" s="10" t="str">
        <f t="shared" si="21"/>
        <v/>
      </c>
      <c r="E307" s="9" t="str">
        <f t="shared" si="22"/>
        <v/>
      </c>
    </row>
    <row r="308" spans="1:5" ht="15.75" x14ac:dyDescent="0.25">
      <c r="A308" s="11">
        <f t="shared" si="19"/>
        <v>25</v>
      </c>
      <c r="B308" s="11">
        <v>296</v>
      </c>
      <c r="C308" s="10" t="str">
        <f t="shared" si="20"/>
        <v/>
      </c>
      <c r="D308" s="10" t="str">
        <f t="shared" si="21"/>
        <v/>
      </c>
      <c r="E308" s="9" t="str">
        <f t="shared" si="22"/>
        <v/>
      </c>
    </row>
    <row r="309" spans="1:5" ht="15.75" x14ac:dyDescent="0.25">
      <c r="A309" s="11">
        <f t="shared" si="19"/>
        <v>25</v>
      </c>
      <c r="B309" s="11">
        <v>297</v>
      </c>
      <c r="C309" s="10" t="str">
        <f t="shared" si="20"/>
        <v/>
      </c>
      <c r="D309" s="10" t="str">
        <f t="shared" si="21"/>
        <v/>
      </c>
      <c r="E309" s="9" t="str">
        <f t="shared" si="22"/>
        <v/>
      </c>
    </row>
    <row r="310" spans="1:5" ht="15.75" x14ac:dyDescent="0.25">
      <c r="A310" s="11">
        <f t="shared" si="19"/>
        <v>25</v>
      </c>
      <c r="B310" s="11">
        <v>298</v>
      </c>
      <c r="C310" s="10" t="str">
        <f t="shared" si="20"/>
        <v/>
      </c>
      <c r="D310" s="10" t="str">
        <f t="shared" si="21"/>
        <v/>
      </c>
      <c r="E310" s="9" t="str">
        <f t="shared" si="22"/>
        <v/>
      </c>
    </row>
    <row r="311" spans="1:5" ht="15.75" x14ac:dyDescent="0.25">
      <c r="A311" s="11">
        <f t="shared" si="19"/>
        <v>25</v>
      </c>
      <c r="B311" s="11">
        <v>299</v>
      </c>
      <c r="C311" s="10" t="str">
        <f t="shared" si="20"/>
        <v/>
      </c>
      <c r="D311" s="10" t="str">
        <f t="shared" si="21"/>
        <v/>
      </c>
      <c r="E311" s="9" t="str">
        <f t="shared" si="22"/>
        <v/>
      </c>
    </row>
    <row r="312" spans="1:5" ht="15.75" x14ac:dyDescent="0.25">
      <c r="A312" s="11">
        <f t="shared" si="19"/>
        <v>25</v>
      </c>
      <c r="B312" s="11">
        <v>300</v>
      </c>
      <c r="C312" s="10" t="str">
        <f t="shared" si="20"/>
        <v/>
      </c>
      <c r="D312" s="10" t="str">
        <f t="shared" si="21"/>
        <v/>
      </c>
      <c r="E312" s="9" t="str">
        <f t="shared" si="22"/>
        <v/>
      </c>
    </row>
    <row r="313" spans="1:5" ht="15.75" x14ac:dyDescent="0.25">
      <c r="A313" s="11">
        <f t="shared" si="19"/>
        <v>26</v>
      </c>
      <c r="B313" s="11">
        <v>301</v>
      </c>
      <c r="C313" s="10" t="str">
        <f t="shared" si="20"/>
        <v/>
      </c>
      <c r="D313" s="10" t="str">
        <f t="shared" si="21"/>
        <v/>
      </c>
      <c r="E313" s="9" t="str">
        <f t="shared" si="22"/>
        <v/>
      </c>
    </row>
    <row r="314" spans="1:5" ht="15.75" x14ac:dyDescent="0.25">
      <c r="A314" s="11">
        <f t="shared" si="19"/>
        <v>26</v>
      </c>
      <c r="B314" s="11">
        <v>302</v>
      </c>
      <c r="C314" s="10" t="str">
        <f t="shared" si="20"/>
        <v/>
      </c>
      <c r="D314" s="10" t="str">
        <f t="shared" si="21"/>
        <v/>
      </c>
      <c r="E314" s="9" t="str">
        <f t="shared" si="22"/>
        <v/>
      </c>
    </row>
    <row r="315" spans="1:5" ht="15.75" x14ac:dyDescent="0.25">
      <c r="A315" s="11">
        <f t="shared" si="19"/>
        <v>26</v>
      </c>
      <c r="B315" s="11">
        <v>303</v>
      </c>
      <c r="C315" s="10" t="str">
        <f t="shared" si="20"/>
        <v/>
      </c>
      <c r="D315" s="10" t="str">
        <f t="shared" si="21"/>
        <v/>
      </c>
      <c r="E315" s="9" t="str">
        <f t="shared" si="22"/>
        <v/>
      </c>
    </row>
    <row r="316" spans="1:5" ht="15.75" x14ac:dyDescent="0.25">
      <c r="A316" s="11">
        <f t="shared" si="19"/>
        <v>26</v>
      </c>
      <c r="B316" s="11">
        <v>304</v>
      </c>
      <c r="C316" s="10" t="str">
        <f t="shared" si="20"/>
        <v/>
      </c>
      <c r="D316" s="10" t="str">
        <f t="shared" si="21"/>
        <v/>
      </c>
      <c r="E316" s="9" t="str">
        <f t="shared" si="22"/>
        <v/>
      </c>
    </row>
    <row r="317" spans="1:5" ht="15.75" x14ac:dyDescent="0.25">
      <c r="A317" s="11">
        <f t="shared" si="19"/>
        <v>26</v>
      </c>
      <c r="B317" s="11">
        <v>305</v>
      </c>
      <c r="C317" s="10" t="str">
        <f t="shared" si="20"/>
        <v/>
      </c>
      <c r="D317" s="10" t="str">
        <f t="shared" si="21"/>
        <v/>
      </c>
      <c r="E317" s="9" t="str">
        <f t="shared" si="22"/>
        <v/>
      </c>
    </row>
    <row r="318" spans="1:5" ht="15.75" x14ac:dyDescent="0.25">
      <c r="A318" s="11">
        <f t="shared" si="19"/>
        <v>26</v>
      </c>
      <c r="B318" s="11">
        <v>306</v>
      </c>
      <c r="C318" s="10" t="str">
        <f t="shared" si="20"/>
        <v/>
      </c>
      <c r="D318" s="10" t="str">
        <f t="shared" si="21"/>
        <v/>
      </c>
      <c r="E318" s="9" t="str">
        <f t="shared" si="22"/>
        <v/>
      </c>
    </row>
    <row r="319" spans="1:5" ht="15.75" x14ac:dyDescent="0.25">
      <c r="A319" s="11">
        <f t="shared" si="19"/>
        <v>26</v>
      </c>
      <c r="B319" s="11">
        <v>307</v>
      </c>
      <c r="C319" s="10" t="str">
        <f t="shared" si="20"/>
        <v/>
      </c>
      <c r="D319" s="10" t="str">
        <f t="shared" si="21"/>
        <v/>
      </c>
      <c r="E319" s="9" t="str">
        <f t="shared" si="22"/>
        <v/>
      </c>
    </row>
    <row r="320" spans="1:5" ht="15.75" x14ac:dyDescent="0.25">
      <c r="A320" s="11">
        <f t="shared" si="19"/>
        <v>26</v>
      </c>
      <c r="B320" s="11">
        <v>308</v>
      </c>
      <c r="C320" s="10" t="str">
        <f t="shared" si="20"/>
        <v/>
      </c>
      <c r="D320" s="10" t="str">
        <f t="shared" si="21"/>
        <v/>
      </c>
      <c r="E320" s="9" t="str">
        <f t="shared" si="22"/>
        <v/>
      </c>
    </row>
    <row r="321" spans="1:5" ht="15.75" x14ac:dyDescent="0.25">
      <c r="A321" s="11">
        <f t="shared" si="19"/>
        <v>26</v>
      </c>
      <c r="B321" s="11">
        <v>309</v>
      </c>
      <c r="C321" s="10" t="str">
        <f t="shared" si="20"/>
        <v/>
      </c>
      <c r="D321" s="10" t="str">
        <f t="shared" si="21"/>
        <v/>
      </c>
      <c r="E321" s="9" t="str">
        <f t="shared" si="22"/>
        <v/>
      </c>
    </row>
    <row r="322" spans="1:5" ht="15.75" x14ac:dyDescent="0.25">
      <c r="A322" s="11">
        <f t="shared" si="19"/>
        <v>26</v>
      </c>
      <c r="B322" s="11">
        <v>310</v>
      </c>
      <c r="C322" s="10" t="str">
        <f t="shared" si="20"/>
        <v/>
      </c>
      <c r="D322" s="10" t="str">
        <f t="shared" si="21"/>
        <v/>
      </c>
      <c r="E322" s="9" t="str">
        <f t="shared" si="22"/>
        <v/>
      </c>
    </row>
    <row r="323" spans="1:5" ht="15.75" x14ac:dyDescent="0.25">
      <c r="A323" s="11">
        <f t="shared" si="19"/>
        <v>26</v>
      </c>
      <c r="B323" s="11">
        <v>311</v>
      </c>
      <c r="C323" s="10" t="str">
        <f t="shared" si="20"/>
        <v/>
      </c>
      <c r="D323" s="10" t="str">
        <f t="shared" si="21"/>
        <v/>
      </c>
      <c r="E323" s="9" t="str">
        <f t="shared" si="22"/>
        <v/>
      </c>
    </row>
    <row r="324" spans="1:5" ht="15.75" x14ac:dyDescent="0.25">
      <c r="A324" s="11">
        <f t="shared" si="19"/>
        <v>26</v>
      </c>
      <c r="B324" s="11">
        <v>312</v>
      </c>
      <c r="C324" s="10" t="str">
        <f t="shared" si="20"/>
        <v/>
      </c>
      <c r="D324" s="10" t="str">
        <f t="shared" si="21"/>
        <v/>
      </c>
      <c r="E324" s="9" t="str">
        <f t="shared" si="22"/>
        <v/>
      </c>
    </row>
    <row r="325" spans="1:5" ht="15.75" x14ac:dyDescent="0.25">
      <c r="A325" s="11">
        <f t="shared" si="19"/>
        <v>27</v>
      </c>
      <c r="B325" s="11">
        <v>313</v>
      </c>
      <c r="C325" s="10" t="str">
        <f t="shared" si="20"/>
        <v/>
      </c>
      <c r="D325" s="10" t="str">
        <f t="shared" si="21"/>
        <v/>
      </c>
      <c r="E325" s="9" t="str">
        <f t="shared" si="22"/>
        <v/>
      </c>
    </row>
    <row r="326" spans="1:5" ht="15.75" x14ac:dyDescent="0.25">
      <c r="A326" s="11">
        <f t="shared" si="19"/>
        <v>27</v>
      </c>
      <c r="B326" s="11">
        <v>314</v>
      </c>
      <c r="C326" s="10" t="str">
        <f t="shared" si="20"/>
        <v/>
      </c>
      <c r="D326" s="10" t="str">
        <f t="shared" si="21"/>
        <v/>
      </c>
      <c r="E326" s="9" t="str">
        <f t="shared" si="22"/>
        <v/>
      </c>
    </row>
    <row r="327" spans="1:5" ht="15.75" x14ac:dyDescent="0.25">
      <c r="A327" s="11">
        <f t="shared" si="19"/>
        <v>27</v>
      </c>
      <c r="B327" s="11">
        <v>315</v>
      </c>
      <c r="C327" s="10" t="str">
        <f t="shared" si="20"/>
        <v/>
      </c>
      <c r="D327" s="10" t="str">
        <f t="shared" si="21"/>
        <v/>
      </c>
      <c r="E327" s="9" t="str">
        <f t="shared" si="22"/>
        <v/>
      </c>
    </row>
    <row r="328" spans="1:5" ht="15.75" x14ac:dyDescent="0.25">
      <c r="A328" s="11">
        <f t="shared" si="19"/>
        <v>27</v>
      </c>
      <c r="B328" s="11">
        <v>316</v>
      </c>
      <c r="C328" s="10" t="str">
        <f t="shared" si="20"/>
        <v/>
      </c>
      <c r="D328" s="10" t="str">
        <f t="shared" si="21"/>
        <v/>
      </c>
      <c r="E328" s="9" t="str">
        <f t="shared" si="22"/>
        <v/>
      </c>
    </row>
    <row r="329" spans="1:5" ht="15.75" x14ac:dyDescent="0.25">
      <c r="A329" s="11">
        <f t="shared" si="19"/>
        <v>27</v>
      </c>
      <c r="B329" s="11">
        <v>317</v>
      </c>
      <c r="C329" s="10" t="str">
        <f t="shared" si="20"/>
        <v/>
      </c>
      <c r="D329" s="10" t="str">
        <f t="shared" si="21"/>
        <v/>
      </c>
      <c r="E329" s="9" t="str">
        <f t="shared" si="22"/>
        <v/>
      </c>
    </row>
    <row r="330" spans="1:5" ht="15.75" x14ac:dyDescent="0.25">
      <c r="A330" s="11">
        <f t="shared" si="19"/>
        <v>27</v>
      </c>
      <c r="B330" s="11">
        <v>318</v>
      </c>
      <c r="C330" s="10" t="str">
        <f t="shared" si="20"/>
        <v/>
      </c>
      <c r="D330" s="10" t="str">
        <f t="shared" si="21"/>
        <v/>
      </c>
      <c r="E330" s="9" t="str">
        <f t="shared" si="22"/>
        <v/>
      </c>
    </row>
    <row r="331" spans="1:5" ht="15.75" x14ac:dyDescent="0.25">
      <c r="A331" s="11">
        <f t="shared" si="19"/>
        <v>27</v>
      </c>
      <c r="B331" s="11">
        <v>319</v>
      </c>
      <c r="C331" s="10" t="str">
        <f t="shared" si="20"/>
        <v/>
      </c>
      <c r="D331" s="10" t="str">
        <f t="shared" si="21"/>
        <v/>
      </c>
      <c r="E331" s="9" t="str">
        <f t="shared" si="22"/>
        <v/>
      </c>
    </row>
    <row r="332" spans="1:5" ht="15.75" x14ac:dyDescent="0.25">
      <c r="A332" s="11">
        <f t="shared" si="19"/>
        <v>27</v>
      </c>
      <c r="B332" s="11">
        <v>320</v>
      </c>
      <c r="C332" s="10" t="str">
        <f t="shared" si="20"/>
        <v/>
      </c>
      <c r="D332" s="10" t="str">
        <f t="shared" si="21"/>
        <v/>
      </c>
      <c r="E332" s="9" t="str">
        <f t="shared" si="22"/>
        <v/>
      </c>
    </row>
    <row r="333" spans="1:5" ht="15.75" x14ac:dyDescent="0.25">
      <c r="A333" s="11">
        <f t="shared" ref="A333:A396" si="23">ROUNDDOWN((B333-1)/12 +1,0)</f>
        <v>27</v>
      </c>
      <c r="B333" s="11">
        <v>321</v>
      </c>
      <c r="C333" s="10" t="str">
        <f t="shared" ref="C333:C372" si="24">IFERROR(IPMT($E$9, $B333, $F$9, -$A$9), "")</f>
        <v/>
      </c>
      <c r="D333" s="10" t="str">
        <f t="shared" ref="D333:D372" si="25">IFERROR(PPMT($E$9, $B333, $F$9, -$A$9),"")</f>
        <v/>
      </c>
      <c r="E333" s="9" t="str">
        <f t="shared" ref="E333:E372" si="26">IFERROR($A$9+CUMPRINC($E$9, $F$9, $A$9, $B$13, B333, 0),"")</f>
        <v/>
      </c>
    </row>
    <row r="334" spans="1:5" ht="15.75" x14ac:dyDescent="0.25">
      <c r="A334" s="11">
        <f t="shared" si="23"/>
        <v>27</v>
      </c>
      <c r="B334" s="11">
        <v>322</v>
      </c>
      <c r="C334" s="10" t="str">
        <f t="shared" si="24"/>
        <v/>
      </c>
      <c r="D334" s="10" t="str">
        <f t="shared" si="25"/>
        <v/>
      </c>
      <c r="E334" s="9" t="str">
        <f t="shared" si="26"/>
        <v/>
      </c>
    </row>
    <row r="335" spans="1:5" ht="15.75" x14ac:dyDescent="0.25">
      <c r="A335" s="11">
        <f t="shared" si="23"/>
        <v>27</v>
      </c>
      <c r="B335" s="11">
        <v>323</v>
      </c>
      <c r="C335" s="10" t="str">
        <f t="shared" si="24"/>
        <v/>
      </c>
      <c r="D335" s="10" t="str">
        <f t="shared" si="25"/>
        <v/>
      </c>
      <c r="E335" s="9" t="str">
        <f t="shared" si="26"/>
        <v/>
      </c>
    </row>
    <row r="336" spans="1:5" ht="15.75" x14ac:dyDescent="0.25">
      <c r="A336" s="11">
        <f t="shared" si="23"/>
        <v>27</v>
      </c>
      <c r="B336" s="11">
        <v>324</v>
      </c>
      <c r="C336" s="10" t="str">
        <f t="shared" si="24"/>
        <v/>
      </c>
      <c r="D336" s="10" t="str">
        <f t="shared" si="25"/>
        <v/>
      </c>
      <c r="E336" s="9" t="str">
        <f t="shared" si="26"/>
        <v/>
      </c>
    </row>
    <row r="337" spans="1:5" ht="15.75" x14ac:dyDescent="0.25">
      <c r="A337" s="11">
        <f t="shared" si="23"/>
        <v>28</v>
      </c>
      <c r="B337" s="11">
        <v>325</v>
      </c>
      <c r="C337" s="10" t="str">
        <f t="shared" si="24"/>
        <v/>
      </c>
      <c r="D337" s="10" t="str">
        <f t="shared" si="25"/>
        <v/>
      </c>
      <c r="E337" s="9" t="str">
        <f t="shared" si="26"/>
        <v/>
      </c>
    </row>
    <row r="338" spans="1:5" ht="15.75" x14ac:dyDescent="0.25">
      <c r="A338" s="11">
        <f t="shared" si="23"/>
        <v>28</v>
      </c>
      <c r="B338" s="11">
        <v>326</v>
      </c>
      <c r="C338" s="10" t="str">
        <f t="shared" si="24"/>
        <v/>
      </c>
      <c r="D338" s="10" t="str">
        <f t="shared" si="25"/>
        <v/>
      </c>
      <c r="E338" s="9" t="str">
        <f t="shared" si="26"/>
        <v/>
      </c>
    </row>
    <row r="339" spans="1:5" ht="15.75" x14ac:dyDescent="0.25">
      <c r="A339" s="11">
        <f t="shared" si="23"/>
        <v>28</v>
      </c>
      <c r="B339" s="11">
        <v>327</v>
      </c>
      <c r="C339" s="10" t="str">
        <f t="shared" si="24"/>
        <v/>
      </c>
      <c r="D339" s="10" t="str">
        <f t="shared" si="25"/>
        <v/>
      </c>
      <c r="E339" s="9" t="str">
        <f t="shared" si="26"/>
        <v/>
      </c>
    </row>
    <row r="340" spans="1:5" ht="15.75" x14ac:dyDescent="0.25">
      <c r="A340" s="11">
        <f t="shared" si="23"/>
        <v>28</v>
      </c>
      <c r="B340" s="11">
        <v>328</v>
      </c>
      <c r="C340" s="10" t="str">
        <f t="shared" si="24"/>
        <v/>
      </c>
      <c r="D340" s="10" t="str">
        <f t="shared" si="25"/>
        <v/>
      </c>
      <c r="E340" s="9" t="str">
        <f t="shared" si="26"/>
        <v/>
      </c>
    </row>
    <row r="341" spans="1:5" ht="15.75" x14ac:dyDescent="0.25">
      <c r="A341" s="11">
        <f t="shared" si="23"/>
        <v>28</v>
      </c>
      <c r="B341" s="11">
        <v>329</v>
      </c>
      <c r="C341" s="10" t="str">
        <f t="shared" si="24"/>
        <v/>
      </c>
      <c r="D341" s="10" t="str">
        <f t="shared" si="25"/>
        <v/>
      </c>
      <c r="E341" s="9" t="str">
        <f t="shared" si="26"/>
        <v/>
      </c>
    </row>
    <row r="342" spans="1:5" ht="15.75" x14ac:dyDescent="0.25">
      <c r="A342" s="11">
        <f t="shared" si="23"/>
        <v>28</v>
      </c>
      <c r="B342" s="11">
        <v>330</v>
      </c>
      <c r="C342" s="10" t="str">
        <f t="shared" si="24"/>
        <v/>
      </c>
      <c r="D342" s="10" t="str">
        <f t="shared" si="25"/>
        <v/>
      </c>
      <c r="E342" s="9" t="str">
        <f t="shared" si="26"/>
        <v/>
      </c>
    </row>
    <row r="343" spans="1:5" ht="15.75" x14ac:dyDescent="0.25">
      <c r="A343" s="11">
        <f t="shared" si="23"/>
        <v>28</v>
      </c>
      <c r="B343" s="11">
        <v>331</v>
      </c>
      <c r="C343" s="10" t="str">
        <f t="shared" si="24"/>
        <v/>
      </c>
      <c r="D343" s="10" t="str">
        <f t="shared" si="25"/>
        <v/>
      </c>
      <c r="E343" s="9" t="str">
        <f t="shared" si="26"/>
        <v/>
      </c>
    </row>
    <row r="344" spans="1:5" ht="15.75" x14ac:dyDescent="0.25">
      <c r="A344" s="11">
        <f t="shared" si="23"/>
        <v>28</v>
      </c>
      <c r="B344" s="11">
        <v>332</v>
      </c>
      <c r="C344" s="10" t="str">
        <f t="shared" si="24"/>
        <v/>
      </c>
      <c r="D344" s="10" t="str">
        <f t="shared" si="25"/>
        <v/>
      </c>
      <c r="E344" s="9" t="str">
        <f t="shared" si="26"/>
        <v/>
      </c>
    </row>
    <row r="345" spans="1:5" ht="15.75" x14ac:dyDescent="0.25">
      <c r="A345" s="11">
        <f t="shared" si="23"/>
        <v>28</v>
      </c>
      <c r="B345" s="11">
        <v>333</v>
      </c>
      <c r="C345" s="10" t="str">
        <f t="shared" si="24"/>
        <v/>
      </c>
      <c r="D345" s="10" t="str">
        <f t="shared" si="25"/>
        <v/>
      </c>
      <c r="E345" s="9" t="str">
        <f t="shared" si="26"/>
        <v/>
      </c>
    </row>
    <row r="346" spans="1:5" ht="15.75" x14ac:dyDescent="0.25">
      <c r="A346" s="11">
        <f t="shared" si="23"/>
        <v>28</v>
      </c>
      <c r="B346" s="11">
        <v>334</v>
      </c>
      <c r="C346" s="10" t="str">
        <f t="shared" si="24"/>
        <v/>
      </c>
      <c r="D346" s="10" t="str">
        <f t="shared" si="25"/>
        <v/>
      </c>
      <c r="E346" s="9" t="str">
        <f t="shared" si="26"/>
        <v/>
      </c>
    </row>
    <row r="347" spans="1:5" ht="15.75" x14ac:dyDescent="0.25">
      <c r="A347" s="11">
        <f t="shared" si="23"/>
        <v>28</v>
      </c>
      <c r="B347" s="11">
        <v>335</v>
      </c>
      <c r="C347" s="10" t="str">
        <f t="shared" si="24"/>
        <v/>
      </c>
      <c r="D347" s="10" t="str">
        <f t="shared" si="25"/>
        <v/>
      </c>
      <c r="E347" s="9" t="str">
        <f t="shared" si="26"/>
        <v/>
      </c>
    </row>
    <row r="348" spans="1:5" ht="15.75" x14ac:dyDescent="0.25">
      <c r="A348" s="11">
        <f t="shared" si="23"/>
        <v>28</v>
      </c>
      <c r="B348" s="11">
        <v>336</v>
      </c>
      <c r="C348" s="10" t="str">
        <f t="shared" si="24"/>
        <v/>
      </c>
      <c r="D348" s="10" t="str">
        <f t="shared" si="25"/>
        <v/>
      </c>
      <c r="E348" s="9" t="str">
        <f t="shared" si="26"/>
        <v/>
      </c>
    </row>
    <row r="349" spans="1:5" ht="15.75" x14ac:dyDescent="0.25">
      <c r="A349" s="11">
        <f t="shared" si="23"/>
        <v>29</v>
      </c>
      <c r="B349" s="11">
        <v>337</v>
      </c>
      <c r="C349" s="10" t="str">
        <f t="shared" si="24"/>
        <v/>
      </c>
      <c r="D349" s="10" t="str">
        <f t="shared" si="25"/>
        <v/>
      </c>
      <c r="E349" s="9" t="str">
        <f t="shared" si="26"/>
        <v/>
      </c>
    </row>
    <row r="350" spans="1:5" ht="15.75" x14ac:dyDescent="0.25">
      <c r="A350" s="11">
        <f t="shared" si="23"/>
        <v>29</v>
      </c>
      <c r="B350" s="11">
        <v>338</v>
      </c>
      <c r="C350" s="10" t="str">
        <f t="shared" si="24"/>
        <v/>
      </c>
      <c r="D350" s="10" t="str">
        <f t="shared" si="25"/>
        <v/>
      </c>
      <c r="E350" s="9" t="str">
        <f t="shared" si="26"/>
        <v/>
      </c>
    </row>
    <row r="351" spans="1:5" ht="15.75" x14ac:dyDescent="0.25">
      <c r="A351" s="11">
        <f t="shared" si="23"/>
        <v>29</v>
      </c>
      <c r="B351" s="11">
        <v>339</v>
      </c>
      <c r="C351" s="10" t="str">
        <f t="shared" si="24"/>
        <v/>
      </c>
      <c r="D351" s="10" t="str">
        <f t="shared" si="25"/>
        <v/>
      </c>
      <c r="E351" s="9" t="str">
        <f t="shared" si="26"/>
        <v/>
      </c>
    </row>
    <row r="352" spans="1:5" ht="15.75" x14ac:dyDescent="0.25">
      <c r="A352" s="11">
        <f t="shared" si="23"/>
        <v>29</v>
      </c>
      <c r="B352" s="11">
        <v>340</v>
      </c>
      <c r="C352" s="10" t="str">
        <f t="shared" si="24"/>
        <v/>
      </c>
      <c r="D352" s="10" t="str">
        <f t="shared" si="25"/>
        <v/>
      </c>
      <c r="E352" s="9" t="str">
        <f t="shared" si="26"/>
        <v/>
      </c>
    </row>
    <row r="353" spans="1:5" ht="15.75" x14ac:dyDescent="0.25">
      <c r="A353" s="11">
        <f t="shared" si="23"/>
        <v>29</v>
      </c>
      <c r="B353" s="11">
        <v>341</v>
      </c>
      <c r="C353" s="10" t="str">
        <f t="shared" si="24"/>
        <v/>
      </c>
      <c r="D353" s="10" t="str">
        <f t="shared" si="25"/>
        <v/>
      </c>
      <c r="E353" s="9" t="str">
        <f t="shared" si="26"/>
        <v/>
      </c>
    </row>
    <row r="354" spans="1:5" ht="15.75" x14ac:dyDescent="0.25">
      <c r="A354" s="11">
        <f t="shared" si="23"/>
        <v>29</v>
      </c>
      <c r="B354" s="11">
        <v>342</v>
      </c>
      <c r="C354" s="10" t="str">
        <f t="shared" si="24"/>
        <v/>
      </c>
      <c r="D354" s="10" t="str">
        <f t="shared" si="25"/>
        <v/>
      </c>
      <c r="E354" s="9" t="str">
        <f t="shared" si="26"/>
        <v/>
      </c>
    </row>
    <row r="355" spans="1:5" ht="15.75" x14ac:dyDescent="0.25">
      <c r="A355" s="11">
        <f t="shared" si="23"/>
        <v>29</v>
      </c>
      <c r="B355" s="11">
        <v>343</v>
      </c>
      <c r="C355" s="10" t="str">
        <f t="shared" si="24"/>
        <v/>
      </c>
      <c r="D355" s="10" t="str">
        <f t="shared" si="25"/>
        <v/>
      </c>
      <c r="E355" s="9" t="str">
        <f t="shared" si="26"/>
        <v/>
      </c>
    </row>
    <row r="356" spans="1:5" ht="15.75" x14ac:dyDescent="0.25">
      <c r="A356" s="11">
        <f t="shared" si="23"/>
        <v>29</v>
      </c>
      <c r="B356" s="11">
        <v>344</v>
      </c>
      <c r="C356" s="10" t="str">
        <f t="shared" si="24"/>
        <v/>
      </c>
      <c r="D356" s="10" t="str">
        <f t="shared" si="25"/>
        <v/>
      </c>
      <c r="E356" s="9" t="str">
        <f t="shared" si="26"/>
        <v/>
      </c>
    </row>
    <row r="357" spans="1:5" ht="15.75" x14ac:dyDescent="0.25">
      <c r="A357" s="11">
        <f t="shared" si="23"/>
        <v>29</v>
      </c>
      <c r="B357" s="11">
        <v>345</v>
      </c>
      <c r="C357" s="10" t="str">
        <f t="shared" si="24"/>
        <v/>
      </c>
      <c r="D357" s="10" t="str">
        <f t="shared" si="25"/>
        <v/>
      </c>
      <c r="E357" s="9" t="str">
        <f t="shared" si="26"/>
        <v/>
      </c>
    </row>
    <row r="358" spans="1:5" ht="15.75" x14ac:dyDescent="0.25">
      <c r="A358" s="11">
        <f t="shared" si="23"/>
        <v>29</v>
      </c>
      <c r="B358" s="11">
        <v>346</v>
      </c>
      <c r="C358" s="10" t="str">
        <f t="shared" si="24"/>
        <v/>
      </c>
      <c r="D358" s="10" t="str">
        <f t="shared" si="25"/>
        <v/>
      </c>
      <c r="E358" s="9" t="str">
        <f t="shared" si="26"/>
        <v/>
      </c>
    </row>
    <row r="359" spans="1:5" ht="15.75" x14ac:dyDescent="0.25">
      <c r="A359" s="11">
        <f t="shared" si="23"/>
        <v>29</v>
      </c>
      <c r="B359" s="11">
        <v>347</v>
      </c>
      <c r="C359" s="10" t="str">
        <f t="shared" si="24"/>
        <v/>
      </c>
      <c r="D359" s="10" t="str">
        <f t="shared" si="25"/>
        <v/>
      </c>
      <c r="E359" s="9" t="str">
        <f t="shared" si="26"/>
        <v/>
      </c>
    </row>
    <row r="360" spans="1:5" ht="15.75" x14ac:dyDescent="0.25">
      <c r="A360" s="11">
        <f t="shared" si="23"/>
        <v>29</v>
      </c>
      <c r="B360" s="11">
        <v>348</v>
      </c>
      <c r="C360" s="10" t="str">
        <f t="shared" si="24"/>
        <v/>
      </c>
      <c r="D360" s="10" t="str">
        <f t="shared" si="25"/>
        <v/>
      </c>
      <c r="E360" s="9" t="str">
        <f t="shared" si="26"/>
        <v/>
      </c>
    </row>
    <row r="361" spans="1:5" ht="15.75" x14ac:dyDescent="0.25">
      <c r="A361" s="11">
        <f t="shared" si="23"/>
        <v>30</v>
      </c>
      <c r="B361" s="11">
        <v>349</v>
      </c>
      <c r="C361" s="10" t="str">
        <f t="shared" si="24"/>
        <v/>
      </c>
      <c r="D361" s="10" t="str">
        <f t="shared" si="25"/>
        <v/>
      </c>
      <c r="E361" s="9" t="str">
        <f t="shared" si="26"/>
        <v/>
      </c>
    </row>
    <row r="362" spans="1:5" ht="15.75" x14ac:dyDescent="0.25">
      <c r="A362" s="11">
        <f t="shared" si="23"/>
        <v>30</v>
      </c>
      <c r="B362" s="11">
        <v>350</v>
      </c>
      <c r="C362" s="10" t="str">
        <f t="shared" si="24"/>
        <v/>
      </c>
      <c r="D362" s="10" t="str">
        <f t="shared" si="25"/>
        <v/>
      </c>
      <c r="E362" s="9" t="str">
        <f t="shared" si="26"/>
        <v/>
      </c>
    </row>
    <row r="363" spans="1:5" ht="15.75" x14ac:dyDescent="0.25">
      <c r="A363" s="11">
        <f t="shared" si="23"/>
        <v>30</v>
      </c>
      <c r="B363" s="11">
        <v>351</v>
      </c>
      <c r="C363" s="10" t="str">
        <f t="shared" si="24"/>
        <v/>
      </c>
      <c r="D363" s="10" t="str">
        <f t="shared" si="25"/>
        <v/>
      </c>
      <c r="E363" s="9" t="str">
        <f t="shared" si="26"/>
        <v/>
      </c>
    </row>
    <row r="364" spans="1:5" ht="15.75" x14ac:dyDescent="0.25">
      <c r="A364" s="11">
        <f t="shared" si="23"/>
        <v>30</v>
      </c>
      <c r="B364" s="11">
        <v>352</v>
      </c>
      <c r="C364" s="10" t="str">
        <f t="shared" si="24"/>
        <v/>
      </c>
      <c r="D364" s="10" t="str">
        <f t="shared" si="25"/>
        <v/>
      </c>
      <c r="E364" s="9" t="str">
        <f t="shared" si="26"/>
        <v/>
      </c>
    </row>
    <row r="365" spans="1:5" ht="15.75" x14ac:dyDescent="0.25">
      <c r="A365" s="11">
        <f t="shared" si="23"/>
        <v>30</v>
      </c>
      <c r="B365" s="11">
        <v>353</v>
      </c>
      <c r="C365" s="10" t="str">
        <f t="shared" si="24"/>
        <v/>
      </c>
      <c r="D365" s="10" t="str">
        <f t="shared" si="25"/>
        <v/>
      </c>
      <c r="E365" s="9" t="str">
        <f t="shared" si="26"/>
        <v/>
      </c>
    </row>
    <row r="366" spans="1:5" ht="15.75" x14ac:dyDescent="0.25">
      <c r="A366" s="11">
        <f t="shared" si="23"/>
        <v>30</v>
      </c>
      <c r="B366" s="11">
        <v>354</v>
      </c>
      <c r="C366" s="10" t="str">
        <f t="shared" si="24"/>
        <v/>
      </c>
      <c r="D366" s="10" t="str">
        <f t="shared" si="25"/>
        <v/>
      </c>
      <c r="E366" s="9" t="str">
        <f t="shared" si="26"/>
        <v/>
      </c>
    </row>
    <row r="367" spans="1:5" ht="15.75" x14ac:dyDescent="0.25">
      <c r="A367" s="11">
        <f t="shared" si="23"/>
        <v>30</v>
      </c>
      <c r="B367" s="11">
        <v>355</v>
      </c>
      <c r="C367" s="10" t="str">
        <f t="shared" si="24"/>
        <v/>
      </c>
      <c r="D367" s="10" t="str">
        <f t="shared" si="25"/>
        <v/>
      </c>
      <c r="E367" s="9" t="str">
        <f t="shared" si="26"/>
        <v/>
      </c>
    </row>
    <row r="368" spans="1:5" ht="15.75" x14ac:dyDescent="0.25">
      <c r="A368" s="11">
        <f t="shared" si="23"/>
        <v>30</v>
      </c>
      <c r="B368" s="11">
        <v>356</v>
      </c>
      <c r="C368" s="10" t="str">
        <f t="shared" si="24"/>
        <v/>
      </c>
      <c r="D368" s="10" t="str">
        <f t="shared" si="25"/>
        <v/>
      </c>
      <c r="E368" s="9" t="str">
        <f t="shared" si="26"/>
        <v/>
      </c>
    </row>
    <row r="369" spans="1:5" ht="15.75" x14ac:dyDescent="0.25">
      <c r="A369" s="11">
        <f t="shared" si="23"/>
        <v>30</v>
      </c>
      <c r="B369" s="11">
        <v>357</v>
      </c>
      <c r="C369" s="10" t="str">
        <f t="shared" si="24"/>
        <v/>
      </c>
      <c r="D369" s="10" t="str">
        <f t="shared" si="25"/>
        <v/>
      </c>
      <c r="E369" s="9" t="str">
        <f t="shared" si="26"/>
        <v/>
      </c>
    </row>
    <row r="370" spans="1:5" ht="15.75" x14ac:dyDescent="0.25">
      <c r="A370" s="11">
        <f t="shared" si="23"/>
        <v>30</v>
      </c>
      <c r="B370" s="11">
        <v>358</v>
      </c>
      <c r="C370" s="10" t="str">
        <f t="shared" si="24"/>
        <v/>
      </c>
      <c r="D370" s="10" t="str">
        <f t="shared" si="25"/>
        <v/>
      </c>
      <c r="E370" s="9" t="str">
        <f t="shared" si="26"/>
        <v/>
      </c>
    </row>
    <row r="371" spans="1:5" ht="15.75" x14ac:dyDescent="0.25">
      <c r="A371" s="11">
        <f t="shared" si="23"/>
        <v>30</v>
      </c>
      <c r="B371" s="11">
        <v>359</v>
      </c>
      <c r="C371" s="10" t="str">
        <f t="shared" si="24"/>
        <v/>
      </c>
      <c r="D371" s="10" t="str">
        <f t="shared" si="25"/>
        <v/>
      </c>
      <c r="E371" s="9" t="str">
        <f t="shared" si="26"/>
        <v/>
      </c>
    </row>
    <row r="372" spans="1:5" ht="15.75" x14ac:dyDescent="0.25">
      <c r="A372" s="11">
        <f t="shared" si="23"/>
        <v>30</v>
      </c>
      <c r="B372" s="11">
        <v>360</v>
      </c>
      <c r="C372" s="10" t="str">
        <f t="shared" si="24"/>
        <v/>
      </c>
      <c r="D372" s="10" t="str">
        <f t="shared" si="25"/>
        <v/>
      </c>
      <c r="E372" s="9" t="str">
        <f t="shared" si="26"/>
        <v/>
      </c>
    </row>
  </sheetData>
  <mergeCells count="2">
    <mergeCell ref="A1:F1"/>
    <mergeCell ref="J3:L3"/>
  </mergeCells>
  <conditionalFormatting sqref="A13:E372">
    <cfRule type="expression" dxfId="0" priority="1">
      <formula>MOD($B13,12) = 0</formula>
    </cfRule>
  </conditionalFormatting>
  <dataValidations count="1">
    <dataValidation type="list" allowBlank="1" showInputMessage="1" showErrorMessage="1" sqref="B4" xr:uid="{00000000-0002-0000-0600-000000000000}">
      <formula1>"Mortgage I, Mortgage II, Mortgage III"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Prompt</vt:lpstr>
      <vt:lpstr>Loan Payment Calculator</vt:lpstr>
      <vt:lpstr>Detailed Armotization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lodey_iit</dc:creator>
  <cp:lastModifiedBy>Lawrence Odey</cp:lastModifiedBy>
  <dcterms:created xsi:type="dcterms:W3CDTF">2022-05-17T18:24:20Z</dcterms:created>
  <dcterms:modified xsi:type="dcterms:W3CDTF">2022-05-25T19:57:08Z</dcterms:modified>
</cp:coreProperties>
</file>