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defaultThemeVersion="124226"/>
  <mc:AlternateContent xmlns:mc="http://schemas.openxmlformats.org/markup-compatibility/2006">
    <mc:Choice Requires="x15">
      <x15ac:absPath xmlns:x15ac="http://schemas.microsoft.com/office/spreadsheetml/2010/11/ac" url="C:\Users\Lodey\Downloads\"/>
    </mc:Choice>
  </mc:AlternateContent>
  <xr:revisionPtr revIDLastSave="0" documentId="13_ncr:1_{389DC32F-18F6-4B9A-8F00-918D349733CC}" xr6:coauthVersionLast="36" xr6:coauthVersionMax="36" xr10:uidLastSave="{00000000-0000-0000-0000-000000000000}"/>
  <bookViews>
    <workbookView xWindow="0" yWindow="0" windowWidth="28800" windowHeight="11025" xr2:uid="{00000000-000D-0000-FFFF-FFFF00000000}"/>
  </bookViews>
  <sheets>
    <sheet name="Prompt" sheetId="23" r:id="rId1"/>
    <sheet name="Travel Request Model" sheetId="19" r:id="rId2"/>
    <sheet name="Flights" sheetId="20" r:id="rId3"/>
    <sheet name="Discounts" sheetId="21" r:id="rId4"/>
    <sheet name="Airport Fees" sheetId="22" r:id="rId5"/>
  </sheets>
  <externalReferences>
    <externalReference r:id="rId6"/>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1</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Category_1_Fees">'Airport Fees'!$B$3:$C$11</definedName>
    <definedName name="Category_2_Fees">'Airport Fees'!$F$3:$G$11</definedName>
    <definedName name="Category_3_Fees">'Airport Fees'!$J$3:$K$11</definedName>
    <definedName name="CBWorkbookPriority" hidden="1">-1591358542</definedName>
    <definedName name="Discount_Categories">Discounts!$A$2:$B$9</definedName>
    <definedName name="Discount_Rates">Discounts!$E$2:$H$3</definedName>
    <definedName name="Fare_Category">Flights!$G$3:$O$4</definedName>
    <definedName name="Flights">Flights!$A$1:$E$48</definedName>
    <definedName name="Pal_Workbook_GUID" hidden="1">"SARZE8Q9GZLNHF8MZDM1GYFW"</definedName>
    <definedName name="PTree_SensitivityAnalysis_AnalysisType" hidden="1">0</definedName>
    <definedName name="PTree_SensitivityAnalysis_GraphsDisplayPercentageChange" hidden="1">FALSE</definedName>
    <definedName name="PTree_SensitivityAnalysis_IncludeSensitivityGraph" hidden="1">FALSE</definedName>
    <definedName name="PTree_SensitivityAnalysis_IncludeSpiderGraph" hidden="1">FALSE</definedName>
    <definedName name="PTree_SensitivityAnalysis_IncludeStrategyRegion" hidden="1">TRUE</definedName>
    <definedName name="PTree_SensitivityAnalysis_IncludeTornadoGraph" hidden="1">FALSE</definedName>
    <definedName name="PTree_SensitivityAnalysis_Inputs_1_AlternateCellLabel" hidden="1">""</definedName>
    <definedName name="PTree_SensitivityAnalysis_Inputs_1_BaseValueIsAutomatic" hidden="1">TRUE</definedName>
    <definedName name="PTree_SensitivityAnalysis_Inputs_1_MaintainProbabilityNormalization" hidden="1">FALSE</definedName>
    <definedName name="PTree_SensitivityAnalysis_Inputs_1_ManualBaseValue" hidden="1">0</definedName>
    <definedName name="PTree_SensitivityAnalysis_Inputs_1_Maximum" hidden="1">100</definedName>
    <definedName name="PTree_SensitivityAnalysis_Inputs_1_Minimum" hidden="1">-100</definedName>
    <definedName name="PTree_SensitivityAnalysis_Inputs_1_OneWayAnalysis" hidden="1">1</definedName>
    <definedName name="PTree_SensitivityAnalysis_Inputs_1_Steps" hidden="1">11</definedName>
    <definedName name="PTree_SensitivityAnalysis_Inputs_1_TwoWayAnalysis" hidden="1">0</definedName>
    <definedName name="PTree_SensitivityAnalysis_Inputs_1_VariationMethod" hidden="1">0</definedName>
    <definedName name="PTree_SensitivityAnalysis_Inputs_1_VaryCell" hidden="1">#REF!</definedName>
    <definedName name="PTree_SensitivityAnalysis_Inputs_2_AlternateCellLabel" hidden="1">""</definedName>
    <definedName name="PTree_SensitivityAnalysis_Inputs_2_BaseValueIsAutomatic" hidden="1">TRUE</definedName>
    <definedName name="PTree_SensitivityAnalysis_Inputs_2_MaintainProbabilityNormalization" hidden="1">FALSE</definedName>
    <definedName name="PTree_SensitivityAnalysis_Inputs_2_ManualBaseValue" hidden="1">0</definedName>
    <definedName name="PTree_SensitivityAnalysis_Inputs_2_Maximum" hidden="1">100</definedName>
    <definedName name="PTree_SensitivityAnalysis_Inputs_2_Minimum" hidden="1">-100</definedName>
    <definedName name="PTree_SensitivityAnalysis_Inputs_2_OneWayAnalysis" hidden="1">1</definedName>
    <definedName name="PTree_SensitivityAnalysis_Inputs_2_Steps" hidden="1">11</definedName>
    <definedName name="PTree_SensitivityAnalysis_Inputs_2_TwoWayAnalysis" hidden="1">0</definedName>
    <definedName name="PTree_SensitivityAnalysis_Inputs_2_VariationMethod" hidden="1">0</definedName>
    <definedName name="PTree_SensitivityAnalysis_Inputs_2_VaryCell" hidden="1">#REF!</definedName>
    <definedName name="PTree_SensitivityAnalysis_Inputs_3_AlternateCellLabel" hidden="1">""</definedName>
    <definedName name="PTree_SensitivityAnalysis_Inputs_3_BaseValueIsAutomatic" hidden="1">TRUE</definedName>
    <definedName name="PTree_SensitivityAnalysis_Inputs_3_MaintainProbabilityNormalization" hidden="1">FALSE</definedName>
    <definedName name="PTree_SensitivityAnalysis_Inputs_3_ManualBaseValue" hidden="1">0</definedName>
    <definedName name="PTree_SensitivityAnalysis_Inputs_3_Maximum" hidden="1">100</definedName>
    <definedName name="PTree_SensitivityAnalysis_Inputs_3_Minimum" hidden="1">-100</definedName>
    <definedName name="PTree_SensitivityAnalysis_Inputs_3_OneWayAnalysis" hidden="1">1</definedName>
    <definedName name="PTree_SensitivityAnalysis_Inputs_3_Steps" hidden="1">11</definedName>
    <definedName name="PTree_SensitivityAnalysis_Inputs_3_TwoWayAnalysis" hidden="1">0</definedName>
    <definedName name="PTree_SensitivityAnalysis_Inputs_3_VariationMethod" hidden="1">0</definedName>
    <definedName name="PTree_SensitivityAnalysis_Inputs_3_VaryCell" hidden="1">#REF!</definedName>
    <definedName name="PTree_SensitivityAnalysis_Inputs_4_AlternateCellLabel" hidden="1">""</definedName>
    <definedName name="PTree_SensitivityAnalysis_Inputs_4_BaseValueIsAutomatic" hidden="1">TRUE</definedName>
    <definedName name="PTree_SensitivityAnalysis_Inputs_4_MaintainProbabilityNormalization" hidden="1">FALSE</definedName>
    <definedName name="PTree_SensitivityAnalysis_Inputs_4_ManualBaseValue" hidden="1">0</definedName>
    <definedName name="PTree_SensitivityAnalysis_Inputs_4_Maximum" hidden="1">100</definedName>
    <definedName name="PTree_SensitivityAnalysis_Inputs_4_Minimum" hidden="1">-100</definedName>
    <definedName name="PTree_SensitivityAnalysis_Inputs_4_OneWayAnalysis" hidden="1">1</definedName>
    <definedName name="PTree_SensitivityAnalysis_Inputs_4_Steps" hidden="1">11</definedName>
    <definedName name="PTree_SensitivityAnalysis_Inputs_4_TwoWayAnalysis" hidden="1">0</definedName>
    <definedName name="PTree_SensitivityAnalysis_Inputs_4_VariationMethod" hidden="1">0</definedName>
    <definedName name="PTree_SensitivityAnalysis_Inputs_4_VaryCell" hidden="1">#REF!</definedName>
    <definedName name="PTree_SensitivityAnalysis_Inputs_5_AlternateCellLabel" hidden="1">""</definedName>
    <definedName name="PTree_SensitivityAnalysis_Inputs_5_BaseValueIsAutomatic" hidden="1">TRUE</definedName>
    <definedName name="PTree_SensitivityAnalysis_Inputs_5_MaintainProbabilityNormalization" hidden="1">FALSE</definedName>
    <definedName name="PTree_SensitivityAnalysis_Inputs_5_ManualBaseValue" hidden="1">0</definedName>
    <definedName name="PTree_SensitivityAnalysis_Inputs_5_Maximum" hidden="1">100</definedName>
    <definedName name="PTree_SensitivityAnalysis_Inputs_5_Minimum" hidden="1">-100</definedName>
    <definedName name="PTree_SensitivityAnalysis_Inputs_5_OneWayAnalysis" hidden="1">1</definedName>
    <definedName name="PTree_SensitivityAnalysis_Inputs_5_Steps" hidden="1">11</definedName>
    <definedName name="PTree_SensitivityAnalysis_Inputs_5_TwoWayAnalysis" hidden="1">0</definedName>
    <definedName name="PTree_SensitivityAnalysis_Inputs_5_VariationMethod" hidden="1">0</definedName>
    <definedName name="PTree_SensitivityAnalysis_Inputs_5_VaryCell" hidden="1">#REF!</definedName>
    <definedName name="PTree_SensitivityAnalysis_Inputs_6_AlternateCellLabel" hidden="1">""</definedName>
    <definedName name="PTree_SensitivityAnalysis_Inputs_6_BaseValueIsAutomatic" hidden="1">TRUE</definedName>
    <definedName name="PTree_SensitivityAnalysis_Inputs_6_MaintainProbabilityNormalization" hidden="1">FALSE</definedName>
    <definedName name="PTree_SensitivityAnalysis_Inputs_6_ManualBaseValue" hidden="1">0</definedName>
    <definedName name="PTree_SensitivityAnalysis_Inputs_6_Maximum" hidden="1">100</definedName>
    <definedName name="PTree_SensitivityAnalysis_Inputs_6_Minimum" hidden="1">-100</definedName>
    <definedName name="PTree_SensitivityAnalysis_Inputs_6_OneWayAnalysis" hidden="1">1</definedName>
    <definedName name="PTree_SensitivityAnalysis_Inputs_6_Steps" hidden="1">11</definedName>
    <definedName name="PTree_SensitivityAnalysis_Inputs_6_TwoWayAnalysis" hidden="1">0</definedName>
    <definedName name="PTree_SensitivityAnalysis_Inputs_6_VariationMethod" hidden="1">0</definedName>
    <definedName name="PTree_SensitivityAnalysis_Inputs_6_VaryCell" hidden="1">#REF!</definedName>
    <definedName name="PTree_SensitivityAnalysis_Inputs_7_AlternateCellLabel" hidden="1">""</definedName>
    <definedName name="PTree_SensitivityAnalysis_Inputs_7_BaseValueIsAutomatic" hidden="1">TRUE</definedName>
    <definedName name="PTree_SensitivityAnalysis_Inputs_7_MaintainProbabilityNormalization" hidden="1">FALSE</definedName>
    <definedName name="PTree_SensitivityAnalysis_Inputs_7_ManualBaseValue" hidden="1">0</definedName>
    <definedName name="PTree_SensitivityAnalysis_Inputs_7_Maximum" hidden="1">100</definedName>
    <definedName name="PTree_SensitivityAnalysis_Inputs_7_Minimum" hidden="1">-100</definedName>
    <definedName name="PTree_SensitivityAnalysis_Inputs_7_OneWayAnalysis" hidden="1">1</definedName>
    <definedName name="PTree_SensitivityAnalysis_Inputs_7_Steps" hidden="1">11</definedName>
    <definedName name="PTree_SensitivityAnalysis_Inputs_7_TwoWayAnalysis" hidden="1">0</definedName>
    <definedName name="PTree_SensitivityAnalysis_Inputs_7_VariationMethod" hidden="1">0</definedName>
    <definedName name="PTree_SensitivityAnalysis_Inputs_7_VaryCell" hidden="1">#REF!</definedName>
    <definedName name="PTree_SensitivityAnalysis_Inputs_8_AlternateCellLabel" hidden="1">""</definedName>
    <definedName name="PTree_SensitivityAnalysis_Inputs_8_BaseValueIsAutomatic" hidden="1">TRUE</definedName>
    <definedName name="PTree_SensitivityAnalysis_Inputs_8_MaintainProbabilityNormalization" hidden="1">FALSE</definedName>
    <definedName name="PTree_SensitivityAnalysis_Inputs_8_ManualBaseValue" hidden="1">0</definedName>
    <definedName name="PTree_SensitivityAnalysis_Inputs_8_Maximum" hidden="1">100</definedName>
    <definedName name="PTree_SensitivityAnalysis_Inputs_8_Minimum" hidden="1">-100</definedName>
    <definedName name="PTree_SensitivityAnalysis_Inputs_8_OneWayAnalysis" hidden="1">1</definedName>
    <definedName name="PTree_SensitivityAnalysis_Inputs_8_Steps" hidden="1">11</definedName>
    <definedName name="PTree_SensitivityAnalysis_Inputs_8_TwoWayAnalysis" hidden="1">0</definedName>
    <definedName name="PTree_SensitivityAnalysis_Inputs_8_VariationMethod" hidden="1">0</definedName>
    <definedName name="PTree_SensitivityAnalysis_Inputs_8_VaryCell" hidden="1">#REF!</definedName>
    <definedName name="PTree_SensitivityAnalysis_Inputs_Count" hidden="1">8</definedName>
    <definedName name="PTree_SensitivityAnalysis_Output_AlternateCellLabel" hidden="1">""</definedName>
    <definedName name="PTree_SensitivityAnalysis_Output_Model" hidden="1">PTreeObjectReference(PTDecisionTree_9,[1]treeCalc_9!$A$1)</definedName>
    <definedName name="PTree_SensitivityAnalysis_Output_OutputType" hidden="1">1</definedName>
    <definedName name="PTree_SensitivityAnalysis_Output_StartingNode" hidden="1">PTreeObjectReference(PTDecisionTreeNode_9_8,#REF!)</definedName>
    <definedName name="PTree_SensitivityAnalysis_UpdateDisplay" hidden="1">FALSE</definedName>
    <definedName name="RiskAfterRecalcMacro" hidden="1">""</definedName>
    <definedName name="RiskAfterSimMacro" hidden="1">""</definedName>
    <definedName name="riskATSSboxGraph" hidden="1">FALSE</definedName>
    <definedName name="riskATSSincludeSimtables" hidden="1">FALSE</definedName>
    <definedName name="riskATSSinputsGraphs" hidden="1">FALSE</definedName>
    <definedName name="riskATSSoutputStatistic" hidden="1">3</definedName>
    <definedName name="riskATSSpercentChangeGraph" hidden="1">TRUE</definedName>
    <definedName name="riskATSSpercentileGraph" hidden="1">FALSE</definedName>
    <definedName name="riskATSSpercentileValue" hidden="1">0.5</definedName>
    <definedName name="riskATSSprintReport" hidden="1">FALSE</definedName>
    <definedName name="riskATSSreportsInActiveBook" hidden="1">TRUE</definedName>
    <definedName name="riskATSSreportsSelected" hidden="1">TRUE</definedName>
    <definedName name="riskATSSsummaryReport" hidden="1">TRUE</definedName>
    <definedName name="riskATSStornadoGraph" hidden="1">FALSE</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IsInput" hidden="1">_xll.RiskCellHasTokens(262144+512+524288)</definedName>
    <definedName name="RiskIsOutput" hidden="1">_xll.RiskCellHasTokens(1024)</definedName>
    <definedName name="RiskIsStatistics" hidden="1">_xll.RiskCellHasTokens(4096+32768+65536)</definedName>
    <definedName name="RiskMinimizeOnStart" hidden="1">FALSE</definedName>
    <definedName name="RiskMonitorConvergence" hidden="1">FALSE</definedName>
    <definedName name="RiskMultipleCPUSupportEnabled" hidden="1">TRUE</definedName>
    <definedName name="RiskNumIterations" hidden="1">100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olvero_CRMax" hidden="1">"System.Double:Infinity"</definedName>
    <definedName name="solvero_CRMin" hidden="1">"System.Double:-Infinity"</definedName>
    <definedName name="solvero_OSpPars" hidden="1">"RiskSolver.UI.Charts.OutDlgPars:-1000001;5;11;55;45;0;1;90;80;0;0;0;0;"</definedName>
    <definedName name="TopRankDefaultDistForRange" hidden="1">0</definedName>
    <definedName name="TopRankDefaultMaxChange" hidden="1">0.1</definedName>
    <definedName name="TopRankDefaultMinChange" hidden="1">-0.1</definedName>
    <definedName name="TopRankDefaultMultiGroupSize" hidden="1">2</definedName>
    <definedName name="TopRankDefaultMultiStepsPerInput" hidden="1">2</definedName>
    <definedName name="TopRankDefaultRangeType" hidden="1">0</definedName>
    <definedName name="TopRankDefaultStepsPerInput" hidden="1">5</definedName>
    <definedName name="TopRankDetailByInputReport" hidden="1">FALSE</definedName>
    <definedName name="TopRankMaxInputsPerGraph" hidden="1">10</definedName>
    <definedName name="TopRankMultiWayReport" hidden="1">FALSE</definedName>
    <definedName name="TopRankNumberOfRuns" hidden="1">1</definedName>
    <definedName name="TopRankOnlyInputsOverThreshold" hidden="1">TRUE</definedName>
    <definedName name="TopRankOnlyTopRanking" hidden="1">TRUE</definedName>
    <definedName name="TopRankOutputDetailReport" hidden="1">FALSE</definedName>
    <definedName name="TopRankOutputsAsPercentChange" hidden="1">FALSE</definedName>
    <definedName name="TopRankOverwriteExisting" hidden="1">FALSE</definedName>
    <definedName name="TopRankPauseOnError" hidden="1">FALSE</definedName>
    <definedName name="TopRankPerformPrecedentScanAddOutput" hidden="1">FALSE</definedName>
    <definedName name="TopRankPerformPrecedentScanAtStart" hidden="1">TRUE</definedName>
    <definedName name="TopRankPrecedentScanType" hidden="1">1</definedName>
    <definedName name="TopRankReportAllOutputCells" hidden="1">TRUE</definedName>
    <definedName name="TopRankReportsInExistingWorkbook" hidden="1">FALSE</definedName>
    <definedName name="TopRankReportsInExistingWorkbookName" hidden="1">"Active Workbook"</definedName>
    <definedName name="TopRankReportsInNewWorkbook" hidden="1">TRUE</definedName>
    <definedName name="TopRankSensitivityGraphs" hidden="1">FALSE</definedName>
    <definedName name="TopRankSingleWorkbookAllResults" hidden="1">FALSE</definedName>
    <definedName name="TopRankSpiderGraphs" hidden="1">TRUE</definedName>
    <definedName name="TopRankTornadoGraphs" hidden="1">TRUE</definedName>
    <definedName name="TopRankUpdateDisplay" hidden="1">FALSE</definedName>
    <definedName name="treeList" hidden="1">"00000100100000000000000000000000000000000000000000000000000000000000000000000000000000000000000000000000000000000000000000000000000000000000000000000000000000000000000000000000000000000000000000000000"</definedName>
  </definedNames>
  <calcPr calcId="191029"/>
</workbook>
</file>

<file path=xl/calcChain.xml><?xml version="1.0" encoding="utf-8"?>
<calcChain xmlns="http://schemas.openxmlformats.org/spreadsheetml/2006/main">
  <c r="M4" i="19" l="1"/>
  <c r="M5" i="19"/>
  <c r="M6" i="19"/>
  <c r="M7" i="19"/>
  <c r="M8" i="19"/>
  <c r="M9" i="19"/>
  <c r="M10" i="19"/>
  <c r="M11" i="19"/>
  <c r="M12" i="19"/>
  <c r="M13" i="19"/>
  <c r="M14" i="19"/>
  <c r="M15" i="19"/>
  <c r="M16" i="19"/>
  <c r="M17" i="19"/>
  <c r="M18" i="19"/>
  <c r="M19" i="19"/>
  <c r="M20" i="19"/>
  <c r="M21" i="19"/>
  <c r="M22" i="19"/>
  <c r="M23" i="19"/>
  <c r="M24" i="19"/>
  <c r="M25" i="19"/>
  <c r="M26" i="19"/>
  <c r="M27" i="19"/>
  <c r="M28" i="19"/>
  <c r="M29" i="19"/>
  <c r="M30" i="19"/>
  <c r="M31" i="19"/>
  <c r="M32" i="19"/>
  <c r="M33" i="19"/>
  <c r="M34" i="19"/>
  <c r="M35" i="19"/>
  <c r="M36" i="19"/>
  <c r="M3" i="19"/>
  <c r="L4" i="19"/>
  <c r="L5" i="19"/>
  <c r="L6" i="19"/>
  <c r="L7" i="19"/>
  <c r="L8" i="19"/>
  <c r="L9" i="19"/>
  <c r="L10" i="19"/>
  <c r="L11" i="19"/>
  <c r="L12" i="19"/>
  <c r="L13" i="19"/>
  <c r="L14" i="19"/>
  <c r="L15" i="19"/>
  <c r="L16" i="19"/>
  <c r="L17" i="19"/>
  <c r="L18" i="19"/>
  <c r="L19" i="19"/>
  <c r="L20" i="19"/>
  <c r="L21" i="19"/>
  <c r="L22" i="19"/>
  <c r="L23" i="19"/>
  <c r="L24" i="19"/>
  <c r="L25" i="19"/>
  <c r="L26" i="19"/>
  <c r="L27" i="19"/>
  <c r="L28" i="19"/>
  <c r="L29" i="19"/>
  <c r="L30" i="19"/>
  <c r="L31" i="19"/>
  <c r="L32" i="19"/>
  <c r="L33" i="19"/>
  <c r="L34" i="19"/>
  <c r="L35" i="19"/>
  <c r="L36" i="19"/>
  <c r="L3" i="19"/>
  <c r="K4" i="19"/>
  <c r="K5" i="19"/>
  <c r="K6" i="19"/>
  <c r="K7" i="19"/>
  <c r="K8" i="19"/>
  <c r="K9" i="19"/>
  <c r="K10" i="19"/>
  <c r="K11" i="19"/>
  <c r="K12" i="19"/>
  <c r="K13" i="19"/>
  <c r="K14" i="19"/>
  <c r="K15" i="19"/>
  <c r="K16" i="19"/>
  <c r="K17" i="19"/>
  <c r="K18" i="19"/>
  <c r="K19" i="19"/>
  <c r="K20" i="19"/>
  <c r="K21" i="19"/>
  <c r="K22" i="19"/>
  <c r="K23" i="19"/>
  <c r="K24" i="19"/>
  <c r="K25" i="19"/>
  <c r="K26" i="19"/>
  <c r="K27" i="19"/>
  <c r="K28" i="19"/>
  <c r="K29" i="19"/>
  <c r="K30" i="19"/>
  <c r="K31" i="19"/>
  <c r="K32" i="19"/>
  <c r="K33" i="19"/>
  <c r="K34" i="19"/>
  <c r="K35" i="19"/>
  <c r="K36" i="19"/>
  <c r="K3" i="19"/>
  <c r="J4" i="19"/>
  <c r="J5" i="19"/>
  <c r="J6" i="19"/>
  <c r="J7" i="19"/>
  <c r="J8" i="19"/>
  <c r="J9" i="19"/>
  <c r="J10" i="19"/>
  <c r="J11" i="19"/>
  <c r="J12" i="19"/>
  <c r="J13" i="19"/>
  <c r="J14" i="19"/>
  <c r="J15" i="19"/>
  <c r="J16" i="19"/>
  <c r="J17" i="19"/>
  <c r="J18" i="19"/>
  <c r="J19" i="19"/>
  <c r="J20" i="19"/>
  <c r="J21" i="19"/>
  <c r="J22" i="19"/>
  <c r="J23" i="19"/>
  <c r="J24" i="19"/>
  <c r="J25" i="19"/>
  <c r="J26" i="19"/>
  <c r="J27" i="19"/>
  <c r="J28" i="19"/>
  <c r="J29" i="19"/>
  <c r="J30" i="19"/>
  <c r="J31" i="19"/>
  <c r="J32" i="19"/>
  <c r="J33" i="19"/>
  <c r="J34" i="19"/>
  <c r="J35" i="19"/>
  <c r="J36" i="19"/>
  <c r="J3" i="19"/>
  <c r="I4" i="19"/>
  <c r="I5" i="19"/>
  <c r="I6" i="19"/>
  <c r="I7" i="19"/>
  <c r="I8" i="19"/>
  <c r="I9"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 i="19"/>
  <c r="H4" i="19"/>
  <c r="H5" i="19"/>
  <c r="H6" i="19"/>
  <c r="H7" i="19"/>
  <c r="H8" i="19"/>
  <c r="H9" i="19"/>
  <c r="H10" i="19"/>
  <c r="H11" i="19"/>
  <c r="H12" i="19"/>
  <c r="H13" i="19"/>
  <c r="H14" i="19"/>
  <c r="H15" i="19"/>
  <c r="H16" i="19"/>
  <c r="H17" i="19"/>
  <c r="H18" i="19"/>
  <c r="H19" i="19"/>
  <c r="H20" i="19"/>
  <c r="H21" i="19"/>
  <c r="H22" i="19"/>
  <c r="H23" i="19"/>
  <c r="H24" i="19"/>
  <c r="H25" i="19"/>
  <c r="H26" i="19"/>
  <c r="H27" i="19"/>
  <c r="H28" i="19"/>
  <c r="H29" i="19"/>
  <c r="H30" i="19"/>
  <c r="H31" i="19"/>
  <c r="H32" i="19"/>
  <c r="H33" i="19"/>
  <c r="H34" i="19"/>
  <c r="H35" i="19"/>
  <c r="H36" i="19"/>
  <c r="H3"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 i="19"/>
  <c r="F4" i="19"/>
  <c r="F5" i="19"/>
  <c r="F6" i="19"/>
  <c r="F7" i="19"/>
  <c r="F8" i="19"/>
  <c r="F9" i="19"/>
  <c r="F10" i="19"/>
  <c r="F11" i="19"/>
  <c r="F12" i="19"/>
  <c r="F13" i="19"/>
  <c r="F14" i="19"/>
  <c r="F15" i="19"/>
  <c r="F16" i="19"/>
  <c r="F17" i="19"/>
  <c r="F18" i="19"/>
  <c r="F19" i="19"/>
  <c r="F20" i="19"/>
  <c r="F21" i="19"/>
  <c r="F22" i="19"/>
  <c r="F23" i="19"/>
  <c r="F24" i="19"/>
  <c r="F25" i="19"/>
  <c r="F26" i="19"/>
  <c r="F27" i="19"/>
  <c r="F28" i="19"/>
  <c r="F29" i="19"/>
  <c r="F30" i="19"/>
  <c r="F31" i="19"/>
  <c r="F32" i="19"/>
  <c r="F33" i="19"/>
  <c r="F34" i="19"/>
  <c r="F35" i="19"/>
  <c r="F36" i="19"/>
  <c r="F3" i="19"/>
  <c r="E4" i="19"/>
  <c r="E5" i="19"/>
  <c r="E6" i="19"/>
  <c r="E7" i="19"/>
  <c r="E8" i="19"/>
  <c r="E9" i="19"/>
  <c r="E10" i="19"/>
  <c r="E11" i="19"/>
  <c r="E12" i="19"/>
  <c r="E13" i="19"/>
  <c r="E14" i="19"/>
  <c r="E15" i="19"/>
  <c r="E16" i="19"/>
  <c r="E17" i="19"/>
  <c r="E18" i="19"/>
  <c r="E19" i="19"/>
  <c r="E20" i="19"/>
  <c r="E21" i="19"/>
  <c r="E22" i="19"/>
  <c r="E23" i="19"/>
  <c r="E24" i="19"/>
  <c r="E25" i="19"/>
  <c r="E26" i="19"/>
  <c r="E27" i="19"/>
  <c r="E28" i="19"/>
  <c r="E29" i="19"/>
  <c r="E30" i="19"/>
  <c r="E31" i="19"/>
  <c r="E32" i="19"/>
  <c r="E33" i="19"/>
  <c r="E34" i="19"/>
  <c r="E35" i="19"/>
  <c r="E36" i="19"/>
  <c r="E3" i="19"/>
</calcChain>
</file>

<file path=xl/sharedStrings.xml><?xml version="1.0" encoding="utf-8"?>
<sst xmlns="http://schemas.openxmlformats.org/spreadsheetml/2006/main" count="235" uniqueCount="78">
  <si>
    <t>Travel Request Form</t>
  </si>
  <si>
    <t>Date</t>
  </si>
  <si>
    <t>Traveler</t>
  </si>
  <si>
    <t>Flight No.</t>
  </si>
  <si>
    <t>Account Type</t>
  </si>
  <si>
    <t>Departure City</t>
  </si>
  <si>
    <t>Arrival City</t>
  </si>
  <si>
    <t>Base 
Fare</t>
  </si>
  <si>
    <t>Weekday</t>
  </si>
  <si>
    <t>Fare Category</t>
  </si>
  <si>
    <t>Discount</t>
  </si>
  <si>
    <t>Discounted Fare</t>
  </si>
  <si>
    <t>Airport Fee</t>
  </si>
  <si>
    <t>Total Ticket Price</t>
  </si>
  <si>
    <t>Lumsky, Donald</t>
  </si>
  <si>
    <t>National</t>
  </si>
  <si>
    <t>Simpson, James</t>
  </si>
  <si>
    <t>Hart, Agatha</t>
  </si>
  <si>
    <t>Local</t>
  </si>
  <si>
    <t>Walton, Bryant</t>
  </si>
  <si>
    <t>Gibson, Grace</t>
  </si>
  <si>
    <t>Spencer, Alexandra</t>
  </si>
  <si>
    <t>Perez, Lonnie</t>
  </si>
  <si>
    <t>Jefferson, Micheal</t>
  </si>
  <si>
    <t>Coleman, Christie</t>
  </si>
  <si>
    <t>Parks, Steve</t>
  </si>
  <si>
    <t>Alvarado, Stuart</t>
  </si>
  <si>
    <t>Meyer, Valerie</t>
  </si>
  <si>
    <t>Schneider, Harold</t>
  </si>
  <si>
    <t>Copeland, Virgil</t>
  </si>
  <si>
    <t>Kim, Noel</t>
  </si>
  <si>
    <t>Franklin, Byron</t>
  </si>
  <si>
    <t>Reese, Joyce</t>
  </si>
  <si>
    <t>Reynolds, Robin</t>
  </si>
  <si>
    <t>Armstrong, Suzanne</t>
  </si>
  <si>
    <t>Singleton, Oliver</t>
  </si>
  <si>
    <t>Davis, Steven</t>
  </si>
  <si>
    <t>Hill, Rudy</t>
  </si>
  <si>
    <t>Higgins, Terri</t>
  </si>
  <si>
    <t>Welch, Cary</t>
  </si>
  <si>
    <t>Santiago, Jay</t>
  </si>
  <si>
    <t>Schultz, Alexander</t>
  </si>
  <si>
    <t>Montgomery, Janie</t>
  </si>
  <si>
    <t>Stevenson, Dewey</t>
  </si>
  <si>
    <t>Alvarez, Velma</t>
  </si>
  <si>
    <t>Ray, Desiree</t>
  </si>
  <si>
    <t>Barton, Tracey</t>
  </si>
  <si>
    <t>Gibbs, Sheryl</t>
  </si>
  <si>
    <t>Edwards, Monica</t>
  </si>
  <si>
    <t>Guzman, Brandy</t>
  </si>
  <si>
    <t>National Account Fare</t>
  </si>
  <si>
    <t>Local Account Fare</t>
  </si>
  <si>
    <t>NY</t>
  </si>
  <si>
    <t>Denver</t>
  </si>
  <si>
    <t>FARE CATEGORY</t>
  </si>
  <si>
    <t>Seattle</t>
  </si>
  <si>
    <t>Ticket Price</t>
  </si>
  <si>
    <t xml:space="preserve"> Category</t>
  </si>
  <si>
    <t>Atlanta</t>
  </si>
  <si>
    <t>LA</t>
  </si>
  <si>
    <t>DC</t>
  </si>
  <si>
    <t>San Francisco</t>
  </si>
  <si>
    <t>Boston</t>
  </si>
  <si>
    <t>Chicago</t>
  </si>
  <si>
    <t>Discount Categories</t>
  </si>
  <si>
    <t>Discount Rates</t>
  </si>
  <si>
    <t>Discount category</t>
  </si>
  <si>
    <t>X</t>
  </si>
  <si>
    <t>Y</t>
  </si>
  <si>
    <t>Z</t>
  </si>
  <si>
    <t>% discount</t>
  </si>
  <si>
    <t>Fees for Fare Category 1</t>
  </si>
  <si>
    <t>Fees for Fare Category 2</t>
  </si>
  <si>
    <t>Fees for Fare Category 3</t>
  </si>
  <si>
    <t>Departing From</t>
  </si>
  <si>
    <t>``</t>
  </si>
  <si>
    <t>Hypothetical prompt:</t>
  </si>
  <si>
    <r>
      <t xml:space="preserve">You are the new travel coordinator for Intrepid Corporate Solutions. Part of your job is to purchase airline tickets for company executives. Intrepid receives corporate-rate fares directly from the airlines, but also (from time to time) purchases tickets through a ticket consolidator, America Travels. Use the worksheet to complete the travel requests currently in process.
· On the </t>
    </r>
    <r>
      <rPr>
        <b/>
        <sz val="12"/>
        <color theme="1"/>
        <rFont val="Calibri"/>
        <family val="2"/>
        <scheme val="minor"/>
      </rPr>
      <t>Flights</t>
    </r>
    <r>
      <rPr>
        <sz val="12"/>
        <color theme="1"/>
        <rFont val="Calibri"/>
        <family val="2"/>
        <scheme val="minor"/>
      </rPr>
      <t xml:space="preserve"> worksheet you will find: A table, named Flights that shows each possible flight number, the departure and arrival cities of the flight and the base fare before discounts. A table that shows the fare category associated with each ticket price. This table is named Fare_Category.
· On the </t>
    </r>
    <r>
      <rPr>
        <b/>
        <sz val="12"/>
        <color theme="1"/>
        <rFont val="Calibri"/>
        <family val="2"/>
        <scheme val="minor"/>
      </rPr>
      <t>Discounts</t>
    </r>
    <r>
      <rPr>
        <sz val="12"/>
        <color theme="1"/>
        <rFont val="Calibri"/>
        <family val="2"/>
        <scheme val="minor"/>
      </rPr>
      <t xml:space="preserve"> worksheet you will find: A table, named Discount_Categories, which shows the discount category for each flight. The discount category depends on both the weekday on which the trip is made and the fare category of the flight. A table of discount amounts, named Discount_Rates, that shows the percentage discount offered for each discount category.
· On the </t>
    </r>
    <r>
      <rPr>
        <b/>
        <sz val="12"/>
        <color theme="1"/>
        <rFont val="Calibri"/>
        <family val="2"/>
        <scheme val="minor"/>
      </rPr>
      <t>Airport Fees</t>
    </r>
    <r>
      <rPr>
        <sz val="12"/>
        <color theme="1"/>
        <rFont val="Calibri"/>
        <family val="2"/>
        <scheme val="minor"/>
      </rPr>
      <t xml:space="preserve"> worksheet, you will find tables showing airport fees, which are based on fare type and departure city for each flight. There are three different tables showing the three different levels of fees: Category_1_Fees, Category_2_Fees, Category_3_Fees.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</si>
</sst>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164" formatCode="&quot;$&quot;#,##0"/>
    <numFmt numFmtId="165" formatCode="_(&quot;$&quot;* #,##0_);_(&quot;$&quot;* \(#,##0\);_(&quot;$&quot;* &quot;-&quot;??_);_(@_)"/>
    <numFmt numFmtId="166" formatCode="dddd"/>
  </numFmts>
  <fonts count="25" x14ac:knownFonts="1">
    <font>
      <sz val="11"/>
      <color theme="1"/>
      <name val="Calibri"/>
      <family val="2"/>
      <scheme val="minor"/>
    </font>
    <font>
      <sz val="12"/>
      <color theme="1"/>
      <name val="Calibri"/>
      <family val="2"/>
      <scheme val="minor"/>
    </font>
    <font>
      <sz val="11"/>
      <color theme="1"/>
      <name val="Calibri"/>
      <family val="2"/>
      <scheme val="minor"/>
    </font>
    <font>
      <b/>
      <sz val="18"/>
      <color theme="3"/>
      <name val="Cambria"/>
      <family val="2"/>
      <scheme val="major"/>
    </font>
    <font>
      <sz val="10"/>
      <name val="Arial"/>
      <family val="2"/>
    </font>
    <font>
      <b/>
      <sz val="10"/>
      <name val="Arial"/>
      <family val="2"/>
    </font>
    <font>
      <sz val="12"/>
      <color theme="1"/>
      <name val="Times New Roman"/>
      <family val="2"/>
    </font>
    <font>
      <b/>
      <sz val="12"/>
      <color theme="1"/>
      <name val="Calibri"/>
      <family val="2"/>
      <scheme val="minor"/>
    </font>
    <font>
      <b/>
      <sz val="12"/>
      <color theme="0"/>
      <name val="Calibri"/>
      <family val="2"/>
      <scheme val="minor"/>
    </font>
    <font>
      <sz val="12"/>
      <color theme="1"/>
      <name val="Calibri"/>
      <family val="2"/>
      <scheme val="minor"/>
    </font>
    <font>
      <sz val="12"/>
      <name val="Calibri"/>
      <family val="2"/>
      <scheme val="minor"/>
    </font>
    <font>
      <sz val="18"/>
      <color theme="3"/>
      <name val="Cambria"/>
      <family val="2"/>
      <scheme val="major"/>
    </font>
    <font>
      <sz val="11"/>
      <name val="Calibri"/>
      <family val="2"/>
      <scheme val="minor"/>
    </font>
    <font>
      <b/>
      <sz val="10"/>
      <color theme="0"/>
      <name val="Garamond"/>
      <family val="1"/>
    </font>
    <font>
      <sz val="12"/>
      <color theme="0"/>
      <name val="Calibri"/>
      <family val="2"/>
      <scheme val="minor"/>
    </font>
    <font>
      <sz val="10"/>
      <name val="Garamond"/>
      <family val="1"/>
    </font>
    <font>
      <b/>
      <i/>
      <sz val="14"/>
      <color theme="0"/>
      <name val="Garamond"/>
      <family val="1"/>
    </font>
    <font>
      <sz val="11"/>
      <color theme="1"/>
      <name val="Garamond"/>
      <family val="1"/>
    </font>
    <font>
      <i/>
      <sz val="10"/>
      <name val="Arial"/>
      <family val="2"/>
    </font>
    <font>
      <sz val="14"/>
      <color theme="1"/>
      <name val="Calibri"/>
      <family val="2"/>
      <scheme val="minor"/>
    </font>
    <font>
      <b/>
      <sz val="13"/>
      <color theme="0"/>
      <name val="Calibri"/>
      <family val="2"/>
      <scheme val="minor"/>
    </font>
    <font>
      <i/>
      <sz val="11"/>
      <color rgb="FF7F7F7F"/>
      <name val="Calibri"/>
      <family val="2"/>
      <scheme val="minor"/>
    </font>
    <font>
      <sz val="11"/>
      <color rgb="FF3F3F76"/>
      <name val="Calibri"/>
      <family val="2"/>
      <scheme val="minor"/>
    </font>
    <font>
      <b/>
      <sz val="18"/>
      <color rgb="FF2F5496"/>
      <name val="Calibri Light"/>
      <family val="2"/>
    </font>
    <font>
      <sz val="11"/>
      <color theme="1"/>
      <name val="Symbol"/>
      <family val="1"/>
      <charset val="2"/>
    </font>
  </fonts>
  <fills count="9">
    <fill>
      <patternFill patternType="none"/>
    </fill>
    <fill>
      <patternFill patternType="gray125"/>
    </fill>
    <fill>
      <patternFill patternType="solid">
        <fgColor theme="9"/>
      </patternFill>
    </fill>
    <fill>
      <patternFill patternType="solid">
        <fgColor rgb="FFFFCC99"/>
      </patternFill>
    </fill>
    <fill>
      <patternFill patternType="solid">
        <fgColor theme="6" tint="0.59999389629810485"/>
        <bgColor indexed="65"/>
      </patternFill>
    </fill>
    <fill>
      <patternFill patternType="solid">
        <fgColor theme="6" tint="-0.499984740745262"/>
        <bgColor indexed="64"/>
      </patternFill>
    </fill>
    <fill>
      <patternFill patternType="solid">
        <fgColor theme="6" tint="-0.499984740745262"/>
        <bgColor theme="6"/>
      </patternFill>
    </fill>
    <fill>
      <patternFill patternType="solid">
        <fgColor theme="6" tint="-0.499984740745262"/>
        <bgColor theme="6" tint="0.79998168889431442"/>
      </patternFill>
    </fill>
    <fill>
      <patternFill patternType="solid">
        <fgColor theme="6" tint="0.79998168889431442"/>
        <bgColor theme="6" tint="0.79998168889431442"/>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right/>
      <top/>
      <bottom style="thin">
        <color theme="6" tint="0.39997558519241921"/>
      </bottom>
      <diagonal/>
    </border>
    <border>
      <left style="thin">
        <color theme="6" tint="0.39997558519241921"/>
      </left>
      <right/>
      <top style="thin">
        <color theme="6" tint="0.39997558519241921"/>
      </top>
      <bottom/>
      <diagonal/>
    </border>
    <border>
      <left/>
      <right/>
      <top style="thin">
        <color theme="6" tint="0.39997558519241921"/>
      </top>
      <bottom/>
      <diagonal/>
    </border>
    <border>
      <left/>
      <right style="thin">
        <color theme="6" tint="0.39997558519241921"/>
      </right>
      <top style="thin">
        <color theme="6" tint="0.39997558519241921"/>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theme="6" tint="0.39997558519241921"/>
      </top>
      <bottom style="thin">
        <color auto="1"/>
      </bottom>
      <diagonal/>
    </border>
  </borders>
  <cellStyleXfs count="17">
    <xf numFmtId="0" fontId="0" fillId="0" borderId="0"/>
    <xf numFmtId="44" fontId="2" fillId="0" borderId="0" applyFont="0" applyFill="0" applyBorder="0" applyAlignment="0" applyProtection="0"/>
    <xf numFmtId="0" fontId="4" fillId="0" borderId="0"/>
    <xf numFmtId="0" fontId="6" fillId="0" borderId="0"/>
    <xf numFmtId="0" fontId="11" fillId="0" borderId="0" applyNumberFormat="0" applyFill="0" applyBorder="0" applyAlignment="0" applyProtection="0"/>
    <xf numFmtId="0" fontId="3" fillId="0" borderId="0" applyNumberFormat="0" applyFill="0" applyBorder="0" applyAlignment="0" applyProtection="0"/>
    <xf numFmtId="0" fontId="12" fillId="0" borderId="0"/>
    <xf numFmtId="44" fontId="4" fillId="0" borderId="0" applyFont="0" applyFill="0" applyBorder="0" applyAlignment="0" applyProtection="0"/>
    <xf numFmtId="0" fontId="9" fillId="0" borderId="0"/>
    <xf numFmtId="9" fontId="9" fillId="0" borderId="0" applyFont="0" applyFill="0" applyBorder="0" applyAlignment="0" applyProtection="0"/>
    <xf numFmtId="0" fontId="1" fillId="4" borderId="0" applyNumberFormat="0" applyBorder="0" applyAlignment="0" applyProtection="0"/>
    <xf numFmtId="44" fontId="4" fillId="0" borderId="0" applyFont="0" applyFill="0" applyBorder="0" applyAlignment="0" applyProtection="0"/>
    <xf numFmtId="0" fontId="4" fillId="0" borderId="0"/>
    <xf numFmtId="9" fontId="4" fillId="0" borderId="0" applyFont="0" applyFill="0" applyBorder="0" applyAlignment="0" applyProtection="0"/>
    <xf numFmtId="0" fontId="21" fillId="0" borderId="0" applyNumberFormat="0" applyFill="0" applyBorder="0" applyAlignment="0" applyProtection="0"/>
    <xf numFmtId="0" fontId="22" fillId="3" borderId="2" applyNumberFormat="0" applyAlignment="0" applyProtection="0"/>
    <xf numFmtId="0" fontId="14" fillId="2" borderId="0" applyNumberFormat="0" applyBorder="0" applyAlignment="0" applyProtection="0"/>
  </cellStyleXfs>
  <cellXfs count="65">
    <xf numFmtId="0" fontId="0" fillId="0" borderId="0" xfId="0"/>
    <xf numFmtId="0" fontId="0" fillId="0" borderId="0" xfId="0" applyAlignment="1">
      <alignment horizontal="center"/>
    </xf>
    <xf numFmtId="0" fontId="13" fillId="6" borderId="4" xfId="2" applyNumberFormat="1" applyFont="1" applyFill="1" applyBorder="1" applyAlignment="1">
      <alignment horizontal="center"/>
    </xf>
    <xf numFmtId="0" fontId="13" fillId="6" borderId="5" xfId="2" applyNumberFormat="1" applyFont="1" applyFill="1" applyBorder="1" applyAlignment="1">
      <alignment horizontal="left"/>
    </xf>
    <xf numFmtId="0" fontId="13" fillId="6" borderId="5" xfId="2" applyNumberFormat="1" applyFont="1" applyFill="1" applyBorder="1" applyAlignment="1">
      <alignment horizontal="center" wrapText="1"/>
    </xf>
    <xf numFmtId="0" fontId="13" fillId="6" borderId="5" xfId="2" applyNumberFormat="1" applyFont="1" applyFill="1" applyBorder="1" applyAlignment="1">
      <alignment horizontal="left" wrapText="1"/>
    </xf>
    <xf numFmtId="0" fontId="13" fillId="6" borderId="5" xfId="2" applyNumberFormat="1" applyFont="1" applyFill="1" applyBorder="1" applyAlignment="1">
      <alignment horizontal="center"/>
    </xf>
    <xf numFmtId="0" fontId="13" fillId="6" borderId="6" xfId="2" applyNumberFormat="1" applyFont="1" applyFill="1" applyBorder="1" applyAlignment="1">
      <alignment horizontal="center" wrapText="1"/>
    </xf>
    <xf numFmtId="0" fontId="17" fillId="0" borderId="0" xfId="0" applyFont="1"/>
    <xf numFmtId="14" fontId="13" fillId="7" borderId="0" xfId="2" applyNumberFormat="1" applyFont="1" applyFill="1" applyBorder="1" applyAlignment="1">
      <alignment horizontal="center"/>
    </xf>
    <xf numFmtId="0" fontId="13" fillId="5" borderId="0" xfId="2" applyNumberFormat="1" applyFont="1" applyFill="1" applyBorder="1" applyAlignment="1">
      <alignment horizontal="left"/>
    </xf>
    <xf numFmtId="0" fontId="13" fillId="7" borderId="0" xfId="2" applyNumberFormat="1" applyFont="1" applyFill="1" applyBorder="1" applyAlignment="1">
      <alignment horizontal="center"/>
    </xf>
    <xf numFmtId="165" fontId="13" fillId="5" borderId="0" xfId="11" applyNumberFormat="1" applyFont="1" applyFill="1" applyBorder="1" applyAlignment="1">
      <alignment horizontal="left"/>
    </xf>
    <xf numFmtId="0" fontId="15" fillId="8" borderId="0" xfId="11" applyNumberFormat="1" applyFont="1" applyFill="1" applyBorder="1"/>
    <xf numFmtId="164" fontId="15" fillId="8" borderId="0" xfId="11" applyNumberFormat="1" applyFont="1" applyFill="1" applyBorder="1" applyAlignment="1">
      <alignment horizontal="center"/>
    </xf>
    <xf numFmtId="166" fontId="15" fillId="0" borderId="0" xfId="2" applyNumberFormat="1" applyFont="1" applyBorder="1" applyAlignment="1">
      <alignment horizontal="center"/>
    </xf>
    <xf numFmtId="0" fontId="15" fillId="8" borderId="0" xfId="2" applyNumberFormat="1" applyFont="1" applyFill="1" applyBorder="1" applyAlignment="1">
      <alignment horizontal="center"/>
    </xf>
    <xf numFmtId="0" fontId="17" fillId="0" borderId="0" xfId="0" applyFont="1" applyAlignment="1">
      <alignment horizontal="center"/>
    </xf>
    <xf numFmtId="0" fontId="17" fillId="0" borderId="0" xfId="0" applyFont="1" applyAlignment="1">
      <alignment horizontal="left"/>
    </xf>
    <xf numFmtId="165" fontId="17" fillId="0" borderId="0" xfId="1" applyNumberFormat="1" applyFont="1" applyAlignment="1">
      <alignment horizontal="center"/>
    </xf>
    <xf numFmtId="0" fontId="4" fillId="0" borderId="0" xfId="12"/>
    <xf numFmtId="0" fontId="18" fillId="0" borderId="7" xfId="12" applyFont="1" applyBorder="1" applyAlignment="1">
      <alignment horizontal="center"/>
    </xf>
    <xf numFmtId="0" fontId="4" fillId="0" borderId="7" xfId="12" applyBorder="1" applyAlignment="1">
      <alignment horizontal="center"/>
    </xf>
    <xf numFmtId="0" fontId="5" fillId="0" borderId="7" xfId="12" applyFont="1" applyBorder="1"/>
    <xf numFmtId="0" fontId="4" fillId="0" borderId="7" xfId="12" applyFont="1" applyBorder="1" applyAlignment="1">
      <alignment horizontal="center"/>
    </xf>
    <xf numFmtId="0" fontId="4" fillId="0" borderId="7" xfId="12" applyBorder="1" applyAlignment="1">
      <alignment horizontal="right"/>
    </xf>
    <xf numFmtId="0" fontId="5" fillId="0" borderId="7" xfId="12" applyFont="1" applyBorder="1" applyAlignment="1">
      <alignment horizontal="left"/>
    </xf>
    <xf numFmtId="9" fontId="4" fillId="0" borderId="7" xfId="13" applyFont="1" applyBorder="1" applyAlignment="1">
      <alignment horizontal="center"/>
    </xf>
    <xf numFmtId="9" fontId="4" fillId="0" borderId="7" xfId="12" applyNumberFormat="1" applyBorder="1" applyAlignment="1">
      <alignment horizontal="center"/>
    </xf>
    <xf numFmtId="0" fontId="19" fillId="0" borderId="0" xfId="0" applyFont="1"/>
    <xf numFmtId="6" fontId="0" fillId="0" borderId="7" xfId="0" applyNumberFormat="1" applyBorder="1"/>
    <xf numFmtId="6" fontId="0" fillId="0" borderId="0" xfId="0" applyNumberFormat="1" applyBorder="1"/>
    <xf numFmtId="0" fontId="8" fillId="6" borderId="5" xfId="2" applyNumberFormat="1" applyFont="1" applyFill="1" applyBorder="1" applyAlignment="1">
      <alignment horizontal="left" wrapText="1"/>
    </xf>
    <xf numFmtId="0" fontId="1" fillId="0" borderId="0" xfId="0" applyFont="1"/>
    <xf numFmtId="0" fontId="8" fillId="6" borderId="0" xfId="2" applyNumberFormat="1" applyFont="1" applyFill="1" applyBorder="1" applyAlignment="1">
      <alignment horizontal="left" wrapText="1"/>
    </xf>
    <xf numFmtId="0" fontId="10" fillId="0" borderId="0" xfId="2" applyFont="1"/>
    <xf numFmtId="165" fontId="10" fillId="0" borderId="0" xfId="1" applyNumberFormat="1" applyFont="1"/>
    <xf numFmtId="44" fontId="1" fillId="0" borderId="7" xfId="0" applyNumberFormat="1" applyFont="1" applyBorder="1"/>
    <xf numFmtId="0" fontId="1" fillId="0" borderId="7" xfId="0" applyFont="1" applyBorder="1"/>
    <xf numFmtId="0" fontId="10" fillId="0" borderId="0" xfId="2" applyFont="1" applyAlignment="1">
      <alignment horizontal="justify"/>
    </xf>
    <xf numFmtId="0" fontId="7" fillId="0" borderId="0" xfId="0" applyFont="1" applyAlignment="1">
      <alignment horizontal="center"/>
    </xf>
    <xf numFmtId="0" fontId="8" fillId="6" borderId="0" xfId="2" applyNumberFormat="1" applyFont="1" applyFill="1" applyBorder="1" applyAlignment="1">
      <alignment horizontal="left" vertical="center" wrapText="1"/>
    </xf>
    <xf numFmtId="0" fontId="10" fillId="0" borderId="0" xfId="2" applyFont="1" applyAlignment="1">
      <alignment vertical="center"/>
    </xf>
    <xf numFmtId="165" fontId="10" fillId="0" borderId="0" xfId="1" applyNumberFormat="1" applyFont="1" applyAlignment="1">
      <alignment vertical="center"/>
    </xf>
    <xf numFmtId="0" fontId="1" fillId="0" borderId="0" xfId="0" applyFont="1" applyAlignment="1">
      <alignment vertical="center"/>
    </xf>
    <xf numFmtId="0" fontId="8" fillId="6" borderId="10" xfId="2" applyNumberFormat="1" applyFont="1" applyFill="1" applyBorder="1" applyAlignment="1">
      <alignment wrapText="1"/>
    </xf>
    <xf numFmtId="0" fontId="1" fillId="4" borderId="9" xfId="10" applyBorder="1" applyAlignment="1">
      <alignment horizontal="center"/>
    </xf>
    <xf numFmtId="0" fontId="1" fillId="4" borderId="1" xfId="10" applyBorder="1" applyAlignment="1">
      <alignment horizontal="center"/>
    </xf>
    <xf numFmtId="0" fontId="1" fillId="4" borderId="8" xfId="10" applyBorder="1" applyAlignment="1">
      <alignment horizontal="right"/>
    </xf>
    <xf numFmtId="0" fontId="1" fillId="4" borderId="9" xfId="10" applyBorder="1" applyAlignment="1">
      <alignment horizontal="right"/>
    </xf>
    <xf numFmtId="0" fontId="17" fillId="0" borderId="0" xfId="0" applyFont="1" applyFill="1"/>
    <xf numFmtId="14" fontId="17" fillId="0" borderId="0" xfId="0" applyNumberFormat="1" applyFont="1" applyFill="1"/>
    <xf numFmtId="164" fontId="15" fillId="8" borderId="0" xfId="11" quotePrefix="1" applyNumberFormat="1" applyFont="1" applyFill="1" applyBorder="1" applyAlignment="1">
      <alignment horizontal="center"/>
    </xf>
    <xf numFmtId="0" fontId="15" fillId="0" borderId="0" xfId="2" quotePrefix="1" applyNumberFormat="1" applyFont="1" applyBorder="1" applyAlignment="1">
      <alignment horizontal="center"/>
    </xf>
    <xf numFmtId="164" fontId="15" fillId="0" borderId="0" xfId="11" quotePrefix="1" applyNumberFormat="1" applyFont="1" applyBorder="1" applyAlignment="1">
      <alignment horizontal="center"/>
    </xf>
    <xf numFmtId="0" fontId="16" fillId="5" borderId="3" xfId="2" applyFont="1" applyFill="1" applyBorder="1" applyAlignment="1">
      <alignment horizontal="center"/>
    </xf>
    <xf numFmtId="0" fontId="8" fillId="6" borderId="5" xfId="2" applyNumberFormat="1" applyFont="1" applyFill="1" applyBorder="1" applyAlignment="1">
      <alignment horizontal="center" vertical="center" wrapText="1"/>
    </xf>
    <xf numFmtId="0" fontId="8" fillId="6" borderId="10" xfId="2" applyNumberFormat="1" applyFont="1" applyFill="1" applyBorder="1" applyAlignment="1">
      <alignment horizontal="center" wrapText="1"/>
    </xf>
    <xf numFmtId="0" fontId="8" fillId="6" borderId="5" xfId="2" applyNumberFormat="1" applyFont="1" applyFill="1" applyBorder="1" applyAlignment="1">
      <alignment horizontal="center" wrapText="1"/>
    </xf>
    <xf numFmtId="0" fontId="20" fillId="5" borderId="8" xfId="0" applyFont="1" applyFill="1" applyBorder="1" applyAlignment="1">
      <alignment horizontal="center" vertical="center" textRotation="90"/>
    </xf>
    <xf numFmtId="0" fontId="0" fillId="0" borderId="0" xfId="0" applyAlignment="1">
      <alignment horizontal="center"/>
    </xf>
    <xf numFmtId="0" fontId="24" fillId="0" borderId="0" xfId="0" applyFont="1" applyAlignment="1">
      <alignment horizontal="center" vertical="center"/>
    </xf>
    <xf numFmtId="0" fontId="0" fillId="0" borderId="0" xfId="0" applyAlignment="1"/>
    <xf numFmtId="0" fontId="23" fillId="0" borderId="7" xfId="0" applyFont="1" applyBorder="1" applyAlignment="1">
      <alignment horizontal="left" vertical="center"/>
    </xf>
    <xf numFmtId="0" fontId="1" fillId="0" borderId="7" xfId="0" applyFont="1" applyBorder="1" applyAlignment="1">
      <alignment horizontal="left" vertical="center" wrapText="1"/>
    </xf>
  </cellXfs>
  <cellStyles count="17">
    <cellStyle name="40% - Accent3" xfId="10" builtinId="39"/>
    <cellStyle name="Accent6 2" xfId="16" xr:uid="{00000000-0005-0000-0000-000005000000}"/>
    <cellStyle name="Currency" xfId="1" builtinId="4"/>
    <cellStyle name="Currency 2" xfId="11" xr:uid="{00000000-0005-0000-0000-000008000000}"/>
    <cellStyle name="Currency 3" xfId="7" xr:uid="{00000000-0005-0000-0000-000009000000}"/>
    <cellStyle name="Explanatory Text 2" xfId="14" xr:uid="{00000000-0005-0000-0000-00000A000000}"/>
    <cellStyle name="Input 2" xfId="15" xr:uid="{00000000-0005-0000-0000-00000F000000}"/>
    <cellStyle name="Normal" xfId="0" builtinId="0"/>
    <cellStyle name="Normal 2" xfId="2" xr:uid="{00000000-0005-0000-0000-000011000000}"/>
    <cellStyle name="Normal 2 2" xfId="3" xr:uid="{00000000-0005-0000-0000-000012000000}"/>
    <cellStyle name="Normal 2 3" xfId="8" xr:uid="{00000000-0005-0000-0000-000013000000}"/>
    <cellStyle name="Normal 3 2" xfId="12" xr:uid="{00000000-0005-0000-0000-000014000000}"/>
    <cellStyle name="Normal 4" xfId="6" xr:uid="{00000000-0005-0000-0000-000015000000}"/>
    <cellStyle name="Percent 2" xfId="9" xr:uid="{00000000-0005-0000-0000-000018000000}"/>
    <cellStyle name="Percent 2 2" xfId="13" xr:uid="{00000000-0005-0000-0000-000019000000}"/>
    <cellStyle name="Title 2" xfId="4" xr:uid="{00000000-0005-0000-0000-00001A000000}"/>
    <cellStyle name="Title 2 2" xfId="5" xr:uid="{00000000-0005-0000-0000-00001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pporto.com\dfs\Users\edurango\AppData\Local\Temp\tem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eeCalc_9"/>
      <sheetName val="treeCalc_6"/>
      <sheetName val="__PT_treeCalc_9 (2)"/>
      <sheetName val="__PT_treeCalc_6 (2)"/>
      <sheetName val="Goal Seek"/>
      <sheetName val="Sensitivity Analysis"/>
      <sheetName val="goalSeekInfo"/>
      <sheetName val="senseInfo"/>
      <sheetName val="RiskSerializationData"/>
      <sheetName val="#REF"/>
    </sheetNames>
    <sheetDataSet>
      <sheetData sheetId="0">
        <row r="1">
          <cell r="A1" t="str">
            <v>Name</v>
          </cell>
        </row>
      </sheetData>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2676C-4EA3-4958-B2EE-FF5A60574C97}">
  <dimension ref="A1:AE30"/>
  <sheetViews>
    <sheetView showGridLines="0" tabSelected="1" workbookViewId="0">
      <selection activeCell="B3" sqref="B3:H3"/>
    </sheetView>
  </sheetViews>
  <sheetFormatPr defaultRowHeight="15" x14ac:dyDescent="0.25"/>
  <cols>
    <col min="1" max="1" width="9.140625" style="60"/>
  </cols>
  <sheetData>
    <row r="1" spans="2:31" s="60" customFormat="1" x14ac:dyDescent="0.25"/>
    <row r="2" spans="2:31" ht="23.25" customHeight="1" x14ac:dyDescent="0.25">
      <c r="B2" s="63" t="s">
        <v>76</v>
      </c>
      <c r="C2" s="63"/>
      <c r="D2" s="63"/>
      <c r="E2" s="63"/>
      <c r="F2" s="63"/>
      <c r="G2" s="63"/>
      <c r="H2" s="63"/>
      <c r="I2" s="62"/>
      <c r="J2" s="62"/>
      <c r="K2" s="62"/>
      <c r="L2" s="62"/>
      <c r="M2" s="62"/>
      <c r="N2" s="62"/>
      <c r="O2" s="62"/>
      <c r="P2" s="62"/>
      <c r="Q2" s="62"/>
      <c r="R2" s="62"/>
      <c r="S2" s="62"/>
      <c r="T2" s="62"/>
      <c r="U2" s="62"/>
      <c r="V2" s="62"/>
      <c r="W2" s="62"/>
      <c r="X2" s="62"/>
      <c r="Y2" s="62"/>
      <c r="Z2" s="62"/>
      <c r="AA2" s="62"/>
      <c r="AB2" s="62"/>
      <c r="AC2" s="62"/>
      <c r="AD2" s="62"/>
      <c r="AE2" s="62"/>
    </row>
    <row r="3" spans="2:31" ht="409.5" customHeight="1" x14ac:dyDescent="0.25">
      <c r="B3" s="64" t="s">
        <v>77</v>
      </c>
      <c r="C3" s="64"/>
      <c r="D3" s="64"/>
      <c r="E3" s="64"/>
      <c r="F3" s="64"/>
      <c r="G3" s="64"/>
      <c r="H3" s="64"/>
      <c r="I3" s="60"/>
      <c r="J3" s="60"/>
      <c r="K3" s="60"/>
      <c r="L3" s="60"/>
      <c r="M3" s="60"/>
      <c r="N3" s="60"/>
      <c r="O3" s="60"/>
      <c r="P3" s="60"/>
      <c r="Q3" s="60"/>
      <c r="R3" s="60"/>
      <c r="S3" s="60"/>
      <c r="T3" s="60"/>
      <c r="U3" s="60"/>
      <c r="V3" s="60"/>
      <c r="W3" s="60"/>
      <c r="X3" s="60"/>
      <c r="Y3" s="60"/>
      <c r="Z3" s="60"/>
      <c r="AA3" s="60"/>
      <c r="AB3" s="60"/>
      <c r="AC3" s="60"/>
    </row>
    <row r="4" spans="2:31" x14ac:dyDescent="0.25">
      <c r="B4" s="61"/>
      <c r="C4" s="61"/>
      <c r="D4" s="61"/>
      <c r="E4" s="61"/>
      <c r="F4" s="61"/>
      <c r="G4" s="61"/>
      <c r="H4" s="61"/>
      <c r="I4" s="61"/>
      <c r="J4" s="61"/>
      <c r="K4" s="61"/>
      <c r="L4" s="61"/>
      <c r="M4" s="61"/>
      <c r="N4" s="61"/>
      <c r="O4" s="61"/>
      <c r="P4" s="61"/>
      <c r="Q4" s="61"/>
      <c r="R4" s="61"/>
      <c r="S4" s="61"/>
      <c r="T4" s="61"/>
      <c r="U4" s="61"/>
      <c r="V4" s="61"/>
      <c r="W4" s="61"/>
      <c r="X4" s="61"/>
      <c r="Y4" s="61"/>
      <c r="Z4" s="61"/>
      <c r="AA4" s="61"/>
      <c r="AB4" s="61"/>
      <c r="AC4" s="61"/>
    </row>
    <row r="5" spans="2:31" x14ac:dyDescent="0.25">
      <c r="B5" s="61"/>
      <c r="C5" s="61"/>
      <c r="D5" s="61"/>
      <c r="E5" s="61"/>
      <c r="F5" s="61"/>
      <c r="G5" s="61"/>
      <c r="H5" s="61"/>
      <c r="I5" s="61"/>
      <c r="J5" s="61"/>
      <c r="K5" s="61"/>
      <c r="L5" s="61"/>
      <c r="M5" s="61"/>
      <c r="N5" s="61"/>
      <c r="O5" s="61"/>
      <c r="P5" s="61"/>
      <c r="Q5" s="61"/>
      <c r="R5" s="61"/>
      <c r="S5" s="61"/>
      <c r="T5" s="61"/>
      <c r="U5" s="61"/>
      <c r="V5" s="61"/>
      <c r="W5" s="61"/>
      <c r="X5" s="61"/>
      <c r="Y5" s="61"/>
      <c r="Z5" s="61"/>
      <c r="AA5" s="61"/>
      <c r="AB5" s="61"/>
      <c r="AC5" s="61"/>
    </row>
    <row r="6" spans="2:31" x14ac:dyDescent="0.25">
      <c r="B6" s="61"/>
      <c r="C6" s="61"/>
      <c r="D6" s="61"/>
      <c r="E6" s="61"/>
      <c r="F6" s="61"/>
      <c r="G6" s="61"/>
      <c r="H6" s="61"/>
      <c r="I6" s="61"/>
      <c r="J6" s="61"/>
      <c r="K6" s="61"/>
      <c r="L6" s="61"/>
      <c r="M6" s="61"/>
      <c r="N6" s="61"/>
      <c r="O6" s="61"/>
      <c r="P6" s="61"/>
      <c r="Q6" s="61"/>
      <c r="R6" s="61"/>
      <c r="S6" s="61"/>
      <c r="T6" s="61"/>
      <c r="U6" s="61"/>
      <c r="V6" s="61"/>
      <c r="W6" s="61"/>
      <c r="X6" s="61"/>
      <c r="Y6" s="61"/>
      <c r="Z6" s="61"/>
      <c r="AA6" s="61"/>
      <c r="AB6" s="61"/>
      <c r="AC6" s="61"/>
    </row>
    <row r="7" spans="2:31" x14ac:dyDescent="0.25">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row>
    <row r="8" spans="2:31" x14ac:dyDescent="0.25">
      <c r="B8" s="61"/>
      <c r="C8" s="61"/>
      <c r="D8" s="61"/>
      <c r="E8" s="61"/>
      <c r="F8" s="61"/>
      <c r="G8" s="61"/>
      <c r="H8" s="61"/>
      <c r="I8" s="61"/>
      <c r="J8" s="61"/>
      <c r="K8" s="61"/>
      <c r="L8" s="61"/>
      <c r="M8" s="61"/>
      <c r="N8" s="61"/>
      <c r="O8" s="61"/>
      <c r="P8" s="61"/>
      <c r="Q8" s="61"/>
      <c r="R8" s="61"/>
      <c r="S8" s="61"/>
      <c r="T8" s="61"/>
      <c r="U8" s="61"/>
      <c r="V8" s="61"/>
      <c r="W8" s="61"/>
      <c r="X8" s="61"/>
      <c r="Y8" s="61"/>
      <c r="Z8" s="61"/>
      <c r="AA8" s="61"/>
      <c r="AB8" s="61"/>
      <c r="AC8" s="61"/>
    </row>
    <row r="9" spans="2:31" x14ac:dyDescent="0.25">
      <c r="B9" s="61"/>
      <c r="C9" s="61"/>
      <c r="D9" s="61"/>
      <c r="E9" s="61"/>
      <c r="F9" s="61"/>
      <c r="G9" s="61"/>
      <c r="H9" s="61"/>
      <c r="I9" s="61"/>
      <c r="J9" s="61"/>
      <c r="K9" s="61"/>
      <c r="L9" s="61"/>
      <c r="M9" s="61"/>
      <c r="N9" s="61"/>
      <c r="O9" s="61"/>
      <c r="P9" s="61"/>
      <c r="Q9" s="61"/>
      <c r="R9" s="61"/>
      <c r="S9" s="61"/>
      <c r="T9" s="61"/>
      <c r="U9" s="61"/>
      <c r="V9" s="61"/>
      <c r="W9" s="61"/>
      <c r="X9" s="61"/>
      <c r="Y9" s="61"/>
      <c r="Z9" s="61"/>
      <c r="AA9" s="61"/>
      <c r="AB9" s="61"/>
      <c r="AC9" s="61"/>
    </row>
    <row r="10" spans="2:31" x14ac:dyDescent="0.25">
      <c r="B10" s="61"/>
      <c r="C10" s="61"/>
      <c r="D10" s="61"/>
      <c r="E10" s="61"/>
      <c r="F10" s="61"/>
      <c r="G10" s="61"/>
      <c r="H10" s="61"/>
      <c r="I10" s="61"/>
      <c r="J10" s="61"/>
      <c r="K10" s="61"/>
      <c r="L10" s="61"/>
      <c r="M10" s="61"/>
      <c r="N10" s="61"/>
      <c r="O10" s="61"/>
      <c r="P10" s="61"/>
      <c r="Q10" s="61"/>
      <c r="R10" s="61"/>
      <c r="S10" s="61"/>
      <c r="T10" s="61"/>
      <c r="U10" s="61"/>
      <c r="V10" s="61"/>
      <c r="W10" s="61"/>
      <c r="X10" s="61"/>
      <c r="Y10" s="61"/>
      <c r="Z10" s="61"/>
      <c r="AA10" s="61"/>
      <c r="AB10" s="61"/>
      <c r="AC10" s="61"/>
    </row>
    <row r="11" spans="2:31" x14ac:dyDescent="0.25">
      <c r="B11" s="61"/>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row>
    <row r="12" spans="2:31" x14ac:dyDescent="0.25">
      <c r="B12" s="61"/>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row>
    <row r="13" spans="2:31" x14ac:dyDescent="0.25">
      <c r="B13" s="61"/>
      <c r="C13" s="61"/>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row>
    <row r="14" spans="2:31" x14ac:dyDescent="0.25">
      <c r="B14" s="61"/>
      <c r="C14" s="61"/>
      <c r="D14" s="61"/>
      <c r="E14" s="61"/>
      <c r="F14" s="61"/>
      <c r="G14" s="61"/>
      <c r="H14" s="61"/>
      <c r="I14" s="61"/>
      <c r="J14" s="61"/>
      <c r="K14" s="61"/>
      <c r="L14" s="61"/>
      <c r="M14" s="61"/>
      <c r="N14" s="61"/>
      <c r="O14" s="61"/>
      <c r="P14" s="61"/>
      <c r="Q14" s="61"/>
      <c r="R14" s="61"/>
      <c r="S14" s="61"/>
      <c r="T14" s="61"/>
      <c r="U14" s="61"/>
      <c r="V14" s="61"/>
      <c r="W14" s="61"/>
      <c r="X14" s="61"/>
      <c r="Y14" s="61"/>
      <c r="Z14" s="61"/>
      <c r="AA14" s="61"/>
      <c r="AB14" s="61"/>
      <c r="AC14" s="61"/>
    </row>
    <row r="15" spans="2:31" x14ac:dyDescent="0.25">
      <c r="B15" s="61"/>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row>
    <row r="16" spans="2:31" x14ac:dyDescent="0.25">
      <c r="B16" s="61"/>
      <c r="C16" s="61"/>
      <c r="D16" s="61"/>
      <c r="E16" s="61"/>
      <c r="F16" s="61"/>
      <c r="G16" s="61"/>
      <c r="H16" s="61"/>
      <c r="I16" s="61"/>
      <c r="J16" s="61"/>
      <c r="K16" s="61"/>
      <c r="L16" s="61"/>
      <c r="M16" s="61"/>
      <c r="N16" s="61"/>
      <c r="O16" s="61"/>
      <c r="P16" s="61"/>
      <c r="Q16" s="61"/>
      <c r="R16" s="61"/>
      <c r="S16" s="61"/>
      <c r="T16" s="61"/>
      <c r="U16" s="61"/>
      <c r="V16" s="61"/>
      <c r="W16" s="61"/>
      <c r="X16" s="61"/>
      <c r="Y16" s="61"/>
      <c r="Z16" s="61"/>
      <c r="AA16" s="61"/>
      <c r="AB16" s="61"/>
      <c r="AC16" s="61"/>
    </row>
    <row r="17" spans="2:29" x14ac:dyDescent="0.25">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row>
    <row r="18" spans="2:29" x14ac:dyDescent="0.25">
      <c r="B18" s="61"/>
      <c r="C18" s="61"/>
      <c r="D18" s="61"/>
      <c r="E18" s="61"/>
      <c r="F18" s="61"/>
      <c r="G18" s="61"/>
      <c r="H18" s="61"/>
      <c r="I18" s="61"/>
      <c r="J18" s="61"/>
      <c r="K18" s="61"/>
      <c r="L18" s="61"/>
      <c r="M18" s="61"/>
      <c r="N18" s="61"/>
      <c r="O18" s="61"/>
      <c r="P18" s="61"/>
      <c r="Q18" s="61"/>
      <c r="R18" s="61"/>
      <c r="S18" s="61"/>
      <c r="T18" s="61"/>
      <c r="U18" s="61"/>
      <c r="V18" s="61"/>
      <c r="W18" s="61"/>
      <c r="X18" s="61"/>
      <c r="Y18" s="61"/>
      <c r="Z18" s="61"/>
      <c r="AA18" s="61"/>
      <c r="AB18" s="61"/>
      <c r="AC18" s="61"/>
    </row>
    <row r="19" spans="2:29" x14ac:dyDescent="0.25">
      <c r="B19" s="61"/>
      <c r="C19" s="61"/>
      <c r="D19" s="61"/>
      <c r="E19" s="61"/>
      <c r="F19" s="61"/>
      <c r="G19" s="61"/>
      <c r="H19" s="61"/>
      <c r="I19" s="61"/>
      <c r="J19" s="61"/>
      <c r="K19" s="61"/>
      <c r="L19" s="61"/>
      <c r="M19" s="61"/>
      <c r="N19" s="61"/>
      <c r="O19" s="61"/>
      <c r="P19" s="61"/>
      <c r="Q19" s="61"/>
      <c r="R19" s="61"/>
      <c r="S19" s="61"/>
      <c r="T19" s="61"/>
      <c r="U19" s="61"/>
      <c r="V19" s="61"/>
      <c r="W19" s="61"/>
      <c r="X19" s="61"/>
      <c r="Y19" s="61"/>
      <c r="Z19" s="61"/>
      <c r="AA19" s="61"/>
      <c r="AB19" s="61"/>
      <c r="AC19" s="61"/>
    </row>
    <row r="20" spans="2:29" x14ac:dyDescent="0.25">
      <c r="B20" s="61"/>
      <c r="C20" s="61"/>
      <c r="D20" s="61"/>
      <c r="E20" s="61"/>
      <c r="F20" s="61"/>
      <c r="G20" s="61"/>
      <c r="H20" s="61"/>
      <c r="I20" s="61"/>
      <c r="J20" s="61"/>
      <c r="K20" s="61"/>
      <c r="L20" s="61"/>
      <c r="M20" s="61"/>
      <c r="N20" s="61"/>
      <c r="O20" s="61"/>
      <c r="P20" s="61"/>
      <c r="Q20" s="61"/>
      <c r="R20" s="61"/>
      <c r="S20" s="61"/>
      <c r="T20" s="61"/>
      <c r="U20" s="61"/>
      <c r="V20" s="61"/>
      <c r="W20" s="61"/>
      <c r="X20" s="61"/>
      <c r="Y20" s="61"/>
      <c r="Z20" s="61"/>
      <c r="AA20" s="61"/>
      <c r="AB20" s="61"/>
      <c r="AC20" s="61"/>
    </row>
    <row r="21" spans="2:29" x14ac:dyDescent="0.25">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row>
    <row r="22" spans="2:29" x14ac:dyDescent="0.25">
      <c r="B22" s="61"/>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row>
    <row r="23" spans="2:29" x14ac:dyDescent="0.25">
      <c r="B23" s="61"/>
      <c r="C23" s="61"/>
      <c r="D23" s="61"/>
      <c r="E23" s="61"/>
      <c r="F23" s="61"/>
      <c r="G23" s="61"/>
      <c r="H23" s="61"/>
      <c r="I23" s="61"/>
      <c r="J23" s="61"/>
      <c r="K23" s="61"/>
      <c r="L23" s="61"/>
      <c r="M23" s="61"/>
      <c r="N23" s="61"/>
      <c r="O23" s="61"/>
      <c r="P23" s="61"/>
      <c r="Q23" s="61"/>
      <c r="R23" s="61"/>
      <c r="S23" s="61"/>
      <c r="T23" s="61"/>
      <c r="U23" s="61"/>
      <c r="V23" s="61"/>
      <c r="W23" s="61"/>
      <c r="X23" s="61"/>
      <c r="Y23" s="61"/>
      <c r="Z23" s="61"/>
      <c r="AA23" s="61"/>
      <c r="AB23" s="61"/>
      <c r="AC23" s="61"/>
    </row>
    <row r="24" spans="2:29" x14ac:dyDescent="0.25">
      <c r="B24" s="61"/>
      <c r="C24" s="61"/>
      <c r="D24" s="61"/>
      <c r="E24" s="61"/>
      <c r="F24" s="61"/>
      <c r="G24" s="61"/>
      <c r="H24" s="61"/>
      <c r="I24" s="61"/>
      <c r="J24" s="61"/>
      <c r="K24" s="61"/>
      <c r="L24" s="61"/>
      <c r="M24" s="61"/>
      <c r="N24" s="61"/>
      <c r="O24" s="61"/>
      <c r="P24" s="61"/>
      <c r="Q24" s="61"/>
      <c r="R24" s="61"/>
      <c r="S24" s="61"/>
      <c r="T24" s="61"/>
      <c r="U24" s="61"/>
      <c r="V24" s="61"/>
      <c r="W24" s="61"/>
      <c r="X24" s="61"/>
      <c r="Y24" s="61"/>
      <c r="Z24" s="61"/>
      <c r="AA24" s="61"/>
      <c r="AB24" s="61"/>
      <c r="AC24" s="61"/>
    </row>
    <row r="25" spans="2:29" x14ac:dyDescent="0.25">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row>
    <row r="26" spans="2:29" x14ac:dyDescent="0.25">
      <c r="B26" s="61"/>
      <c r="C26" s="61"/>
      <c r="D26" s="61"/>
      <c r="E26" s="61"/>
      <c r="F26" s="61"/>
      <c r="G26" s="61"/>
      <c r="H26" s="61"/>
      <c r="I26" s="61"/>
      <c r="J26" s="61"/>
      <c r="K26" s="61"/>
      <c r="L26" s="61"/>
      <c r="M26" s="61"/>
      <c r="N26" s="61"/>
      <c r="O26" s="61"/>
      <c r="P26" s="61"/>
      <c r="Q26" s="61"/>
      <c r="R26" s="61"/>
      <c r="S26" s="61"/>
      <c r="T26" s="61"/>
      <c r="U26" s="61"/>
      <c r="V26" s="61"/>
      <c r="W26" s="61"/>
      <c r="X26" s="61"/>
      <c r="Y26" s="61"/>
      <c r="Z26" s="61"/>
      <c r="AA26" s="61"/>
      <c r="AB26" s="61"/>
      <c r="AC26" s="61"/>
    </row>
    <row r="27" spans="2:29" x14ac:dyDescent="0.25">
      <c r="B27" s="61"/>
      <c r="C27" s="61"/>
      <c r="D27" s="61"/>
      <c r="E27" s="61"/>
      <c r="F27" s="61"/>
      <c r="G27" s="61"/>
      <c r="H27" s="61"/>
      <c r="I27" s="61"/>
      <c r="J27" s="61"/>
      <c r="K27" s="61"/>
      <c r="L27" s="61"/>
      <c r="M27" s="61"/>
      <c r="N27" s="61"/>
      <c r="O27" s="61"/>
      <c r="P27" s="61"/>
      <c r="Q27" s="61"/>
      <c r="R27" s="61"/>
      <c r="S27" s="61"/>
      <c r="T27" s="61"/>
      <c r="U27" s="61"/>
      <c r="V27" s="61"/>
      <c r="W27" s="61"/>
      <c r="X27" s="61"/>
      <c r="Y27" s="61"/>
      <c r="Z27" s="61"/>
      <c r="AA27" s="61"/>
      <c r="AB27" s="61"/>
      <c r="AC27" s="61"/>
    </row>
    <row r="28" spans="2:29" x14ac:dyDescent="0.25">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row>
    <row r="29" spans="2:29" x14ac:dyDescent="0.25">
      <c r="B29" s="61"/>
      <c r="C29" s="61"/>
      <c r="D29" s="61"/>
      <c r="E29" s="61"/>
      <c r="F29" s="61"/>
      <c r="G29" s="61"/>
      <c r="H29" s="61"/>
      <c r="I29" s="61"/>
      <c r="J29" s="61"/>
      <c r="K29" s="61"/>
      <c r="L29" s="61"/>
      <c r="M29" s="61"/>
      <c r="N29" s="61"/>
      <c r="O29" s="61"/>
      <c r="P29" s="61"/>
      <c r="Q29" s="61"/>
      <c r="R29" s="61"/>
      <c r="S29" s="61"/>
      <c r="T29" s="61"/>
      <c r="U29" s="61"/>
      <c r="V29" s="61"/>
      <c r="W29" s="61"/>
      <c r="X29" s="61"/>
      <c r="Y29" s="61"/>
      <c r="Z29" s="61"/>
      <c r="AA29" s="61"/>
      <c r="AB29" s="61"/>
      <c r="AC29" s="61"/>
    </row>
    <row r="30" spans="2:29" x14ac:dyDescent="0.25">
      <c r="B30" s="61"/>
      <c r="C30" s="61"/>
      <c r="D30" s="61"/>
      <c r="E30" s="61"/>
      <c r="F30" s="61"/>
      <c r="G30" s="61"/>
      <c r="H30" s="61"/>
      <c r="I30" s="61"/>
      <c r="J30" s="61"/>
      <c r="K30" s="61"/>
      <c r="L30" s="61"/>
      <c r="M30" s="61"/>
      <c r="N30" s="61"/>
      <c r="O30" s="61"/>
      <c r="P30" s="61"/>
      <c r="Q30" s="61"/>
      <c r="R30" s="61"/>
      <c r="S30" s="61"/>
      <c r="T30" s="61"/>
      <c r="U30" s="61"/>
      <c r="V30" s="61"/>
      <c r="W30" s="61"/>
      <c r="X30" s="61"/>
      <c r="Y30" s="61"/>
      <c r="Z30" s="61"/>
      <c r="AA30" s="61"/>
      <c r="AB30" s="61"/>
      <c r="AC30" s="61"/>
    </row>
  </sheetData>
  <mergeCells count="6">
    <mergeCell ref="A1:A1048576"/>
    <mergeCell ref="B1:XFD1"/>
    <mergeCell ref="B3:H3"/>
    <mergeCell ref="B4:AC30"/>
    <mergeCell ref="I3:AC3"/>
    <mergeCell ref="B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8"/>
  <sheetViews>
    <sheetView showGridLines="0" zoomScale="99" zoomScaleNormal="99" workbookViewId="0">
      <selection activeCell="J3" sqref="J3"/>
    </sheetView>
  </sheetViews>
  <sheetFormatPr defaultColWidth="8.85546875" defaultRowHeight="15" x14ac:dyDescent="0.25"/>
  <cols>
    <col min="1" max="1" width="10.140625" style="17" bestFit="1" customWidth="1"/>
    <col min="2" max="2" width="14.5703125" style="18" bestFit="1" customWidth="1"/>
    <col min="3" max="3" width="10" style="17" customWidth="1"/>
    <col min="4" max="4" width="12.85546875" style="18" customWidth="1"/>
    <col min="5" max="5" width="11.7109375" style="8" customWidth="1"/>
    <col min="6" max="6" width="9.140625" style="8" customWidth="1"/>
    <col min="7" max="7" width="8.28515625" style="8" customWidth="1"/>
    <col min="8" max="8" width="11.5703125" style="8" bestFit="1" customWidth="1"/>
    <col min="9" max="9" width="9.85546875" style="8" customWidth="1"/>
    <col min="10" max="10" width="7.85546875" style="8" bestFit="1" customWidth="1"/>
    <col min="11" max="11" width="10.140625" style="8" customWidth="1"/>
    <col min="12" max="12" width="8.42578125" style="8" customWidth="1"/>
    <col min="13" max="13" width="10.140625" style="17" customWidth="1"/>
    <col min="14" max="14" width="10.28515625" style="50" bestFit="1" customWidth="1"/>
    <col min="15" max="15" width="14.85546875" style="50" customWidth="1"/>
    <col min="16" max="16384" width="8.85546875" style="50"/>
  </cols>
  <sheetData>
    <row r="1" spans="1:14" ht="18.75" x14ac:dyDescent="0.3">
      <c r="A1" s="55" t="s">
        <v>0</v>
      </c>
      <c r="B1" s="55"/>
      <c r="C1" s="55"/>
      <c r="D1" s="55"/>
      <c r="E1" s="55"/>
      <c r="F1" s="55"/>
      <c r="G1" s="55"/>
      <c r="H1" s="55"/>
      <c r="I1" s="55"/>
      <c r="J1" s="55"/>
      <c r="K1" s="55"/>
      <c r="L1" s="55"/>
      <c r="M1" s="55"/>
    </row>
    <row r="2" spans="1:14" ht="39" x14ac:dyDescent="0.25">
      <c r="A2" s="2" t="s">
        <v>1</v>
      </c>
      <c r="B2" s="3" t="s">
        <v>2</v>
      </c>
      <c r="C2" s="4" t="s">
        <v>3</v>
      </c>
      <c r="D2" s="5" t="s">
        <v>4</v>
      </c>
      <c r="E2" s="4" t="s">
        <v>5</v>
      </c>
      <c r="F2" s="4" t="s">
        <v>6</v>
      </c>
      <c r="G2" s="4" t="s">
        <v>7</v>
      </c>
      <c r="H2" s="4" t="s">
        <v>8</v>
      </c>
      <c r="I2" s="4" t="s">
        <v>9</v>
      </c>
      <c r="J2" s="6" t="s">
        <v>10</v>
      </c>
      <c r="K2" s="4" t="s">
        <v>11</v>
      </c>
      <c r="L2" s="4" t="s">
        <v>12</v>
      </c>
      <c r="M2" s="7" t="s">
        <v>13</v>
      </c>
    </row>
    <row r="3" spans="1:14" x14ac:dyDescent="0.25">
      <c r="A3" s="9">
        <v>44494</v>
      </c>
      <c r="B3" s="10" t="s">
        <v>14</v>
      </c>
      <c r="C3" s="11">
        <v>1040</v>
      </c>
      <c r="D3" s="12" t="s">
        <v>15</v>
      </c>
      <c r="E3" s="13" t="str">
        <f t="shared" ref="E3:E36" si="0">VLOOKUP($C3,Flights,2,FALSE)</f>
        <v>San Francisco</v>
      </c>
      <c r="F3" s="13" t="str">
        <f t="shared" ref="F3:F36" si="1">VLOOKUP($C3,Flights,3,FALSE)</f>
        <v>Chicago</v>
      </c>
      <c r="G3" s="52">
        <f>IF($D3="National",VLOOKUP($C3,Flights,4,FALSE),VLOOKUP('Travel Request Model'!$C3,Flights,5,FALSE))</f>
        <v>899</v>
      </c>
      <c r="H3" s="15">
        <f>WEEKDAY(A3,1)</f>
        <v>2</v>
      </c>
      <c r="I3" s="16">
        <f t="shared" ref="I3:I36" si="2">HLOOKUP(G3,Fare_Category,2,TRUE)</f>
        <v>3</v>
      </c>
      <c r="J3" s="53" t="str">
        <f>VLOOKUP(H3, Discounts!$A$1:$B$9, 2, FALSE)</f>
        <v>X</v>
      </c>
      <c r="K3" s="14">
        <f t="shared" ref="K3:K36" si="3">G3*(1-HLOOKUP(J3, Discount_Rates,2,FALSE))</f>
        <v>539.4</v>
      </c>
      <c r="L3" s="54">
        <f t="shared" ref="L3:L36" si="4">IF(I3=1, VLOOKUP(E3, Category_1_Fees, 2, FALSE), IF(I3=2, VLOOKUP(E3, Category_2_Fees, 2, FALSE), VLOOKUP(E3, Category_3_Fees, 2, FALSE)))</f>
        <v>75</v>
      </c>
      <c r="M3" s="14">
        <f>K3+L3</f>
        <v>614.4</v>
      </c>
      <c r="N3" s="51"/>
    </row>
    <row r="4" spans="1:14" x14ac:dyDescent="0.25">
      <c r="A4" s="9">
        <v>44470</v>
      </c>
      <c r="B4" s="10" t="s">
        <v>16</v>
      </c>
      <c r="C4" s="11">
        <v>1034</v>
      </c>
      <c r="D4" s="12" t="s">
        <v>15</v>
      </c>
      <c r="E4" s="13" t="str">
        <f t="shared" si="0"/>
        <v>San Francisco</v>
      </c>
      <c r="F4" s="13" t="str">
        <f t="shared" si="1"/>
        <v>Boston</v>
      </c>
      <c r="G4" s="52">
        <f>IF($D4="National",VLOOKUP($C4,Flights,4,FALSE),VLOOKUP('Travel Request Model'!$C4,Flights,5,FALSE))</f>
        <v>1225</v>
      </c>
      <c r="H4" s="15">
        <f t="shared" ref="H4:H36" si="5">WEEKDAY(A4,1)</f>
        <v>6</v>
      </c>
      <c r="I4" s="16">
        <f t="shared" si="2"/>
        <v>3</v>
      </c>
      <c r="J4" s="53" t="str">
        <f>VLOOKUP(H4, Discounts!$A$1:$B$9, 2, FALSE)</f>
        <v>Y</v>
      </c>
      <c r="K4" s="14">
        <f t="shared" si="3"/>
        <v>551.25</v>
      </c>
      <c r="L4" s="54">
        <f t="shared" si="4"/>
        <v>75</v>
      </c>
      <c r="M4" s="14">
        <f t="shared" ref="M4:M36" si="6">K4+L4</f>
        <v>626.25</v>
      </c>
      <c r="N4" s="51"/>
    </row>
    <row r="5" spans="1:14" x14ac:dyDescent="0.25">
      <c r="A5" s="9">
        <v>44477</v>
      </c>
      <c r="B5" s="10" t="s">
        <v>17</v>
      </c>
      <c r="C5" s="11">
        <v>1002</v>
      </c>
      <c r="D5" s="12" t="s">
        <v>18</v>
      </c>
      <c r="E5" s="13" t="str">
        <f t="shared" si="0"/>
        <v>NY</v>
      </c>
      <c r="F5" s="13" t="str">
        <f t="shared" si="1"/>
        <v>Seattle</v>
      </c>
      <c r="G5" s="52">
        <f>IF($D5="National",VLOOKUP($C5,Flights,4,FALSE),VLOOKUP('Travel Request Model'!$C5,Flights,5,FALSE))</f>
        <v>957</v>
      </c>
      <c r="H5" s="15">
        <f t="shared" si="5"/>
        <v>6</v>
      </c>
      <c r="I5" s="16">
        <f t="shared" si="2"/>
        <v>3</v>
      </c>
      <c r="J5" s="53" t="str">
        <f>VLOOKUP(H5, Discounts!$A$1:$B$9, 2, FALSE)</f>
        <v>Y</v>
      </c>
      <c r="K5" s="14">
        <f t="shared" si="3"/>
        <v>430.65</v>
      </c>
      <c r="L5" s="54">
        <f t="shared" si="4"/>
        <v>55</v>
      </c>
      <c r="M5" s="14">
        <f t="shared" si="6"/>
        <v>485.65</v>
      </c>
      <c r="N5" s="51"/>
    </row>
    <row r="6" spans="1:14" x14ac:dyDescent="0.25">
      <c r="A6" s="9">
        <v>44469</v>
      </c>
      <c r="B6" s="10" t="s">
        <v>19</v>
      </c>
      <c r="C6" s="11">
        <v>1029</v>
      </c>
      <c r="D6" s="12" t="s">
        <v>15</v>
      </c>
      <c r="E6" s="13" t="str">
        <f t="shared" si="0"/>
        <v>NY</v>
      </c>
      <c r="F6" s="13" t="str">
        <f t="shared" si="1"/>
        <v>Chicago</v>
      </c>
      <c r="G6" s="52">
        <f>IF($D6="National",VLOOKUP($C6,Flights,4,FALSE),VLOOKUP('Travel Request Model'!$C6,Flights,5,FALSE))</f>
        <v>699</v>
      </c>
      <c r="H6" s="15">
        <f t="shared" si="5"/>
        <v>5</v>
      </c>
      <c r="I6" s="16">
        <f t="shared" si="2"/>
        <v>2</v>
      </c>
      <c r="J6" s="53" t="str">
        <f>VLOOKUP(H6, Discounts!$A$1:$B$9, 2, FALSE)</f>
        <v>X</v>
      </c>
      <c r="K6" s="14">
        <f t="shared" si="3"/>
        <v>419.4</v>
      </c>
      <c r="L6" s="54">
        <f t="shared" si="4"/>
        <v>40</v>
      </c>
      <c r="M6" s="14">
        <f t="shared" si="6"/>
        <v>459.4</v>
      </c>
      <c r="N6" s="51"/>
    </row>
    <row r="7" spans="1:14" x14ac:dyDescent="0.25">
      <c r="A7" s="9">
        <v>44501</v>
      </c>
      <c r="B7" s="10" t="s">
        <v>20</v>
      </c>
      <c r="C7" s="11">
        <v>1027</v>
      </c>
      <c r="D7" s="12" t="s">
        <v>18</v>
      </c>
      <c r="E7" s="13" t="str">
        <f t="shared" si="0"/>
        <v>NY</v>
      </c>
      <c r="F7" s="13" t="str">
        <f t="shared" si="1"/>
        <v>DC</v>
      </c>
      <c r="G7" s="52">
        <f>IF($D7="National",VLOOKUP($C7,Flights,4,FALSE),VLOOKUP('Travel Request Model'!$C7,Flights,5,FALSE))</f>
        <v>300</v>
      </c>
      <c r="H7" s="15">
        <f t="shared" si="5"/>
        <v>2</v>
      </c>
      <c r="I7" s="16">
        <f t="shared" si="2"/>
        <v>1</v>
      </c>
      <c r="J7" s="53" t="str">
        <f>VLOOKUP(H7, Discounts!$A$1:$B$9, 2, FALSE)</f>
        <v>X</v>
      </c>
      <c r="K7" s="14">
        <f t="shared" si="3"/>
        <v>180</v>
      </c>
      <c r="L7" s="54">
        <f t="shared" si="4"/>
        <v>15</v>
      </c>
      <c r="M7" s="14">
        <f t="shared" si="6"/>
        <v>195</v>
      </c>
      <c r="N7" s="51"/>
    </row>
    <row r="8" spans="1:14" x14ac:dyDescent="0.25">
      <c r="A8" s="9">
        <v>44499</v>
      </c>
      <c r="B8" s="10" t="s">
        <v>21</v>
      </c>
      <c r="C8" s="11">
        <v>1043</v>
      </c>
      <c r="D8" s="12" t="s">
        <v>18</v>
      </c>
      <c r="E8" s="13" t="str">
        <f t="shared" si="0"/>
        <v>San Francisco</v>
      </c>
      <c r="F8" s="13" t="str">
        <f t="shared" si="1"/>
        <v>NY</v>
      </c>
      <c r="G8" s="52">
        <f>IF($D8="National",VLOOKUP($C8,Flights,4,FALSE),VLOOKUP('Travel Request Model'!$C8,Flights,5,FALSE))</f>
        <v>1331</v>
      </c>
      <c r="H8" s="15">
        <f t="shared" si="5"/>
        <v>7</v>
      </c>
      <c r="I8" s="16">
        <f t="shared" si="2"/>
        <v>3</v>
      </c>
      <c r="J8" s="53" t="str">
        <f>VLOOKUP(H8, Discounts!$A$1:$B$9, 2, FALSE)</f>
        <v>Z</v>
      </c>
      <c r="K8" s="14">
        <f t="shared" si="3"/>
        <v>465.84999999999997</v>
      </c>
      <c r="L8" s="54">
        <f t="shared" si="4"/>
        <v>75</v>
      </c>
      <c r="M8" s="14">
        <f t="shared" si="6"/>
        <v>540.84999999999991</v>
      </c>
      <c r="N8" s="51"/>
    </row>
    <row r="9" spans="1:14" x14ac:dyDescent="0.25">
      <c r="A9" s="9">
        <v>44568</v>
      </c>
      <c r="B9" s="10" t="s">
        <v>22</v>
      </c>
      <c r="C9" s="11">
        <v>1011</v>
      </c>
      <c r="D9" s="12" t="s">
        <v>18</v>
      </c>
      <c r="E9" s="13" t="str">
        <f t="shared" si="0"/>
        <v>NY</v>
      </c>
      <c r="F9" s="13" t="str">
        <f t="shared" si="1"/>
        <v>Boston</v>
      </c>
      <c r="G9" s="52">
        <f>IF($D9="National",VLOOKUP($C9,Flights,4,FALSE),VLOOKUP('Travel Request Model'!$C9,Flights,5,FALSE))</f>
        <v>851</v>
      </c>
      <c r="H9" s="15">
        <f t="shared" si="5"/>
        <v>6</v>
      </c>
      <c r="I9" s="16">
        <f t="shared" si="2"/>
        <v>3</v>
      </c>
      <c r="J9" s="53" t="str">
        <f>VLOOKUP(H9, Discounts!$A$1:$B$9, 2, FALSE)</f>
        <v>Y</v>
      </c>
      <c r="K9" s="14">
        <f t="shared" si="3"/>
        <v>382.95</v>
      </c>
      <c r="L9" s="54">
        <f t="shared" si="4"/>
        <v>55</v>
      </c>
      <c r="M9" s="14">
        <f t="shared" si="6"/>
        <v>437.95</v>
      </c>
      <c r="N9" s="51"/>
    </row>
    <row r="10" spans="1:14" x14ac:dyDescent="0.25">
      <c r="A10" s="9">
        <v>44562</v>
      </c>
      <c r="B10" s="10" t="s">
        <v>23</v>
      </c>
      <c r="C10" s="11">
        <v>1014</v>
      </c>
      <c r="D10" s="12" t="s">
        <v>15</v>
      </c>
      <c r="E10" s="13" t="str">
        <f t="shared" si="0"/>
        <v>NY</v>
      </c>
      <c r="F10" s="13" t="str">
        <f t="shared" si="1"/>
        <v>Boston</v>
      </c>
      <c r="G10" s="52">
        <f>IF($D10="National",VLOOKUP($C10,Flights,4,FALSE),VLOOKUP('Travel Request Model'!$C10,Flights,5,FALSE))</f>
        <v>389</v>
      </c>
      <c r="H10" s="15">
        <f t="shared" si="5"/>
        <v>7</v>
      </c>
      <c r="I10" s="16">
        <f t="shared" si="2"/>
        <v>1</v>
      </c>
      <c r="J10" s="53" t="str">
        <f>VLOOKUP(H10, Discounts!$A$1:$B$9, 2, FALSE)</f>
        <v>Z</v>
      </c>
      <c r="K10" s="14">
        <f t="shared" si="3"/>
        <v>136.14999999999998</v>
      </c>
      <c r="L10" s="54">
        <f t="shared" si="4"/>
        <v>15</v>
      </c>
      <c r="M10" s="14">
        <f t="shared" si="6"/>
        <v>151.14999999999998</v>
      </c>
      <c r="N10" s="51"/>
    </row>
    <row r="11" spans="1:14" x14ac:dyDescent="0.25">
      <c r="A11" s="9">
        <v>44506</v>
      </c>
      <c r="B11" s="10" t="s">
        <v>24</v>
      </c>
      <c r="C11" s="11">
        <v>1011</v>
      </c>
      <c r="D11" s="12" t="s">
        <v>15</v>
      </c>
      <c r="E11" s="13" t="str">
        <f t="shared" si="0"/>
        <v>NY</v>
      </c>
      <c r="F11" s="13" t="str">
        <f t="shared" si="1"/>
        <v>Boston</v>
      </c>
      <c r="G11" s="52">
        <f>IF($D11="National",VLOOKUP($C11,Flights,4,FALSE),VLOOKUP('Travel Request Model'!$C11,Flights,5,FALSE))</f>
        <v>799</v>
      </c>
      <c r="H11" s="15">
        <f t="shared" si="5"/>
        <v>7</v>
      </c>
      <c r="I11" s="16">
        <f t="shared" si="2"/>
        <v>2</v>
      </c>
      <c r="J11" s="53" t="str">
        <f>VLOOKUP(H11, Discounts!$A$1:$B$9, 2, FALSE)</f>
        <v>Z</v>
      </c>
      <c r="K11" s="14">
        <f t="shared" si="3"/>
        <v>279.64999999999998</v>
      </c>
      <c r="L11" s="54">
        <f t="shared" si="4"/>
        <v>40</v>
      </c>
      <c r="M11" s="14">
        <f t="shared" si="6"/>
        <v>319.64999999999998</v>
      </c>
      <c r="N11" s="51"/>
    </row>
    <row r="12" spans="1:14" x14ac:dyDescent="0.25">
      <c r="A12" s="9">
        <v>44575</v>
      </c>
      <c r="B12" s="10" t="s">
        <v>25</v>
      </c>
      <c r="C12" s="11">
        <v>1001</v>
      </c>
      <c r="D12" s="12" t="s">
        <v>18</v>
      </c>
      <c r="E12" s="13" t="str">
        <f t="shared" si="0"/>
        <v>NY</v>
      </c>
      <c r="F12" s="13" t="str">
        <f t="shared" si="1"/>
        <v>Seattle</v>
      </c>
      <c r="G12" s="52">
        <f>IF($D12="National",VLOOKUP($C12,Flights,4,FALSE),VLOOKUP('Travel Request Model'!$C12,Flights,5,FALSE))</f>
        <v>957</v>
      </c>
      <c r="H12" s="15">
        <f t="shared" si="5"/>
        <v>6</v>
      </c>
      <c r="I12" s="16">
        <f t="shared" si="2"/>
        <v>3</v>
      </c>
      <c r="J12" s="53" t="str">
        <f>VLOOKUP(H12, Discounts!$A$1:$B$9, 2, FALSE)</f>
        <v>Y</v>
      </c>
      <c r="K12" s="14">
        <f t="shared" si="3"/>
        <v>430.65</v>
      </c>
      <c r="L12" s="54">
        <f t="shared" si="4"/>
        <v>55</v>
      </c>
      <c r="M12" s="14">
        <f t="shared" si="6"/>
        <v>485.65</v>
      </c>
      <c r="N12" s="51"/>
    </row>
    <row r="13" spans="1:14" x14ac:dyDescent="0.25">
      <c r="A13" s="9">
        <v>44445</v>
      </c>
      <c r="B13" s="10" t="s">
        <v>26</v>
      </c>
      <c r="C13" s="11">
        <v>1042</v>
      </c>
      <c r="D13" s="12" t="s">
        <v>15</v>
      </c>
      <c r="E13" s="13" t="str">
        <f t="shared" si="0"/>
        <v>Chicago</v>
      </c>
      <c r="F13" s="13" t="str">
        <f t="shared" si="1"/>
        <v>DC</v>
      </c>
      <c r="G13" s="52">
        <f>IF($D13="National",VLOOKUP($C13,Flights,4,FALSE),VLOOKUP('Travel Request Model'!$C13,Flights,5,FALSE))</f>
        <v>399</v>
      </c>
      <c r="H13" s="15">
        <f t="shared" si="5"/>
        <v>2</v>
      </c>
      <c r="I13" s="16">
        <f t="shared" si="2"/>
        <v>1</v>
      </c>
      <c r="J13" s="53" t="str">
        <f>VLOOKUP(H13, Discounts!$A$1:$B$9, 2, FALSE)</f>
        <v>X</v>
      </c>
      <c r="K13" s="14">
        <f t="shared" si="3"/>
        <v>239.39999999999998</v>
      </c>
      <c r="L13" s="54">
        <f t="shared" si="4"/>
        <v>20</v>
      </c>
      <c r="M13" s="14">
        <f t="shared" si="6"/>
        <v>259.39999999999998</v>
      </c>
      <c r="N13" s="51"/>
    </row>
    <row r="14" spans="1:14" x14ac:dyDescent="0.25">
      <c r="A14" s="9">
        <v>44460</v>
      </c>
      <c r="B14" s="10" t="s">
        <v>27</v>
      </c>
      <c r="C14" s="11">
        <v>1041</v>
      </c>
      <c r="D14" s="12" t="s">
        <v>18</v>
      </c>
      <c r="E14" s="13" t="str">
        <f t="shared" si="0"/>
        <v>San Francisco</v>
      </c>
      <c r="F14" s="13" t="str">
        <f t="shared" si="1"/>
        <v>LA</v>
      </c>
      <c r="G14" s="52">
        <f>IF($D14="National",VLOOKUP($C14,Flights,4,FALSE),VLOOKUP('Travel Request Model'!$C14,Flights,5,FALSE))</f>
        <v>320</v>
      </c>
      <c r="H14" s="15">
        <f t="shared" si="5"/>
        <v>3</v>
      </c>
      <c r="I14" s="16">
        <f t="shared" si="2"/>
        <v>1</v>
      </c>
      <c r="J14" s="53" t="str">
        <f>VLOOKUP(H14, Discounts!$A$1:$B$9, 2, FALSE)</f>
        <v>X</v>
      </c>
      <c r="K14" s="14">
        <f t="shared" si="3"/>
        <v>192</v>
      </c>
      <c r="L14" s="54">
        <f t="shared" si="4"/>
        <v>35</v>
      </c>
      <c r="M14" s="14">
        <f t="shared" si="6"/>
        <v>227</v>
      </c>
      <c r="N14" s="51"/>
    </row>
    <row r="15" spans="1:14" x14ac:dyDescent="0.25">
      <c r="A15" s="9">
        <v>44460</v>
      </c>
      <c r="B15" s="10" t="s">
        <v>28</v>
      </c>
      <c r="C15" s="11">
        <v>1011</v>
      </c>
      <c r="D15" s="12" t="s">
        <v>18</v>
      </c>
      <c r="E15" s="13" t="str">
        <f t="shared" si="0"/>
        <v>NY</v>
      </c>
      <c r="F15" s="13" t="str">
        <f t="shared" si="1"/>
        <v>Boston</v>
      </c>
      <c r="G15" s="52">
        <f>IF($D15="National",VLOOKUP($C15,Flights,4,FALSE),VLOOKUP('Travel Request Model'!$C15,Flights,5,FALSE))</f>
        <v>851</v>
      </c>
      <c r="H15" s="15">
        <f t="shared" si="5"/>
        <v>3</v>
      </c>
      <c r="I15" s="16">
        <f t="shared" si="2"/>
        <v>3</v>
      </c>
      <c r="J15" s="53" t="str">
        <f>VLOOKUP(H15, Discounts!$A$1:$B$9, 2, FALSE)</f>
        <v>X</v>
      </c>
      <c r="K15" s="14">
        <f t="shared" si="3"/>
        <v>510.59999999999997</v>
      </c>
      <c r="L15" s="54">
        <f t="shared" si="4"/>
        <v>55</v>
      </c>
      <c r="M15" s="14">
        <f t="shared" si="6"/>
        <v>565.59999999999991</v>
      </c>
      <c r="N15" s="51"/>
    </row>
    <row r="16" spans="1:14" x14ac:dyDescent="0.25">
      <c r="A16" s="9">
        <v>44458</v>
      </c>
      <c r="B16" s="10" t="s">
        <v>29</v>
      </c>
      <c r="C16" s="11">
        <v>1023</v>
      </c>
      <c r="D16" s="12" t="s">
        <v>18</v>
      </c>
      <c r="E16" s="13" t="str">
        <f t="shared" si="0"/>
        <v>NY</v>
      </c>
      <c r="F16" s="13" t="str">
        <f t="shared" si="1"/>
        <v>LA</v>
      </c>
      <c r="G16" s="52">
        <f>IF($D16="National",VLOOKUP($C16,Flights,4,FALSE),VLOOKUP('Travel Request Model'!$C16,Flights,5,FALSE))</f>
        <v>957</v>
      </c>
      <c r="H16" s="15">
        <f t="shared" si="5"/>
        <v>1</v>
      </c>
      <c r="I16" s="16">
        <f t="shared" si="2"/>
        <v>3</v>
      </c>
      <c r="J16" s="53" t="str">
        <f>VLOOKUP(H16, Discounts!$A$1:$B$9, 2, FALSE)</f>
        <v>Y</v>
      </c>
      <c r="K16" s="14">
        <f t="shared" si="3"/>
        <v>430.65</v>
      </c>
      <c r="L16" s="54">
        <f t="shared" si="4"/>
        <v>55</v>
      </c>
      <c r="M16" s="14">
        <f t="shared" si="6"/>
        <v>485.65</v>
      </c>
      <c r="N16" s="51"/>
    </row>
    <row r="17" spans="1:14" x14ac:dyDescent="0.25">
      <c r="A17" s="9">
        <v>44493</v>
      </c>
      <c r="B17" s="10" t="s">
        <v>30</v>
      </c>
      <c r="C17" s="11">
        <v>1014</v>
      </c>
      <c r="D17" s="12" t="s">
        <v>15</v>
      </c>
      <c r="E17" s="13" t="str">
        <f t="shared" si="0"/>
        <v>NY</v>
      </c>
      <c r="F17" s="13" t="str">
        <f t="shared" si="1"/>
        <v>Boston</v>
      </c>
      <c r="G17" s="52">
        <f>IF($D17="National",VLOOKUP($C17,Flights,4,FALSE),VLOOKUP('Travel Request Model'!$C17,Flights,5,FALSE))</f>
        <v>389</v>
      </c>
      <c r="H17" s="15">
        <f t="shared" si="5"/>
        <v>1</v>
      </c>
      <c r="I17" s="16">
        <f t="shared" si="2"/>
        <v>1</v>
      </c>
      <c r="J17" s="53" t="str">
        <f>VLOOKUP(H17, Discounts!$A$1:$B$9, 2, FALSE)</f>
        <v>Y</v>
      </c>
      <c r="K17" s="14">
        <f t="shared" si="3"/>
        <v>175.04999999999998</v>
      </c>
      <c r="L17" s="54">
        <f t="shared" si="4"/>
        <v>15</v>
      </c>
      <c r="M17" s="14">
        <f t="shared" si="6"/>
        <v>190.04999999999998</v>
      </c>
      <c r="N17" s="51"/>
    </row>
    <row r="18" spans="1:14" x14ac:dyDescent="0.25">
      <c r="A18" s="9">
        <v>44496</v>
      </c>
      <c r="B18" s="10" t="s">
        <v>31</v>
      </c>
      <c r="C18" s="11">
        <v>1010</v>
      </c>
      <c r="D18" s="12" t="s">
        <v>15</v>
      </c>
      <c r="E18" s="13" t="str">
        <f t="shared" si="0"/>
        <v>NY</v>
      </c>
      <c r="F18" s="13" t="str">
        <f t="shared" si="1"/>
        <v>Boston</v>
      </c>
      <c r="G18" s="52">
        <f>IF($D18="National",VLOOKUP($C18,Flights,4,FALSE),VLOOKUP('Travel Request Model'!$C18,Flights,5,FALSE))</f>
        <v>450</v>
      </c>
      <c r="H18" s="15">
        <f t="shared" si="5"/>
        <v>4</v>
      </c>
      <c r="I18" s="16">
        <f t="shared" si="2"/>
        <v>2</v>
      </c>
      <c r="J18" s="53" t="str">
        <f>VLOOKUP(H18, Discounts!$A$1:$B$9, 2, FALSE)</f>
        <v>X</v>
      </c>
      <c r="K18" s="14">
        <f t="shared" si="3"/>
        <v>270</v>
      </c>
      <c r="L18" s="54">
        <f t="shared" si="4"/>
        <v>40</v>
      </c>
      <c r="M18" s="14">
        <f t="shared" si="6"/>
        <v>310</v>
      </c>
      <c r="N18" s="51"/>
    </row>
    <row r="19" spans="1:14" x14ac:dyDescent="0.25">
      <c r="A19" s="9">
        <v>44527</v>
      </c>
      <c r="B19" s="10" t="s">
        <v>32</v>
      </c>
      <c r="C19" s="11">
        <v>1037</v>
      </c>
      <c r="D19" s="12" t="s">
        <v>18</v>
      </c>
      <c r="E19" s="13" t="str">
        <f t="shared" si="0"/>
        <v>San Francisco</v>
      </c>
      <c r="F19" s="13" t="str">
        <f t="shared" si="1"/>
        <v>DC</v>
      </c>
      <c r="G19" s="52">
        <f>IF($D19="National",VLOOKUP($C19,Flights,4,FALSE),VLOOKUP('Travel Request Model'!$C19,Flights,5,FALSE))</f>
        <v>1197</v>
      </c>
      <c r="H19" s="15">
        <f t="shared" si="5"/>
        <v>7</v>
      </c>
      <c r="I19" s="16">
        <f t="shared" si="2"/>
        <v>3</v>
      </c>
      <c r="J19" s="53" t="str">
        <f>VLOOKUP(H19, Discounts!$A$1:$B$9, 2, FALSE)</f>
        <v>Z</v>
      </c>
      <c r="K19" s="14">
        <f t="shared" si="3"/>
        <v>418.95</v>
      </c>
      <c r="L19" s="54">
        <f t="shared" si="4"/>
        <v>75</v>
      </c>
      <c r="M19" s="14">
        <f t="shared" si="6"/>
        <v>493.95</v>
      </c>
      <c r="N19" s="51"/>
    </row>
    <row r="20" spans="1:14" x14ac:dyDescent="0.25">
      <c r="A20" s="9">
        <v>44480</v>
      </c>
      <c r="B20" s="10" t="s">
        <v>33</v>
      </c>
      <c r="C20" s="11">
        <v>1015</v>
      </c>
      <c r="D20" s="12" t="s">
        <v>15</v>
      </c>
      <c r="E20" s="13" t="str">
        <f t="shared" si="0"/>
        <v>NY</v>
      </c>
      <c r="F20" s="13" t="str">
        <f t="shared" si="1"/>
        <v>DC</v>
      </c>
      <c r="G20" s="52">
        <f>IF($D20="National",VLOOKUP($C20,Flights,4,FALSE),VLOOKUP('Travel Request Model'!$C20,Flights,5,FALSE))</f>
        <v>300</v>
      </c>
      <c r="H20" s="15">
        <f t="shared" si="5"/>
        <v>2</v>
      </c>
      <c r="I20" s="16">
        <f t="shared" si="2"/>
        <v>1</v>
      </c>
      <c r="J20" s="53" t="str">
        <f>VLOOKUP(H20, Discounts!$A$1:$B$9, 2, FALSE)</f>
        <v>X</v>
      </c>
      <c r="K20" s="14">
        <f t="shared" si="3"/>
        <v>180</v>
      </c>
      <c r="L20" s="54">
        <f t="shared" si="4"/>
        <v>15</v>
      </c>
      <c r="M20" s="14">
        <f t="shared" si="6"/>
        <v>195</v>
      </c>
      <c r="N20" s="51"/>
    </row>
    <row r="21" spans="1:14" x14ac:dyDescent="0.25">
      <c r="A21" s="9">
        <v>44566</v>
      </c>
      <c r="B21" s="10" t="s">
        <v>34</v>
      </c>
      <c r="C21" s="11">
        <v>1025</v>
      </c>
      <c r="D21" s="12" t="s">
        <v>15</v>
      </c>
      <c r="E21" s="13" t="str">
        <f t="shared" si="0"/>
        <v>San Francisco</v>
      </c>
      <c r="F21" s="13" t="str">
        <f t="shared" si="1"/>
        <v>Denver</v>
      </c>
      <c r="G21" s="52">
        <f>IF($D21="National",VLOOKUP($C21,Flights,4,FALSE),VLOOKUP('Travel Request Model'!$C21,Flights,5,FALSE))</f>
        <v>495</v>
      </c>
      <c r="H21" s="15">
        <f t="shared" si="5"/>
        <v>4</v>
      </c>
      <c r="I21" s="16">
        <f t="shared" si="2"/>
        <v>2</v>
      </c>
      <c r="J21" s="53" t="str">
        <f>VLOOKUP(H21, Discounts!$A$1:$B$9, 2, FALSE)</f>
        <v>X</v>
      </c>
      <c r="K21" s="14">
        <f t="shared" si="3"/>
        <v>297</v>
      </c>
      <c r="L21" s="54">
        <f t="shared" si="4"/>
        <v>60</v>
      </c>
      <c r="M21" s="14">
        <f t="shared" si="6"/>
        <v>357</v>
      </c>
      <c r="N21" s="51"/>
    </row>
    <row r="22" spans="1:14" x14ac:dyDescent="0.25">
      <c r="A22" s="9">
        <v>44583</v>
      </c>
      <c r="B22" s="10" t="s">
        <v>35</v>
      </c>
      <c r="C22" s="11">
        <v>1025</v>
      </c>
      <c r="D22" s="12" t="s">
        <v>15</v>
      </c>
      <c r="E22" s="13" t="str">
        <f t="shared" si="0"/>
        <v>San Francisco</v>
      </c>
      <c r="F22" s="13" t="str">
        <f t="shared" si="1"/>
        <v>Denver</v>
      </c>
      <c r="G22" s="52">
        <f>IF($D22="National",VLOOKUP($C22,Flights,4,FALSE),VLOOKUP('Travel Request Model'!$C22,Flights,5,FALSE))</f>
        <v>495</v>
      </c>
      <c r="H22" s="15">
        <f t="shared" si="5"/>
        <v>7</v>
      </c>
      <c r="I22" s="16">
        <f t="shared" si="2"/>
        <v>2</v>
      </c>
      <c r="J22" s="53" t="str">
        <f>VLOOKUP(H22, Discounts!$A$1:$B$9, 2, FALSE)</f>
        <v>Z</v>
      </c>
      <c r="K22" s="14">
        <f t="shared" si="3"/>
        <v>173.25</v>
      </c>
      <c r="L22" s="54">
        <f t="shared" si="4"/>
        <v>60</v>
      </c>
      <c r="M22" s="14">
        <f t="shared" si="6"/>
        <v>233.25</v>
      </c>
      <c r="N22" s="51"/>
    </row>
    <row r="23" spans="1:14" x14ac:dyDescent="0.25">
      <c r="A23" s="9">
        <v>44475</v>
      </c>
      <c r="B23" s="10" t="s">
        <v>36</v>
      </c>
      <c r="C23" s="11">
        <v>1002</v>
      </c>
      <c r="D23" s="12" t="s">
        <v>18</v>
      </c>
      <c r="E23" s="13" t="str">
        <f t="shared" si="0"/>
        <v>NY</v>
      </c>
      <c r="F23" s="13" t="str">
        <f t="shared" si="1"/>
        <v>Seattle</v>
      </c>
      <c r="G23" s="52">
        <f>IF($D23="National",VLOOKUP($C23,Flights,4,FALSE),VLOOKUP('Travel Request Model'!$C23,Flights,5,FALSE))</f>
        <v>957</v>
      </c>
      <c r="H23" s="15">
        <f t="shared" si="5"/>
        <v>4</v>
      </c>
      <c r="I23" s="16">
        <f t="shared" si="2"/>
        <v>3</v>
      </c>
      <c r="J23" s="53" t="str">
        <f>VLOOKUP(H23, Discounts!$A$1:$B$9, 2, FALSE)</f>
        <v>X</v>
      </c>
      <c r="K23" s="14">
        <f t="shared" si="3"/>
        <v>574.19999999999993</v>
      </c>
      <c r="L23" s="54">
        <f t="shared" si="4"/>
        <v>55</v>
      </c>
      <c r="M23" s="14">
        <f t="shared" si="6"/>
        <v>629.19999999999993</v>
      </c>
      <c r="N23" s="51"/>
    </row>
    <row r="24" spans="1:14" x14ac:dyDescent="0.25">
      <c r="A24" s="9">
        <v>44483</v>
      </c>
      <c r="B24" s="10" t="s">
        <v>37</v>
      </c>
      <c r="C24" s="11">
        <v>1041</v>
      </c>
      <c r="D24" s="12" t="s">
        <v>15</v>
      </c>
      <c r="E24" s="13" t="str">
        <f t="shared" si="0"/>
        <v>San Francisco</v>
      </c>
      <c r="F24" s="13" t="str">
        <f t="shared" si="1"/>
        <v>LA</v>
      </c>
      <c r="G24" s="52">
        <f>IF($D24="National",VLOOKUP($C24,Flights,4,FALSE),VLOOKUP('Travel Request Model'!$C24,Flights,5,FALSE))</f>
        <v>300</v>
      </c>
      <c r="H24" s="15">
        <f t="shared" si="5"/>
        <v>5</v>
      </c>
      <c r="I24" s="16">
        <f t="shared" si="2"/>
        <v>1</v>
      </c>
      <c r="J24" s="53" t="str">
        <f>VLOOKUP(H24, Discounts!$A$1:$B$9, 2, FALSE)</f>
        <v>X</v>
      </c>
      <c r="K24" s="14">
        <f t="shared" si="3"/>
        <v>180</v>
      </c>
      <c r="L24" s="54">
        <f t="shared" si="4"/>
        <v>35</v>
      </c>
      <c r="M24" s="14">
        <f t="shared" si="6"/>
        <v>215</v>
      </c>
      <c r="N24" s="51"/>
    </row>
    <row r="25" spans="1:14" x14ac:dyDescent="0.25">
      <c r="A25" s="9">
        <v>44507</v>
      </c>
      <c r="B25" s="10" t="s">
        <v>38</v>
      </c>
      <c r="C25" s="11">
        <v>1015</v>
      </c>
      <c r="D25" s="12" t="s">
        <v>18</v>
      </c>
      <c r="E25" s="13" t="str">
        <f t="shared" si="0"/>
        <v>NY</v>
      </c>
      <c r="F25" s="13" t="str">
        <f t="shared" si="1"/>
        <v>DC</v>
      </c>
      <c r="G25" s="52">
        <f>IF($D25="National",VLOOKUP($C25,Flights,4,FALSE),VLOOKUP('Travel Request Model'!$C25,Flights,5,FALSE))</f>
        <v>320</v>
      </c>
      <c r="H25" s="15">
        <f t="shared" si="5"/>
        <v>1</v>
      </c>
      <c r="I25" s="16">
        <f t="shared" si="2"/>
        <v>1</v>
      </c>
      <c r="J25" s="53" t="str">
        <f>VLOOKUP(H25, Discounts!$A$1:$B$9, 2, FALSE)</f>
        <v>Y</v>
      </c>
      <c r="K25" s="14">
        <f t="shared" si="3"/>
        <v>144</v>
      </c>
      <c r="L25" s="54">
        <f t="shared" si="4"/>
        <v>15</v>
      </c>
      <c r="M25" s="14">
        <f t="shared" si="6"/>
        <v>159</v>
      </c>
      <c r="N25" s="51"/>
    </row>
    <row r="26" spans="1:14" x14ac:dyDescent="0.25">
      <c r="A26" s="9">
        <v>44460</v>
      </c>
      <c r="B26" s="10" t="s">
        <v>39</v>
      </c>
      <c r="C26" s="11">
        <v>1025</v>
      </c>
      <c r="D26" s="12" t="s">
        <v>15</v>
      </c>
      <c r="E26" s="13" t="str">
        <f t="shared" si="0"/>
        <v>San Francisco</v>
      </c>
      <c r="F26" s="13" t="str">
        <f t="shared" si="1"/>
        <v>Denver</v>
      </c>
      <c r="G26" s="52">
        <f>IF($D26="National",VLOOKUP($C26,Flights,4,FALSE),VLOOKUP('Travel Request Model'!$C26,Flights,5,FALSE))</f>
        <v>495</v>
      </c>
      <c r="H26" s="15">
        <f t="shared" si="5"/>
        <v>3</v>
      </c>
      <c r="I26" s="16">
        <f t="shared" si="2"/>
        <v>2</v>
      </c>
      <c r="J26" s="53" t="str">
        <f>VLOOKUP(H26, Discounts!$A$1:$B$9, 2, FALSE)</f>
        <v>X</v>
      </c>
      <c r="K26" s="14">
        <f t="shared" si="3"/>
        <v>297</v>
      </c>
      <c r="L26" s="54">
        <f t="shared" si="4"/>
        <v>60</v>
      </c>
      <c r="M26" s="14">
        <f t="shared" si="6"/>
        <v>357</v>
      </c>
      <c r="N26" s="51"/>
    </row>
    <row r="27" spans="1:14" x14ac:dyDescent="0.25">
      <c r="A27" s="9">
        <v>44481</v>
      </c>
      <c r="B27" s="10" t="s">
        <v>40</v>
      </c>
      <c r="C27" s="11">
        <v>1041</v>
      </c>
      <c r="D27" s="12" t="s">
        <v>15</v>
      </c>
      <c r="E27" s="13" t="str">
        <f t="shared" si="0"/>
        <v>San Francisco</v>
      </c>
      <c r="F27" s="13" t="str">
        <f t="shared" si="1"/>
        <v>LA</v>
      </c>
      <c r="G27" s="52">
        <f>IF($D27="National",VLOOKUP($C27,Flights,4,FALSE),VLOOKUP('Travel Request Model'!$C27,Flights,5,FALSE))</f>
        <v>300</v>
      </c>
      <c r="H27" s="15">
        <f t="shared" si="5"/>
        <v>3</v>
      </c>
      <c r="I27" s="16">
        <f t="shared" si="2"/>
        <v>1</v>
      </c>
      <c r="J27" s="53" t="str">
        <f>VLOOKUP(H27, Discounts!$A$1:$B$9, 2, FALSE)</f>
        <v>X</v>
      </c>
      <c r="K27" s="14">
        <f t="shared" si="3"/>
        <v>180</v>
      </c>
      <c r="L27" s="54">
        <f t="shared" si="4"/>
        <v>35</v>
      </c>
      <c r="M27" s="14">
        <f t="shared" si="6"/>
        <v>215</v>
      </c>
      <c r="N27" s="51"/>
    </row>
    <row r="28" spans="1:14" x14ac:dyDescent="0.25">
      <c r="A28" s="9">
        <v>44537</v>
      </c>
      <c r="B28" s="10" t="s">
        <v>41</v>
      </c>
      <c r="C28" s="11">
        <v>1012</v>
      </c>
      <c r="D28" s="12" t="s">
        <v>18</v>
      </c>
      <c r="E28" s="13" t="str">
        <f t="shared" si="0"/>
        <v>NY</v>
      </c>
      <c r="F28" s="13" t="str">
        <f t="shared" si="1"/>
        <v>Boston</v>
      </c>
      <c r="G28" s="52">
        <f>IF($D28="National",VLOOKUP($C28,Flights,4,FALSE),VLOOKUP('Travel Request Model'!$C28,Flights,5,FALSE))</f>
        <v>346</v>
      </c>
      <c r="H28" s="15">
        <f t="shared" si="5"/>
        <v>3</v>
      </c>
      <c r="I28" s="16">
        <f t="shared" si="2"/>
        <v>1</v>
      </c>
      <c r="J28" s="53" t="str">
        <f>VLOOKUP(H28, Discounts!$A$1:$B$9, 2, FALSE)</f>
        <v>X</v>
      </c>
      <c r="K28" s="14">
        <f t="shared" si="3"/>
        <v>207.6</v>
      </c>
      <c r="L28" s="54">
        <f t="shared" si="4"/>
        <v>15</v>
      </c>
      <c r="M28" s="14">
        <f t="shared" si="6"/>
        <v>222.6</v>
      </c>
      <c r="N28" s="51"/>
    </row>
    <row r="29" spans="1:14" x14ac:dyDescent="0.25">
      <c r="A29" s="9">
        <v>44465</v>
      </c>
      <c r="B29" s="10" t="s">
        <v>42</v>
      </c>
      <c r="C29" s="11">
        <v>1011</v>
      </c>
      <c r="D29" s="12" t="s">
        <v>15</v>
      </c>
      <c r="E29" s="13" t="str">
        <f t="shared" si="0"/>
        <v>NY</v>
      </c>
      <c r="F29" s="13" t="str">
        <f t="shared" si="1"/>
        <v>Boston</v>
      </c>
      <c r="G29" s="52">
        <f>IF($D29="National",VLOOKUP($C29,Flights,4,FALSE),VLOOKUP('Travel Request Model'!$C29,Flights,5,FALSE))</f>
        <v>799</v>
      </c>
      <c r="H29" s="15">
        <f t="shared" si="5"/>
        <v>1</v>
      </c>
      <c r="I29" s="16">
        <f t="shared" si="2"/>
        <v>2</v>
      </c>
      <c r="J29" s="53" t="str">
        <f>VLOOKUP(H29, Discounts!$A$1:$B$9, 2, FALSE)</f>
        <v>Y</v>
      </c>
      <c r="K29" s="14">
        <f t="shared" si="3"/>
        <v>359.54999999999995</v>
      </c>
      <c r="L29" s="54">
        <f t="shared" si="4"/>
        <v>40</v>
      </c>
      <c r="M29" s="14">
        <f t="shared" si="6"/>
        <v>399.54999999999995</v>
      </c>
      <c r="N29" s="51"/>
    </row>
    <row r="30" spans="1:14" x14ac:dyDescent="0.25">
      <c r="A30" s="9">
        <v>44563</v>
      </c>
      <c r="B30" s="10" t="s">
        <v>43</v>
      </c>
      <c r="C30" s="11">
        <v>1011</v>
      </c>
      <c r="D30" s="12" t="s">
        <v>18</v>
      </c>
      <c r="E30" s="13" t="str">
        <f t="shared" si="0"/>
        <v>NY</v>
      </c>
      <c r="F30" s="13" t="str">
        <f t="shared" si="1"/>
        <v>Boston</v>
      </c>
      <c r="G30" s="52">
        <f>IF($D30="National",VLOOKUP($C30,Flights,4,FALSE),VLOOKUP('Travel Request Model'!$C30,Flights,5,FALSE))</f>
        <v>851</v>
      </c>
      <c r="H30" s="15">
        <f t="shared" si="5"/>
        <v>1</v>
      </c>
      <c r="I30" s="16">
        <f t="shared" si="2"/>
        <v>3</v>
      </c>
      <c r="J30" s="53" t="str">
        <f>VLOOKUP(H30, Discounts!$A$1:$B$9, 2, FALSE)</f>
        <v>Y</v>
      </c>
      <c r="K30" s="14">
        <f t="shared" si="3"/>
        <v>382.95</v>
      </c>
      <c r="L30" s="54">
        <f t="shared" si="4"/>
        <v>55</v>
      </c>
      <c r="M30" s="14">
        <f t="shared" si="6"/>
        <v>437.95</v>
      </c>
      <c r="N30" s="51"/>
    </row>
    <row r="31" spans="1:14" x14ac:dyDescent="0.25">
      <c r="A31" s="9">
        <v>44482</v>
      </c>
      <c r="B31" s="10" t="s">
        <v>44</v>
      </c>
      <c r="C31" s="11">
        <v>1011</v>
      </c>
      <c r="D31" s="12" t="s">
        <v>15</v>
      </c>
      <c r="E31" s="13" t="str">
        <f t="shared" si="0"/>
        <v>NY</v>
      </c>
      <c r="F31" s="13" t="str">
        <f t="shared" si="1"/>
        <v>Boston</v>
      </c>
      <c r="G31" s="52">
        <f>IF($D31="National",VLOOKUP($C31,Flights,4,FALSE),VLOOKUP('Travel Request Model'!$C31,Flights,5,FALSE))</f>
        <v>799</v>
      </c>
      <c r="H31" s="15">
        <f t="shared" si="5"/>
        <v>4</v>
      </c>
      <c r="I31" s="16">
        <f t="shared" si="2"/>
        <v>2</v>
      </c>
      <c r="J31" s="53" t="str">
        <f>VLOOKUP(H31, Discounts!$A$1:$B$9, 2, FALSE)</f>
        <v>X</v>
      </c>
      <c r="K31" s="14">
        <f t="shared" si="3"/>
        <v>479.4</v>
      </c>
      <c r="L31" s="54">
        <f t="shared" si="4"/>
        <v>40</v>
      </c>
      <c r="M31" s="14">
        <f t="shared" si="6"/>
        <v>519.4</v>
      </c>
      <c r="N31" s="51"/>
    </row>
    <row r="32" spans="1:14" x14ac:dyDescent="0.25">
      <c r="A32" s="9">
        <v>44488</v>
      </c>
      <c r="B32" s="10" t="s">
        <v>45</v>
      </c>
      <c r="C32" s="11">
        <v>1040</v>
      </c>
      <c r="D32" s="12" t="s">
        <v>15</v>
      </c>
      <c r="E32" s="13" t="str">
        <f t="shared" si="0"/>
        <v>San Francisco</v>
      </c>
      <c r="F32" s="13" t="str">
        <f t="shared" si="1"/>
        <v>Chicago</v>
      </c>
      <c r="G32" s="52">
        <f>IF($D32="National",VLOOKUP($C32,Flights,4,FALSE),VLOOKUP('Travel Request Model'!$C32,Flights,5,FALSE))</f>
        <v>899</v>
      </c>
      <c r="H32" s="15">
        <f t="shared" si="5"/>
        <v>3</v>
      </c>
      <c r="I32" s="16">
        <f t="shared" si="2"/>
        <v>3</v>
      </c>
      <c r="J32" s="53" t="str">
        <f>VLOOKUP(H32, Discounts!$A$1:$B$9, 2, FALSE)</f>
        <v>X</v>
      </c>
      <c r="K32" s="14">
        <f t="shared" si="3"/>
        <v>539.4</v>
      </c>
      <c r="L32" s="54">
        <f t="shared" si="4"/>
        <v>75</v>
      </c>
      <c r="M32" s="14">
        <f t="shared" si="6"/>
        <v>614.4</v>
      </c>
      <c r="N32" s="51"/>
    </row>
    <row r="33" spans="1:14" x14ac:dyDescent="0.25">
      <c r="A33" s="9">
        <v>44465</v>
      </c>
      <c r="B33" s="10" t="s">
        <v>46</v>
      </c>
      <c r="C33" s="11">
        <v>1006</v>
      </c>
      <c r="D33" s="12" t="s">
        <v>15</v>
      </c>
      <c r="E33" s="13" t="str">
        <f t="shared" si="0"/>
        <v>NY</v>
      </c>
      <c r="F33" s="13" t="str">
        <f t="shared" si="1"/>
        <v>LA</v>
      </c>
      <c r="G33" s="52">
        <f>IF($D33="National",VLOOKUP($C33,Flights,4,FALSE),VLOOKUP('Travel Request Model'!$C33,Flights,5,FALSE))</f>
        <v>762</v>
      </c>
      <c r="H33" s="15">
        <f t="shared" si="5"/>
        <v>1</v>
      </c>
      <c r="I33" s="16">
        <f t="shared" si="2"/>
        <v>2</v>
      </c>
      <c r="J33" s="53" t="str">
        <f>VLOOKUP(H33, Discounts!$A$1:$B$9, 2, FALSE)</f>
        <v>Y</v>
      </c>
      <c r="K33" s="14">
        <f t="shared" si="3"/>
        <v>342.9</v>
      </c>
      <c r="L33" s="54">
        <f t="shared" si="4"/>
        <v>40</v>
      </c>
      <c r="M33" s="14">
        <f t="shared" si="6"/>
        <v>382.9</v>
      </c>
      <c r="N33" s="51"/>
    </row>
    <row r="34" spans="1:14" x14ac:dyDescent="0.25">
      <c r="A34" s="9">
        <v>44518</v>
      </c>
      <c r="B34" s="10" t="s">
        <v>47</v>
      </c>
      <c r="C34" s="11">
        <v>1032</v>
      </c>
      <c r="D34" s="12" t="s">
        <v>18</v>
      </c>
      <c r="E34" s="13" t="str">
        <f t="shared" si="0"/>
        <v>NY</v>
      </c>
      <c r="F34" s="13" t="str">
        <f t="shared" si="1"/>
        <v>Chicago</v>
      </c>
      <c r="G34" s="52">
        <f>IF($D34="National",VLOOKUP($C34,Flights,4,FALSE),VLOOKUP('Travel Request Model'!$C34,Flights,5,FALSE))</f>
        <v>851</v>
      </c>
      <c r="H34" s="15">
        <f t="shared" si="5"/>
        <v>5</v>
      </c>
      <c r="I34" s="16">
        <f t="shared" si="2"/>
        <v>3</v>
      </c>
      <c r="J34" s="53" t="str">
        <f>VLOOKUP(H34, Discounts!$A$1:$B$9, 2, FALSE)</f>
        <v>X</v>
      </c>
      <c r="K34" s="14">
        <f t="shared" si="3"/>
        <v>510.59999999999997</v>
      </c>
      <c r="L34" s="54">
        <f t="shared" si="4"/>
        <v>55</v>
      </c>
      <c r="M34" s="14">
        <f t="shared" si="6"/>
        <v>565.59999999999991</v>
      </c>
      <c r="N34" s="51"/>
    </row>
    <row r="35" spans="1:14" x14ac:dyDescent="0.25">
      <c r="A35" s="9">
        <v>44554</v>
      </c>
      <c r="B35" s="10" t="s">
        <v>48</v>
      </c>
      <c r="C35" s="11">
        <v>1041</v>
      </c>
      <c r="D35" s="12" t="s">
        <v>15</v>
      </c>
      <c r="E35" s="13" t="str">
        <f t="shared" si="0"/>
        <v>San Francisco</v>
      </c>
      <c r="F35" s="13" t="str">
        <f t="shared" si="1"/>
        <v>LA</v>
      </c>
      <c r="G35" s="52">
        <f>IF($D35="National",VLOOKUP($C35,Flights,4,FALSE),VLOOKUP('Travel Request Model'!$C35,Flights,5,FALSE))</f>
        <v>300</v>
      </c>
      <c r="H35" s="15">
        <f t="shared" si="5"/>
        <v>6</v>
      </c>
      <c r="I35" s="16">
        <f t="shared" si="2"/>
        <v>1</v>
      </c>
      <c r="J35" s="53" t="str">
        <f>VLOOKUP(H35, Discounts!$A$1:$B$9, 2, FALSE)</f>
        <v>Y</v>
      </c>
      <c r="K35" s="14">
        <f t="shared" si="3"/>
        <v>135</v>
      </c>
      <c r="L35" s="54">
        <f t="shared" si="4"/>
        <v>35</v>
      </c>
      <c r="M35" s="14">
        <f t="shared" si="6"/>
        <v>170</v>
      </c>
      <c r="N35" s="51"/>
    </row>
    <row r="36" spans="1:14" x14ac:dyDescent="0.25">
      <c r="A36" s="9">
        <v>44472</v>
      </c>
      <c r="B36" s="10" t="s">
        <v>49</v>
      </c>
      <c r="C36" s="11">
        <v>1028</v>
      </c>
      <c r="D36" s="12" t="s">
        <v>15</v>
      </c>
      <c r="E36" s="13" t="str">
        <f t="shared" si="0"/>
        <v>NY</v>
      </c>
      <c r="F36" s="13" t="str">
        <f t="shared" si="1"/>
        <v>Chicago</v>
      </c>
      <c r="G36" s="52">
        <f>IF($D36="National",VLOOKUP($C36,Flights,4,FALSE),VLOOKUP('Travel Request Model'!$C36,Flights,5,FALSE))</f>
        <v>799</v>
      </c>
      <c r="H36" s="15">
        <f t="shared" si="5"/>
        <v>1</v>
      </c>
      <c r="I36" s="16">
        <f t="shared" si="2"/>
        <v>2</v>
      </c>
      <c r="J36" s="53" t="str">
        <f>VLOOKUP(H36, Discounts!$A$1:$B$9, 2, FALSE)</f>
        <v>Y</v>
      </c>
      <c r="K36" s="14">
        <f t="shared" si="3"/>
        <v>359.54999999999995</v>
      </c>
      <c r="L36" s="54">
        <f t="shared" si="4"/>
        <v>40</v>
      </c>
      <c r="M36" s="14">
        <f t="shared" si="6"/>
        <v>399.54999999999995</v>
      </c>
      <c r="N36" s="51"/>
    </row>
    <row r="41" spans="1:14" x14ac:dyDescent="0.25">
      <c r="C41" s="19"/>
    </row>
    <row r="42" spans="1:14" x14ac:dyDescent="0.25">
      <c r="C42" s="19"/>
    </row>
    <row r="43" spans="1:14" x14ac:dyDescent="0.25">
      <c r="C43" s="19"/>
    </row>
    <row r="45" spans="1:14" x14ac:dyDescent="0.25">
      <c r="C45" s="19"/>
    </row>
    <row r="46" spans="1:14" x14ac:dyDescent="0.25">
      <c r="C46" s="19"/>
    </row>
    <row r="47" spans="1:14" x14ac:dyDescent="0.25">
      <c r="C47" s="19"/>
    </row>
    <row r="48" spans="1:14" x14ac:dyDescent="0.25">
      <c r="C48" s="19"/>
    </row>
  </sheetData>
  <mergeCells count="1">
    <mergeCell ref="A1:M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3"/>
  <sheetViews>
    <sheetView zoomScale="70" zoomScaleNormal="70" workbookViewId="0"/>
  </sheetViews>
  <sheetFormatPr defaultColWidth="8.7109375" defaultRowHeight="15.75" x14ac:dyDescent="0.25"/>
  <cols>
    <col min="1" max="1" width="8.140625" style="40" customWidth="1"/>
    <col min="2" max="2" width="13" style="33" customWidth="1"/>
    <col min="3" max="3" width="9.42578125" style="33" customWidth="1"/>
    <col min="4" max="5" width="11.28515625" style="33" bestFit="1" customWidth="1"/>
    <col min="6" max="6" width="8.7109375" style="33"/>
    <col min="7" max="7" width="11.5703125" style="33" bestFit="1" customWidth="1"/>
    <col min="8" max="8" width="6.85546875" style="33" bestFit="1" customWidth="1"/>
    <col min="9" max="14" width="10.5703125" style="33" bestFit="1" customWidth="1"/>
    <col min="15" max="15" width="12.42578125" style="33" bestFit="1" customWidth="1"/>
    <col min="16" max="16384" width="8.7109375" style="33"/>
  </cols>
  <sheetData>
    <row r="1" spans="1:15" ht="47.25" x14ac:dyDescent="0.25">
      <c r="A1" s="32" t="s">
        <v>3</v>
      </c>
      <c r="B1" s="32" t="s">
        <v>5</v>
      </c>
      <c r="C1" s="32" t="s">
        <v>6</v>
      </c>
      <c r="D1" s="32" t="s">
        <v>50</v>
      </c>
      <c r="E1" s="32" t="s">
        <v>51</v>
      </c>
    </row>
    <row r="2" spans="1:15" s="44" customFormat="1" x14ac:dyDescent="0.25">
      <c r="A2" s="41">
        <v>1000</v>
      </c>
      <c r="B2" s="42" t="s">
        <v>52</v>
      </c>
      <c r="C2" s="42" t="s">
        <v>53</v>
      </c>
      <c r="D2" s="43">
        <v>635</v>
      </c>
      <c r="E2" s="43">
        <v>676</v>
      </c>
      <c r="G2" s="56" t="s">
        <v>54</v>
      </c>
      <c r="H2" s="56"/>
      <c r="I2" s="56"/>
      <c r="J2" s="56"/>
      <c r="K2" s="56"/>
      <c r="L2" s="56"/>
      <c r="M2" s="56"/>
      <c r="N2" s="56"/>
      <c r="O2" s="56"/>
    </row>
    <row r="3" spans="1:15" ht="31.5" x14ac:dyDescent="0.25">
      <c r="A3" s="34">
        <v>1001</v>
      </c>
      <c r="B3" s="35" t="s">
        <v>52</v>
      </c>
      <c r="C3" s="35" t="s">
        <v>55</v>
      </c>
      <c r="D3" s="36">
        <v>899</v>
      </c>
      <c r="E3" s="36">
        <v>957</v>
      </c>
      <c r="G3" s="34" t="s">
        <v>56</v>
      </c>
      <c r="H3" s="37">
        <v>0</v>
      </c>
      <c r="I3" s="37">
        <v>200</v>
      </c>
      <c r="J3" s="37">
        <v>300</v>
      </c>
      <c r="K3" s="37">
        <v>400</v>
      </c>
      <c r="L3" s="37">
        <v>500</v>
      </c>
      <c r="M3" s="37">
        <v>600</v>
      </c>
      <c r="N3" s="37">
        <v>800</v>
      </c>
      <c r="O3" s="37">
        <v>1000</v>
      </c>
    </row>
    <row r="4" spans="1:15" x14ac:dyDescent="0.25">
      <c r="A4" s="34">
        <v>1002</v>
      </c>
      <c r="B4" s="35" t="s">
        <v>52</v>
      </c>
      <c r="C4" s="35" t="s">
        <v>55</v>
      </c>
      <c r="D4" s="36">
        <v>899</v>
      </c>
      <c r="E4" s="36">
        <v>957</v>
      </c>
      <c r="G4" s="34" t="s">
        <v>57</v>
      </c>
      <c r="H4" s="38">
        <v>1</v>
      </c>
      <c r="I4" s="38">
        <v>1</v>
      </c>
      <c r="J4" s="38">
        <v>1</v>
      </c>
      <c r="K4" s="38">
        <v>2</v>
      </c>
      <c r="L4" s="38">
        <v>2</v>
      </c>
      <c r="M4" s="38">
        <v>2</v>
      </c>
      <c r="N4" s="38">
        <v>3</v>
      </c>
      <c r="O4" s="38">
        <v>3</v>
      </c>
    </row>
    <row r="5" spans="1:15" x14ac:dyDescent="0.25">
      <c r="A5" s="34">
        <v>1003</v>
      </c>
      <c r="B5" s="35" t="s">
        <v>52</v>
      </c>
      <c r="C5" s="35" t="s">
        <v>58</v>
      </c>
      <c r="D5" s="36">
        <v>899</v>
      </c>
      <c r="E5" s="36">
        <v>957</v>
      </c>
    </row>
    <row r="6" spans="1:15" x14ac:dyDescent="0.25">
      <c r="A6" s="34">
        <v>1004</v>
      </c>
      <c r="B6" s="35" t="s">
        <v>52</v>
      </c>
      <c r="C6" s="35" t="s">
        <v>58</v>
      </c>
      <c r="D6" s="36">
        <v>899</v>
      </c>
      <c r="E6" s="36">
        <v>957</v>
      </c>
    </row>
    <row r="7" spans="1:15" x14ac:dyDescent="0.25">
      <c r="A7" s="34">
        <v>1005</v>
      </c>
      <c r="B7" s="35" t="s">
        <v>52</v>
      </c>
      <c r="C7" s="35" t="s">
        <v>58</v>
      </c>
      <c r="D7" s="36">
        <v>1200</v>
      </c>
      <c r="E7" s="36">
        <v>1278</v>
      </c>
    </row>
    <row r="8" spans="1:15" x14ac:dyDescent="0.25">
      <c r="A8" s="34">
        <v>1006</v>
      </c>
      <c r="B8" s="35" t="s">
        <v>52</v>
      </c>
      <c r="C8" s="35" t="s">
        <v>59</v>
      </c>
      <c r="D8" s="36">
        <v>762</v>
      </c>
      <c r="E8" s="36">
        <v>812</v>
      </c>
    </row>
    <row r="9" spans="1:15" x14ac:dyDescent="0.25">
      <c r="A9" s="34">
        <v>1007</v>
      </c>
      <c r="B9" s="35" t="s">
        <v>52</v>
      </c>
      <c r="C9" s="35" t="s">
        <v>55</v>
      </c>
      <c r="D9" s="36">
        <v>699</v>
      </c>
      <c r="E9" s="36">
        <v>744</v>
      </c>
    </row>
    <row r="10" spans="1:15" x14ac:dyDescent="0.25">
      <c r="A10" s="34">
        <v>1008</v>
      </c>
      <c r="B10" s="35" t="s">
        <v>52</v>
      </c>
      <c r="C10" s="35" t="s">
        <v>60</v>
      </c>
      <c r="D10" s="36">
        <v>300</v>
      </c>
      <c r="E10" s="36">
        <v>320</v>
      </c>
    </row>
    <row r="11" spans="1:15" x14ac:dyDescent="0.25">
      <c r="A11" s="34">
        <v>1009</v>
      </c>
      <c r="B11" s="35" t="s">
        <v>61</v>
      </c>
      <c r="C11" s="35" t="s">
        <v>55</v>
      </c>
      <c r="D11" s="36">
        <v>325</v>
      </c>
      <c r="E11" s="36">
        <v>346</v>
      </c>
    </row>
    <row r="12" spans="1:15" x14ac:dyDescent="0.25">
      <c r="A12" s="34">
        <v>1010</v>
      </c>
      <c r="B12" s="35" t="s">
        <v>52</v>
      </c>
      <c r="C12" s="35" t="s">
        <v>62</v>
      </c>
      <c r="D12" s="36">
        <v>450</v>
      </c>
      <c r="E12" s="36">
        <v>479</v>
      </c>
    </row>
    <row r="13" spans="1:15" x14ac:dyDescent="0.25">
      <c r="A13" s="34">
        <v>1011</v>
      </c>
      <c r="B13" s="35" t="s">
        <v>52</v>
      </c>
      <c r="C13" s="35" t="s">
        <v>62</v>
      </c>
      <c r="D13" s="36">
        <v>799</v>
      </c>
      <c r="E13" s="36">
        <v>851</v>
      </c>
    </row>
    <row r="14" spans="1:15" x14ac:dyDescent="0.25">
      <c r="A14" s="34">
        <v>1012</v>
      </c>
      <c r="B14" s="35" t="s">
        <v>52</v>
      </c>
      <c r="C14" s="35" t="s">
        <v>62</v>
      </c>
      <c r="D14" s="36">
        <v>325</v>
      </c>
      <c r="E14" s="36">
        <v>346</v>
      </c>
    </row>
    <row r="15" spans="1:15" x14ac:dyDescent="0.25">
      <c r="A15" s="34">
        <v>1013</v>
      </c>
      <c r="B15" s="35" t="s">
        <v>52</v>
      </c>
      <c r="C15" s="35" t="s">
        <v>62</v>
      </c>
      <c r="D15" s="36">
        <v>389</v>
      </c>
      <c r="E15" s="36">
        <v>414</v>
      </c>
    </row>
    <row r="16" spans="1:15" x14ac:dyDescent="0.25">
      <c r="A16" s="34">
        <v>1014</v>
      </c>
      <c r="B16" s="35" t="s">
        <v>52</v>
      </c>
      <c r="C16" s="35" t="s">
        <v>62</v>
      </c>
      <c r="D16" s="36">
        <v>389</v>
      </c>
      <c r="E16" s="36">
        <v>414</v>
      </c>
    </row>
    <row r="17" spans="1:5" x14ac:dyDescent="0.25">
      <c r="A17" s="34">
        <v>1015</v>
      </c>
      <c r="B17" s="35" t="s">
        <v>52</v>
      </c>
      <c r="C17" s="35" t="s">
        <v>60</v>
      </c>
      <c r="D17" s="36">
        <v>300</v>
      </c>
      <c r="E17" s="36">
        <v>320</v>
      </c>
    </row>
    <row r="18" spans="1:5" x14ac:dyDescent="0.25">
      <c r="A18" s="34">
        <v>1016</v>
      </c>
      <c r="B18" s="35" t="s">
        <v>52</v>
      </c>
      <c r="C18" s="35" t="s">
        <v>62</v>
      </c>
      <c r="D18" s="36">
        <v>389</v>
      </c>
      <c r="E18" s="36">
        <v>414</v>
      </c>
    </row>
    <row r="19" spans="1:5" x14ac:dyDescent="0.25">
      <c r="A19" s="34">
        <v>1017</v>
      </c>
      <c r="B19" s="35" t="s">
        <v>61</v>
      </c>
      <c r="C19" s="35" t="s">
        <v>55</v>
      </c>
      <c r="D19" s="36">
        <v>299</v>
      </c>
      <c r="E19" s="36">
        <v>318</v>
      </c>
    </row>
    <row r="20" spans="1:5" ht="31.5" x14ac:dyDescent="0.25">
      <c r="A20" s="34">
        <v>1018</v>
      </c>
      <c r="B20" s="39" t="s">
        <v>61</v>
      </c>
      <c r="C20" s="35" t="s">
        <v>58</v>
      </c>
      <c r="D20" s="36">
        <v>763</v>
      </c>
      <c r="E20" s="36">
        <v>813</v>
      </c>
    </row>
    <row r="21" spans="1:5" x14ac:dyDescent="0.25">
      <c r="A21" s="34">
        <v>1019</v>
      </c>
      <c r="B21" s="35" t="s">
        <v>52</v>
      </c>
      <c r="C21" s="35" t="s">
        <v>53</v>
      </c>
      <c r="D21" s="36">
        <v>699</v>
      </c>
      <c r="E21" s="36">
        <v>744</v>
      </c>
    </row>
    <row r="22" spans="1:5" x14ac:dyDescent="0.25">
      <c r="A22" s="34">
        <v>1020</v>
      </c>
      <c r="B22" s="35" t="s">
        <v>52</v>
      </c>
      <c r="C22" s="35" t="s">
        <v>59</v>
      </c>
      <c r="D22" s="36">
        <v>1250</v>
      </c>
      <c r="E22" s="36">
        <v>1331</v>
      </c>
    </row>
    <row r="23" spans="1:5" x14ac:dyDescent="0.25">
      <c r="A23" s="34">
        <v>1021</v>
      </c>
      <c r="B23" s="35" t="s">
        <v>63</v>
      </c>
      <c r="C23" s="35" t="s">
        <v>55</v>
      </c>
      <c r="D23" s="36">
        <v>670</v>
      </c>
      <c r="E23" s="36">
        <v>714</v>
      </c>
    </row>
    <row r="24" spans="1:5" x14ac:dyDescent="0.25">
      <c r="A24" s="34">
        <v>1022</v>
      </c>
      <c r="B24" s="35" t="s">
        <v>52</v>
      </c>
      <c r="C24" s="35" t="s">
        <v>60</v>
      </c>
      <c r="D24" s="36">
        <v>452</v>
      </c>
      <c r="E24" s="36">
        <v>481</v>
      </c>
    </row>
    <row r="25" spans="1:5" x14ac:dyDescent="0.25">
      <c r="A25" s="34">
        <v>1023</v>
      </c>
      <c r="B25" s="35" t="s">
        <v>52</v>
      </c>
      <c r="C25" s="35" t="s">
        <v>59</v>
      </c>
      <c r="D25" s="36">
        <v>899</v>
      </c>
      <c r="E25" s="36">
        <v>957</v>
      </c>
    </row>
    <row r="26" spans="1:5" ht="31.5" x14ac:dyDescent="0.25">
      <c r="A26" s="34">
        <v>1024</v>
      </c>
      <c r="B26" s="39" t="s">
        <v>61</v>
      </c>
      <c r="C26" s="35" t="s">
        <v>53</v>
      </c>
      <c r="D26" s="36">
        <v>384</v>
      </c>
      <c r="E26" s="36">
        <v>409</v>
      </c>
    </row>
    <row r="27" spans="1:5" ht="31.5" x14ac:dyDescent="0.25">
      <c r="A27" s="34">
        <v>1025</v>
      </c>
      <c r="B27" s="39" t="s">
        <v>61</v>
      </c>
      <c r="C27" s="35" t="s">
        <v>53</v>
      </c>
      <c r="D27" s="36">
        <v>495</v>
      </c>
      <c r="E27" s="36">
        <v>527</v>
      </c>
    </row>
    <row r="28" spans="1:5" x14ac:dyDescent="0.25">
      <c r="A28" s="34">
        <v>1026</v>
      </c>
      <c r="B28" s="35" t="s">
        <v>52</v>
      </c>
      <c r="C28" s="35" t="s">
        <v>59</v>
      </c>
      <c r="D28" s="36">
        <v>599</v>
      </c>
      <c r="E28" s="36">
        <v>638</v>
      </c>
    </row>
    <row r="29" spans="1:5" x14ac:dyDescent="0.25">
      <c r="A29" s="34">
        <v>1027</v>
      </c>
      <c r="B29" s="35" t="s">
        <v>52</v>
      </c>
      <c r="C29" s="35" t="s">
        <v>60</v>
      </c>
      <c r="D29" s="36">
        <v>282</v>
      </c>
      <c r="E29" s="36">
        <v>300</v>
      </c>
    </row>
    <row r="30" spans="1:5" x14ac:dyDescent="0.25">
      <c r="A30" s="34">
        <v>1028</v>
      </c>
      <c r="B30" s="35" t="s">
        <v>52</v>
      </c>
      <c r="C30" s="35" t="s">
        <v>63</v>
      </c>
      <c r="D30" s="36">
        <v>799</v>
      </c>
      <c r="E30" s="36">
        <v>851</v>
      </c>
    </row>
    <row r="31" spans="1:5" x14ac:dyDescent="0.25">
      <c r="A31" s="34">
        <v>1029</v>
      </c>
      <c r="B31" s="35" t="s">
        <v>52</v>
      </c>
      <c r="C31" s="35" t="s">
        <v>63</v>
      </c>
      <c r="D31" s="36">
        <v>699</v>
      </c>
      <c r="E31" s="36">
        <v>744</v>
      </c>
    </row>
    <row r="32" spans="1:5" x14ac:dyDescent="0.25">
      <c r="A32" s="34">
        <v>1030</v>
      </c>
      <c r="B32" s="35" t="s">
        <v>52</v>
      </c>
      <c r="C32" s="35" t="s">
        <v>63</v>
      </c>
      <c r="D32" s="36">
        <v>699</v>
      </c>
      <c r="E32" s="36">
        <v>744</v>
      </c>
    </row>
    <row r="33" spans="1:5" x14ac:dyDescent="0.25">
      <c r="A33" s="34">
        <v>1031</v>
      </c>
      <c r="B33" s="35" t="s">
        <v>52</v>
      </c>
      <c r="C33" s="35" t="s">
        <v>63</v>
      </c>
      <c r="D33" s="36">
        <v>459</v>
      </c>
      <c r="E33" s="36">
        <v>489</v>
      </c>
    </row>
    <row r="34" spans="1:5" x14ac:dyDescent="0.25">
      <c r="A34" s="34">
        <v>1032</v>
      </c>
      <c r="B34" s="35" t="s">
        <v>52</v>
      </c>
      <c r="C34" s="35" t="s">
        <v>63</v>
      </c>
      <c r="D34" s="36">
        <v>799</v>
      </c>
      <c r="E34" s="36">
        <v>851</v>
      </c>
    </row>
    <row r="35" spans="1:5" x14ac:dyDescent="0.25">
      <c r="A35" s="34">
        <v>1033</v>
      </c>
      <c r="B35" s="35" t="s">
        <v>52</v>
      </c>
      <c r="C35" s="35" t="s">
        <v>63</v>
      </c>
      <c r="D35" s="36">
        <v>702</v>
      </c>
      <c r="E35" s="36">
        <v>748</v>
      </c>
    </row>
    <row r="36" spans="1:5" ht="31.5" x14ac:dyDescent="0.25">
      <c r="A36" s="34">
        <v>1034</v>
      </c>
      <c r="B36" s="39" t="s">
        <v>61</v>
      </c>
      <c r="C36" s="35" t="s">
        <v>62</v>
      </c>
      <c r="D36" s="36">
        <v>1225</v>
      </c>
      <c r="E36" s="36">
        <v>1305</v>
      </c>
    </row>
    <row r="37" spans="1:5" x14ac:dyDescent="0.25">
      <c r="A37" s="34">
        <v>1035</v>
      </c>
      <c r="B37" s="35" t="s">
        <v>52</v>
      </c>
      <c r="C37" s="35" t="s">
        <v>60</v>
      </c>
      <c r="D37" s="36">
        <v>300</v>
      </c>
      <c r="E37" s="36">
        <v>320</v>
      </c>
    </row>
    <row r="38" spans="1:5" x14ac:dyDescent="0.25">
      <c r="A38" s="34">
        <v>1036</v>
      </c>
      <c r="B38" s="35" t="s">
        <v>61</v>
      </c>
      <c r="C38" s="35" t="s">
        <v>60</v>
      </c>
      <c r="D38" s="36">
        <v>899</v>
      </c>
      <c r="E38" s="36">
        <v>957</v>
      </c>
    </row>
    <row r="39" spans="1:5" x14ac:dyDescent="0.25">
      <c r="A39" s="34">
        <v>1037</v>
      </c>
      <c r="B39" s="35" t="s">
        <v>61</v>
      </c>
      <c r="C39" s="35" t="s">
        <v>60</v>
      </c>
      <c r="D39" s="36">
        <v>1124</v>
      </c>
      <c r="E39" s="36">
        <v>1197</v>
      </c>
    </row>
    <row r="40" spans="1:5" x14ac:dyDescent="0.25">
      <c r="A40" s="34">
        <v>1038</v>
      </c>
      <c r="B40" s="35" t="s">
        <v>61</v>
      </c>
      <c r="C40" s="35" t="s">
        <v>52</v>
      </c>
      <c r="D40" s="36">
        <v>825</v>
      </c>
      <c r="E40" s="36">
        <v>879</v>
      </c>
    </row>
    <row r="41" spans="1:5" ht="31.5" x14ac:dyDescent="0.25">
      <c r="A41" s="34">
        <v>1039</v>
      </c>
      <c r="B41" s="39" t="s">
        <v>61</v>
      </c>
      <c r="C41" s="35" t="s">
        <v>63</v>
      </c>
      <c r="D41" s="36">
        <v>875</v>
      </c>
      <c r="E41" s="36">
        <v>932</v>
      </c>
    </row>
    <row r="42" spans="1:5" ht="31.5" x14ac:dyDescent="0.25">
      <c r="A42" s="34">
        <v>1040</v>
      </c>
      <c r="B42" s="39" t="s">
        <v>61</v>
      </c>
      <c r="C42" s="35" t="s">
        <v>63</v>
      </c>
      <c r="D42" s="36">
        <v>899</v>
      </c>
      <c r="E42" s="36">
        <v>957</v>
      </c>
    </row>
    <row r="43" spans="1:5" ht="31.5" x14ac:dyDescent="0.25">
      <c r="A43" s="34">
        <v>1041</v>
      </c>
      <c r="B43" s="39" t="s">
        <v>61</v>
      </c>
      <c r="C43" s="35" t="s">
        <v>59</v>
      </c>
      <c r="D43" s="36">
        <v>300</v>
      </c>
      <c r="E43" s="36">
        <v>320</v>
      </c>
    </row>
    <row r="44" spans="1:5" x14ac:dyDescent="0.25">
      <c r="A44" s="34">
        <v>1042</v>
      </c>
      <c r="B44" s="35" t="s">
        <v>63</v>
      </c>
      <c r="C44" s="35" t="s">
        <v>60</v>
      </c>
      <c r="D44" s="36">
        <v>399</v>
      </c>
      <c r="E44" s="36">
        <v>425</v>
      </c>
    </row>
    <row r="45" spans="1:5" x14ac:dyDescent="0.25">
      <c r="A45" s="34">
        <v>1043</v>
      </c>
      <c r="B45" s="35" t="s">
        <v>61</v>
      </c>
      <c r="C45" s="35" t="s">
        <v>52</v>
      </c>
      <c r="D45" s="36">
        <v>1250</v>
      </c>
      <c r="E45" s="36">
        <v>1331</v>
      </c>
    </row>
    <row r="46" spans="1:5" x14ac:dyDescent="0.25">
      <c r="A46" s="34">
        <v>1044</v>
      </c>
      <c r="B46" s="35" t="s">
        <v>61</v>
      </c>
      <c r="C46" s="35" t="s">
        <v>52</v>
      </c>
      <c r="D46" s="36">
        <v>650</v>
      </c>
      <c r="E46" s="36">
        <v>692</v>
      </c>
    </row>
    <row r="47" spans="1:5" ht="31.5" x14ac:dyDescent="0.25">
      <c r="A47" s="34">
        <v>1045</v>
      </c>
      <c r="B47" s="39" t="s">
        <v>61</v>
      </c>
      <c r="C47" s="35" t="s">
        <v>59</v>
      </c>
      <c r="D47" s="36">
        <v>300</v>
      </c>
      <c r="E47" s="36">
        <v>320</v>
      </c>
    </row>
    <row r="48" spans="1:5" x14ac:dyDescent="0.25">
      <c r="A48" s="34">
        <v>1046</v>
      </c>
      <c r="B48" s="35" t="s">
        <v>63</v>
      </c>
      <c r="C48" s="35" t="s">
        <v>52</v>
      </c>
      <c r="D48" s="36">
        <v>459</v>
      </c>
      <c r="E48" s="36">
        <v>489</v>
      </c>
    </row>
    <row r="49" spans="1:1" x14ac:dyDescent="0.25">
      <c r="A49" s="33"/>
    </row>
    <row r="50" spans="1:1" x14ac:dyDescent="0.25">
      <c r="A50" s="33"/>
    </row>
    <row r="51" spans="1:1" x14ac:dyDescent="0.25">
      <c r="A51" s="33"/>
    </row>
    <row r="52" spans="1:1" x14ac:dyDescent="0.25">
      <c r="A52" s="33"/>
    </row>
    <row r="53" spans="1:1" x14ac:dyDescent="0.25">
      <c r="A53" s="33"/>
    </row>
    <row r="54" spans="1:1" x14ac:dyDescent="0.25">
      <c r="A54" s="33"/>
    </row>
    <row r="55" spans="1:1" x14ac:dyDescent="0.25">
      <c r="A55" s="33"/>
    </row>
    <row r="56" spans="1:1" x14ac:dyDescent="0.25">
      <c r="A56" s="33"/>
    </row>
    <row r="57" spans="1:1" x14ac:dyDescent="0.25">
      <c r="A57" s="33"/>
    </row>
    <row r="58" spans="1:1" x14ac:dyDescent="0.25">
      <c r="A58" s="33"/>
    </row>
    <row r="59" spans="1:1" x14ac:dyDescent="0.25">
      <c r="A59" s="33"/>
    </row>
    <row r="60" spans="1:1" x14ac:dyDescent="0.25">
      <c r="A60" s="33"/>
    </row>
    <row r="61" spans="1:1" x14ac:dyDescent="0.25">
      <c r="A61" s="33"/>
    </row>
    <row r="62" spans="1:1" x14ac:dyDescent="0.25">
      <c r="A62" s="33"/>
    </row>
    <row r="63" spans="1:1" x14ac:dyDescent="0.25">
      <c r="A63" s="33"/>
    </row>
    <row r="64" spans="1:1" x14ac:dyDescent="0.25">
      <c r="A64" s="33"/>
    </row>
    <row r="65" spans="1:1" x14ac:dyDescent="0.25">
      <c r="A65" s="33"/>
    </row>
    <row r="66" spans="1:1" x14ac:dyDescent="0.25">
      <c r="A66" s="33"/>
    </row>
    <row r="67" spans="1:1" x14ac:dyDescent="0.25">
      <c r="A67" s="33"/>
    </row>
    <row r="68" spans="1:1" x14ac:dyDescent="0.25">
      <c r="A68" s="33"/>
    </row>
    <row r="69" spans="1:1" x14ac:dyDescent="0.25">
      <c r="A69" s="33"/>
    </row>
    <row r="70" spans="1:1" x14ac:dyDescent="0.25">
      <c r="A70" s="33"/>
    </row>
    <row r="71" spans="1:1" x14ac:dyDescent="0.25">
      <c r="A71" s="33"/>
    </row>
    <row r="72" spans="1:1" x14ac:dyDescent="0.25">
      <c r="A72" s="33"/>
    </row>
    <row r="73" spans="1:1" x14ac:dyDescent="0.25">
      <c r="A73" s="33"/>
    </row>
    <row r="74" spans="1:1" x14ac:dyDescent="0.25">
      <c r="A74" s="33"/>
    </row>
    <row r="75" spans="1:1" x14ac:dyDescent="0.25">
      <c r="A75" s="33"/>
    </row>
    <row r="76" spans="1:1" x14ac:dyDescent="0.25">
      <c r="A76" s="33"/>
    </row>
    <row r="77" spans="1:1" x14ac:dyDescent="0.25">
      <c r="A77" s="33"/>
    </row>
    <row r="78" spans="1:1" x14ac:dyDescent="0.25">
      <c r="A78" s="33"/>
    </row>
    <row r="79" spans="1:1" x14ac:dyDescent="0.25">
      <c r="A79" s="33"/>
    </row>
    <row r="80" spans="1:1" x14ac:dyDescent="0.25">
      <c r="A80" s="33"/>
    </row>
    <row r="81" spans="1:1" x14ac:dyDescent="0.25">
      <c r="A81" s="33"/>
    </row>
    <row r="82" spans="1:1" x14ac:dyDescent="0.25">
      <c r="A82" s="33"/>
    </row>
    <row r="83" spans="1:1" x14ac:dyDescent="0.25">
      <c r="A83" s="33"/>
    </row>
  </sheetData>
  <mergeCells count="1">
    <mergeCell ref="G2:O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
  <sheetViews>
    <sheetView workbookViewId="0">
      <selection activeCell="A8" sqref="A8"/>
    </sheetView>
  </sheetViews>
  <sheetFormatPr defaultRowHeight="15" x14ac:dyDescent="0.25"/>
  <cols>
    <col min="1" max="1" width="10.85546875" bestFit="1" customWidth="1"/>
    <col min="4" max="4" width="2.85546875" customWidth="1"/>
    <col min="5" max="5" width="17.140625" bestFit="1" customWidth="1"/>
  </cols>
  <sheetData>
    <row r="1" spans="1:8" ht="30.95" customHeight="1" x14ac:dyDescent="0.25">
      <c r="A1" s="57" t="s">
        <v>64</v>
      </c>
      <c r="B1" s="57"/>
      <c r="C1" s="20"/>
      <c r="D1" s="20"/>
      <c r="E1" s="45" t="s">
        <v>65</v>
      </c>
      <c r="F1" s="45"/>
      <c r="G1" s="45"/>
      <c r="H1" s="45"/>
    </row>
    <row r="2" spans="1:8" x14ac:dyDescent="0.25">
      <c r="A2" s="21" t="s">
        <v>8</v>
      </c>
      <c r="B2" s="22"/>
      <c r="C2" s="20"/>
      <c r="D2" s="20"/>
      <c r="E2" s="23" t="s">
        <v>66</v>
      </c>
      <c r="F2" s="24" t="s">
        <v>67</v>
      </c>
      <c r="G2" s="22" t="s">
        <v>68</v>
      </c>
      <c r="H2" s="22" t="s">
        <v>69</v>
      </c>
    </row>
    <row r="3" spans="1:8" x14ac:dyDescent="0.25">
      <c r="A3" s="25">
        <v>1</v>
      </c>
      <c r="B3" s="22" t="s">
        <v>68</v>
      </c>
      <c r="C3" s="20"/>
      <c r="D3" s="20"/>
      <c r="E3" s="26" t="s">
        <v>70</v>
      </c>
      <c r="F3" s="27">
        <v>0.4</v>
      </c>
      <c r="G3" s="28">
        <v>0.55000000000000004</v>
      </c>
      <c r="H3" s="28">
        <v>0.65</v>
      </c>
    </row>
    <row r="4" spans="1:8" x14ac:dyDescent="0.25">
      <c r="A4" s="25">
        <v>2</v>
      </c>
      <c r="B4" s="22" t="s">
        <v>67</v>
      </c>
      <c r="C4" s="20"/>
      <c r="D4" s="20"/>
      <c r="E4" s="20"/>
      <c r="F4" s="20"/>
      <c r="G4" s="20"/>
      <c r="H4" s="20"/>
    </row>
    <row r="5" spans="1:8" x14ac:dyDescent="0.25">
      <c r="A5" s="25">
        <v>3</v>
      </c>
      <c r="B5" s="22" t="s">
        <v>67</v>
      </c>
      <c r="C5" s="20"/>
      <c r="D5" s="20"/>
      <c r="E5" s="20"/>
      <c r="F5" s="20"/>
      <c r="G5" s="20"/>
      <c r="H5" s="20"/>
    </row>
    <row r="6" spans="1:8" x14ac:dyDescent="0.25">
      <c r="A6" s="25">
        <v>4</v>
      </c>
      <c r="B6" s="22" t="s">
        <v>67</v>
      </c>
      <c r="C6" s="20"/>
      <c r="D6" s="20"/>
      <c r="E6" s="20"/>
      <c r="F6" s="20"/>
      <c r="G6" s="20"/>
      <c r="H6" s="20"/>
    </row>
    <row r="7" spans="1:8" x14ac:dyDescent="0.25">
      <c r="A7" s="25">
        <v>5</v>
      </c>
      <c r="B7" s="22" t="s">
        <v>67</v>
      </c>
      <c r="C7" s="20"/>
      <c r="D7" s="20"/>
      <c r="E7" s="20"/>
      <c r="F7" s="20"/>
      <c r="G7" s="20"/>
      <c r="H7" s="20"/>
    </row>
    <row r="8" spans="1:8" x14ac:dyDescent="0.25">
      <c r="A8" s="25">
        <v>6</v>
      </c>
      <c r="B8" s="22" t="s">
        <v>68</v>
      </c>
      <c r="C8" s="20"/>
      <c r="D8" s="20"/>
      <c r="E8" s="20"/>
      <c r="F8" s="20"/>
      <c r="G8" s="20"/>
      <c r="H8" s="20"/>
    </row>
    <row r="9" spans="1:8" x14ac:dyDescent="0.25">
      <c r="A9" s="25">
        <v>7</v>
      </c>
      <c r="B9" s="22" t="s">
        <v>69</v>
      </c>
      <c r="C9" s="20"/>
      <c r="D9" s="20"/>
      <c r="E9" s="20"/>
      <c r="F9" s="20"/>
      <c r="G9" s="20"/>
      <c r="H9" s="20"/>
    </row>
    <row r="10" spans="1:8" x14ac:dyDescent="0.25">
      <c r="C10" s="20"/>
      <c r="D10" s="20"/>
      <c r="E10" s="20"/>
      <c r="F10" s="20"/>
      <c r="G10" s="20"/>
      <c r="H10" s="20"/>
    </row>
    <row r="12" spans="1:8" ht="20.100000000000001" customHeight="1" x14ac:dyDescent="0.25"/>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4"/>
  <sheetViews>
    <sheetView workbookViewId="0">
      <selection activeCell="O7" sqref="O7"/>
    </sheetView>
  </sheetViews>
  <sheetFormatPr defaultRowHeight="15" x14ac:dyDescent="0.25"/>
  <cols>
    <col min="2" max="2" width="13.5703125" style="1" bestFit="1" customWidth="1"/>
    <col min="3" max="3" width="7.85546875" customWidth="1"/>
    <col min="6" max="6" width="11.42578125" customWidth="1"/>
    <col min="10" max="10" width="11.42578125" customWidth="1"/>
  </cols>
  <sheetData>
    <row r="1" spans="1:11" s="29" customFormat="1" ht="18.95" customHeight="1" x14ac:dyDescent="0.3">
      <c r="A1" s="58" t="s">
        <v>71</v>
      </c>
      <c r="B1" s="58"/>
      <c r="C1" s="58"/>
      <c r="E1" s="58" t="s">
        <v>72</v>
      </c>
      <c r="F1" s="58"/>
      <c r="G1" s="58"/>
      <c r="I1" s="58" t="s">
        <v>73</v>
      </c>
      <c r="J1" s="58"/>
      <c r="K1" s="58"/>
    </row>
    <row r="2" spans="1:11" ht="14.45" customHeight="1" x14ac:dyDescent="0.25">
      <c r="A2" s="59" t="s">
        <v>74</v>
      </c>
      <c r="B2" s="46"/>
      <c r="C2" s="47"/>
      <c r="E2" s="59" t="s">
        <v>74</v>
      </c>
      <c r="F2" s="46"/>
      <c r="G2" s="46"/>
      <c r="I2" s="59" t="s">
        <v>74</v>
      </c>
      <c r="J2" s="46"/>
      <c r="K2" s="46"/>
    </row>
    <row r="3" spans="1:11" ht="15.75" x14ac:dyDescent="0.25">
      <c r="A3" s="59"/>
      <c r="B3" s="48" t="s">
        <v>58</v>
      </c>
      <c r="C3" s="30">
        <v>20</v>
      </c>
      <c r="E3" s="59"/>
      <c r="F3" s="48" t="s">
        <v>58</v>
      </c>
      <c r="G3" s="30">
        <v>45</v>
      </c>
      <c r="I3" s="59"/>
      <c r="J3" s="48" t="s">
        <v>58</v>
      </c>
      <c r="K3" s="30">
        <v>60</v>
      </c>
    </row>
    <row r="4" spans="1:11" ht="15.75" x14ac:dyDescent="0.25">
      <c r="A4" s="59"/>
      <c r="B4" s="48" t="s">
        <v>62</v>
      </c>
      <c r="C4" s="30">
        <v>15</v>
      </c>
      <c r="E4" s="59"/>
      <c r="F4" s="48" t="s">
        <v>62</v>
      </c>
      <c r="G4" s="30">
        <v>40</v>
      </c>
      <c r="I4" s="59"/>
      <c r="J4" s="48" t="s">
        <v>62</v>
      </c>
      <c r="K4" s="30">
        <v>55</v>
      </c>
    </row>
    <row r="5" spans="1:11" ht="15" customHeight="1" x14ac:dyDescent="0.3">
      <c r="A5" s="59"/>
      <c r="B5" s="48" t="s">
        <v>63</v>
      </c>
      <c r="C5" s="30">
        <v>20</v>
      </c>
      <c r="D5" s="29"/>
      <c r="E5" s="59"/>
      <c r="F5" s="48" t="s">
        <v>63</v>
      </c>
      <c r="G5" s="30">
        <v>45</v>
      </c>
      <c r="I5" s="59"/>
      <c r="J5" s="48" t="s">
        <v>63</v>
      </c>
      <c r="K5" s="30">
        <v>60</v>
      </c>
    </row>
    <row r="6" spans="1:11" ht="15.75" x14ac:dyDescent="0.25">
      <c r="A6" s="59"/>
      <c r="B6" s="48" t="s">
        <v>60</v>
      </c>
      <c r="C6" s="30">
        <v>15</v>
      </c>
      <c r="E6" s="59"/>
      <c r="F6" s="48" t="s">
        <v>60</v>
      </c>
      <c r="G6" s="30">
        <v>40</v>
      </c>
      <c r="I6" s="59"/>
      <c r="J6" s="48" t="s">
        <v>60</v>
      </c>
      <c r="K6" s="30">
        <v>55</v>
      </c>
    </row>
    <row r="7" spans="1:11" ht="15.75" x14ac:dyDescent="0.25">
      <c r="A7" s="59"/>
      <c r="B7" s="48" t="s">
        <v>53</v>
      </c>
      <c r="C7" s="30">
        <v>30</v>
      </c>
      <c r="E7" s="59"/>
      <c r="F7" s="48" t="s">
        <v>53</v>
      </c>
      <c r="G7" s="30">
        <v>55</v>
      </c>
      <c r="I7" s="59"/>
      <c r="J7" s="48" t="s">
        <v>53</v>
      </c>
      <c r="K7" s="30">
        <v>70</v>
      </c>
    </row>
    <row r="8" spans="1:11" ht="15.75" x14ac:dyDescent="0.25">
      <c r="A8" s="59"/>
      <c r="B8" s="48" t="s">
        <v>59</v>
      </c>
      <c r="C8" s="30">
        <v>35</v>
      </c>
      <c r="E8" s="59"/>
      <c r="F8" s="48" t="s">
        <v>59</v>
      </c>
      <c r="G8" s="30">
        <v>60</v>
      </c>
      <c r="I8" s="59"/>
      <c r="J8" s="48" t="s">
        <v>59</v>
      </c>
      <c r="K8" s="30">
        <v>75</v>
      </c>
    </row>
    <row r="9" spans="1:11" ht="15.75" x14ac:dyDescent="0.25">
      <c r="A9" s="59"/>
      <c r="B9" s="48" t="s">
        <v>52</v>
      </c>
      <c r="C9" s="30">
        <v>15</v>
      </c>
      <c r="E9" s="59"/>
      <c r="F9" s="48" t="s">
        <v>52</v>
      </c>
      <c r="G9" s="30">
        <v>40</v>
      </c>
      <c r="I9" s="59"/>
      <c r="J9" s="48" t="s">
        <v>52</v>
      </c>
      <c r="K9" s="30">
        <v>55</v>
      </c>
    </row>
    <row r="10" spans="1:11" ht="15.75" x14ac:dyDescent="0.25">
      <c r="A10" s="59"/>
      <c r="B10" s="48" t="s">
        <v>61</v>
      </c>
      <c r="C10" s="30">
        <v>35</v>
      </c>
      <c r="E10" s="59"/>
      <c r="F10" s="48" t="s">
        <v>61</v>
      </c>
      <c r="G10" s="30">
        <v>60</v>
      </c>
      <c r="I10" s="59"/>
      <c r="J10" s="48" t="s">
        <v>61</v>
      </c>
      <c r="K10" s="30">
        <v>75</v>
      </c>
    </row>
    <row r="11" spans="1:11" ht="15.75" x14ac:dyDescent="0.25">
      <c r="A11" s="59"/>
      <c r="B11" s="49" t="s">
        <v>55</v>
      </c>
      <c r="C11" s="30">
        <v>35</v>
      </c>
      <c r="E11" s="59"/>
      <c r="F11" s="49" t="s">
        <v>55</v>
      </c>
      <c r="G11" s="30">
        <v>60</v>
      </c>
      <c r="I11" s="59"/>
      <c r="J11" s="49" t="s">
        <v>55</v>
      </c>
      <c r="K11" s="30">
        <v>75</v>
      </c>
    </row>
    <row r="12" spans="1:11" ht="18.75" x14ac:dyDescent="0.3">
      <c r="A12" s="31"/>
      <c r="B12" s="31"/>
      <c r="C12" s="31"/>
      <c r="E12" s="29"/>
      <c r="F12" s="29"/>
      <c r="G12" s="29"/>
      <c r="I12" s="29"/>
      <c r="J12" s="29"/>
      <c r="K12" s="29"/>
    </row>
    <row r="13" spans="1:11" s="29" customFormat="1" ht="18.75" x14ac:dyDescent="0.3">
      <c r="E13"/>
      <c r="F13"/>
      <c r="G13"/>
      <c r="I13"/>
      <c r="J13"/>
      <c r="K13"/>
    </row>
    <row r="14" spans="1:11" ht="14.45" customHeight="1" x14ac:dyDescent="0.25">
      <c r="C14" t="s">
        <v>75</v>
      </c>
    </row>
  </sheetData>
  <mergeCells count="6">
    <mergeCell ref="A1:C1"/>
    <mergeCell ref="E1:G1"/>
    <mergeCell ref="I1:K1"/>
    <mergeCell ref="A2:A11"/>
    <mergeCell ref="E2:E11"/>
    <mergeCell ref="I2:I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Prompt</vt:lpstr>
      <vt:lpstr>Travel Request Model</vt:lpstr>
      <vt:lpstr>Flights</vt:lpstr>
      <vt:lpstr>Discounts</vt:lpstr>
      <vt:lpstr>Airport Fees</vt:lpstr>
      <vt:lpstr>Category_1_Fees</vt:lpstr>
      <vt:lpstr>Category_2_Fees</vt:lpstr>
      <vt:lpstr>Category_3_Fees</vt:lpstr>
      <vt:lpstr>Discount_Categories</vt:lpstr>
      <vt:lpstr>Discount_Rates</vt:lpstr>
      <vt:lpstr>Fare_Category</vt:lpstr>
      <vt:lpstr>Flights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S.Weiss</dc:creator>
  <cp:lastModifiedBy>Lawrence Odey</cp:lastModifiedBy>
  <cp:lastPrinted>2016-09-29T19:31:09Z</cp:lastPrinted>
  <dcterms:created xsi:type="dcterms:W3CDTF">2014-03-06T14:59:03Z</dcterms:created>
  <dcterms:modified xsi:type="dcterms:W3CDTF">2022-05-25T20:16:40Z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24f0fb8d-a02c-4f05-b869-9e9696749686</vt:lpwstr>
  </property>
</Properties>
</file>