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Coders/Homework/Week 2/"/>
    </mc:Choice>
  </mc:AlternateContent>
  <xr:revisionPtr revIDLastSave="261" documentId="8_{9F96D4B5-1D50-4E96-9B70-31C426E085DE}" xr6:coauthVersionLast="47" xr6:coauthVersionMax="47" xr10:uidLastSave="{4269C08C-396C-4EC3-B00E-1B7E2544124A}"/>
  <bookViews>
    <workbookView xWindow="-120" yWindow="-120" windowWidth="29040" windowHeight="15840" activeTab="1" xr2:uid="{00000000-000D-0000-FFFF-FFFF00000000}"/>
  </bookViews>
  <sheets>
    <sheet name="Roster" sheetId="2" r:id="rId1"/>
    <sheet name="Payments" sheetId="8" r:id="rId2"/>
    <sheet name="Expenses" sheetId="1" r:id="rId3"/>
    <sheet name="Credit Card Debt" sheetId="3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4" i="3"/>
  <c r="F4" i="3" s="1"/>
  <c r="G4" i="3" s="1"/>
  <c r="G6" i="3"/>
  <c r="G7" i="3"/>
  <c r="G8" i="3"/>
  <c r="F6" i="3"/>
  <c r="F7" i="3"/>
  <c r="F8" i="3"/>
  <c r="E6" i="3"/>
  <c r="E7" i="3"/>
  <c r="E8" i="3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<sst xmlns="http://schemas.openxmlformats.org/spreadsheetml/2006/main" count="1312" uniqueCount="170">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</sst>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Segoe U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7" fillId="0" borderId="1" xfId="0" applyFont="1" applyBorder="1"/>
    <xf numFmtId="44" fontId="6" fillId="0" borderId="0" xfId="2" applyFont="1" applyAlignment="1">
      <alignment horizontal="left" vertical="center" wrapText="1" indent="1"/>
    </xf>
    <xf numFmtId="9" fontId="6" fillId="0" borderId="0" xfId="3" applyFont="1" applyAlignment="1">
      <alignment horizontal="left" vertical="center" wrapText="1" indent="1"/>
    </xf>
    <xf numFmtId="0" fontId="8" fillId="0" borderId="0" xfId="0" applyFont="1"/>
    <xf numFmtId="44" fontId="0" fillId="0" borderId="0" xfId="2" applyFont="1"/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 wrapText="1"/>
    </xf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915"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[DanielLoehnert_Week2Homework.xlsx]Payments!PivotTable9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93-47A4-AA46-B576117A74F8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93-47A4-AA46-B576117A74F8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93-47A4-AA46-B576117A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45935"/>
        <c:axId val="1678213439"/>
      </c:barChart>
      <c:catAx>
        <c:axId val="21006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13439"/>
        <c:crosses val="autoZero"/>
        <c:auto val="1"/>
        <c:lblAlgn val="ctr"/>
        <c:lblOffset val="100"/>
        <c:noMultiLvlLbl val="0"/>
      </c:catAx>
      <c:valAx>
        <c:axId val="16782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4492-9973-5FB95DE1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86863"/>
        <c:axId val="2076900431"/>
      </c:barChart>
      <c:catAx>
        <c:axId val="2077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0431"/>
        <c:crosses val="autoZero"/>
        <c:auto val="1"/>
        <c:lblAlgn val="ctr"/>
        <c:lblOffset val="100"/>
        <c:noMultiLvlLbl val="0"/>
      </c:catAx>
      <c:valAx>
        <c:axId val="20769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D-4625-9756-8D248003A7F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D-4625-9756-8D248003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97423"/>
        <c:axId val="2087749247"/>
      </c:barChart>
      <c:catAx>
        <c:axId val="20777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49247"/>
        <c:crosses val="autoZero"/>
        <c:auto val="1"/>
        <c:lblAlgn val="ctr"/>
        <c:lblOffset val="100"/>
        <c:noMultiLvlLbl val="0"/>
      </c:catAx>
      <c:valAx>
        <c:axId val="20877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180975</xdr:rowOff>
    </xdr:from>
    <xdr:to>
      <xdr:col>17</xdr:col>
      <xdr:colOff>380999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45975-6FF7-841A-B959-3D76F082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38100</xdr:rowOff>
    </xdr:from>
    <xdr:to>
      <xdr:col>7</xdr:col>
      <xdr:colOff>561974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2EED-9381-A2FB-C8F8-38ED8B61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9</xdr:row>
      <xdr:rowOff>47626</xdr:rowOff>
    </xdr:from>
    <xdr:to>
      <xdr:col>19</xdr:col>
      <xdr:colOff>514350</xdr:colOff>
      <xdr:row>27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BCDD6-7D73-84FA-F70D-6A6AF52C7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oehnert" refreshedDate="45212.433572337963" createdVersion="8" refreshedVersion="8" minRefreshableVersion="3" recordCount="208" xr:uid="{134210C7-7FB0-4463-9414-BEC126DCECAB}">
  <cacheSource type="worksheet">
    <worksheetSource ref="A2:I210" sheet="Expenses"/>
  </cacheSource>
  <cacheFields count="15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Months (Document Date)" numFmtId="0" databaseField="0">
      <fieldGroup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Document Date)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 (Document Date)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XY Solutions"/>
    <s v="S77782"/>
    <s v="Opening Balance"/>
    <n v="5100"/>
    <s v="A"/>
    <x v="0"/>
    <s v="BS-500"/>
    <x v="0"/>
  </r>
  <r>
    <x v="1"/>
    <s v="IS Communications"/>
    <s v="Invoice EXP22"/>
    <s v="Internet Service Provider"/>
    <n v="179"/>
    <s v="A"/>
    <x v="0"/>
    <s v="IS-380"/>
    <x v="1"/>
  </r>
  <r>
    <x v="2"/>
    <s v="Newscorp"/>
    <s v="I381119"/>
    <s v="Subscriptions"/>
    <n v="478"/>
    <s v="A"/>
    <x v="0"/>
    <s v="IS-375"/>
    <x v="2"/>
  </r>
  <r>
    <x v="3"/>
    <s v="EAG Brokers"/>
    <s v="Debit Order"/>
    <s v="Insurance"/>
    <n v="340"/>
    <s v="A"/>
    <x v="0"/>
    <s v="IS-340"/>
    <x v="3"/>
  </r>
  <r>
    <x v="4"/>
    <s v="Capital Bank"/>
    <s v="Bank Statement"/>
    <s v="Service Fees"/>
    <n v="50"/>
    <s v="A"/>
    <x v="0"/>
    <s v="IS-315"/>
    <x v="4"/>
  </r>
  <r>
    <x v="4"/>
    <s v="Capital Bank"/>
    <s v="Bank Statement"/>
    <s v="Service Fees"/>
    <n v="35"/>
    <s v="A"/>
    <x v="1"/>
    <s v="IS-315"/>
    <x v="4"/>
  </r>
  <r>
    <x v="4"/>
    <s v="IAS Accountants"/>
    <s v="Invoice"/>
    <s v="Bookkeeping"/>
    <n v="1000"/>
    <s v="A"/>
    <x v="0"/>
    <s v="IS-305"/>
    <x v="5"/>
  </r>
  <r>
    <x v="4"/>
    <s v="Interflora"/>
    <s v="Cash"/>
    <s v="Flowers"/>
    <n v="90"/>
    <s v="A"/>
    <x v="2"/>
    <s v="IS-345"/>
    <x v="4"/>
  </r>
  <r>
    <x v="5"/>
    <s v="QQ International"/>
    <s v="TR6998"/>
    <s v="Parking"/>
    <n v="200"/>
    <s v="A"/>
    <x v="0"/>
    <s v="IS-390"/>
    <x v="6"/>
  </r>
  <r>
    <x v="6"/>
    <s v="Example (Pty) Ltd"/>
    <s v="Transfer"/>
    <s v="Inter Account Transfer"/>
    <n v="-15000"/>
    <s v="E"/>
    <x v="1"/>
    <s v="BS-399"/>
    <x v="7"/>
  </r>
  <r>
    <x v="6"/>
    <s v="Example (Pty) Ltd"/>
    <s v="Transfer"/>
    <s v="Inter Account Transfer"/>
    <n v="15000"/>
    <s v="E"/>
    <x v="0"/>
    <s v="BS-399"/>
    <x v="7"/>
  </r>
  <r>
    <x v="7"/>
    <s v="Example (Pty) Ltd"/>
    <s v="Payroll"/>
    <s v="Salaries"/>
    <n v="13000"/>
    <s v="E"/>
    <x v="1"/>
    <s v="IS-365"/>
    <x v="8"/>
  </r>
  <r>
    <x v="7"/>
    <s v="HP Finance"/>
    <s v="Debit Order"/>
    <s v="Capital repayment"/>
    <n v="220"/>
    <s v="E"/>
    <x v="0"/>
    <s v="BS-700"/>
    <x v="8"/>
  </r>
  <r>
    <x v="7"/>
    <s v="HP Finance"/>
    <s v="Debit Order"/>
    <s v="Interest paid"/>
    <n v="100"/>
    <s v="E"/>
    <x v="0"/>
    <s v="IS-500"/>
    <x v="8"/>
  </r>
  <r>
    <x v="7"/>
    <s v="PR Properties"/>
    <s v="Debit Order"/>
    <s v="Rent"/>
    <n v="6400"/>
    <s v="A"/>
    <x v="0"/>
    <s v="IS-350"/>
    <x v="8"/>
  </r>
  <r>
    <x v="8"/>
    <s v="Example (Pty) Ltd"/>
    <s v="Bank Statement"/>
    <s v="Petty Cash Reimbursement"/>
    <n v="100"/>
    <s v="E"/>
    <x v="0"/>
    <s v="BS-399"/>
    <x v="1"/>
  </r>
  <r>
    <x v="8"/>
    <s v="Example (Pty) Ltd"/>
    <s v="Bank Statement"/>
    <s v="Petty Cash Reimbursement"/>
    <n v="-100"/>
    <s v="E"/>
    <x v="2"/>
    <s v="BS-399"/>
    <x v="1"/>
  </r>
  <r>
    <x v="9"/>
    <s v="IS Communications"/>
    <s v="Invoice EXP23"/>
    <s v="Internet Service Provider"/>
    <n v="179"/>
    <s v="A"/>
    <x v="0"/>
    <s v="IS-380"/>
    <x v="9"/>
  </r>
  <r>
    <x v="10"/>
    <s v="EAG Brokers"/>
    <s v="Debit Order"/>
    <s v="Insurance"/>
    <n v="340"/>
    <s v="A"/>
    <x v="0"/>
    <s v="IS-340"/>
    <x v="10"/>
  </r>
  <r>
    <x v="11"/>
    <s v="Interflora"/>
    <s v="Cash"/>
    <s v="Flowers"/>
    <n v="87"/>
    <s v="A"/>
    <x v="2"/>
    <s v="IS-345"/>
    <x v="11"/>
  </r>
  <r>
    <x v="12"/>
    <s v="Capital Bank"/>
    <s v="Bank Statement"/>
    <s v="Service Fees"/>
    <n v="80"/>
    <s v="A"/>
    <x v="0"/>
    <s v="IS-315"/>
    <x v="12"/>
  </r>
  <r>
    <x v="12"/>
    <s v="Capital Bank"/>
    <s v="Bank Statement"/>
    <s v="Service Fees"/>
    <n v="35"/>
    <s v="A"/>
    <x v="1"/>
    <s v="IS-315"/>
    <x v="12"/>
  </r>
  <r>
    <x v="12"/>
    <s v="IAS Accountants"/>
    <s v="Invoice"/>
    <s v="Bookkeeping"/>
    <n v="1000"/>
    <s v="A"/>
    <x v="0"/>
    <s v="IS-305"/>
    <x v="13"/>
  </r>
  <r>
    <x v="13"/>
    <s v="Example (Pty) Ltd"/>
    <s v="Transfer"/>
    <s v="Inter Account Transfer"/>
    <n v="-20000"/>
    <s v="E"/>
    <x v="1"/>
    <s v="BS-399"/>
    <x v="14"/>
  </r>
  <r>
    <x v="13"/>
    <s v="Example (Pty) Ltd"/>
    <s v="Transfer"/>
    <s v="Inter Account Transfer"/>
    <n v="20000"/>
    <s v="E"/>
    <x v="0"/>
    <s v="BS-399"/>
    <x v="14"/>
  </r>
  <r>
    <x v="14"/>
    <s v="Inland Revenue"/>
    <s v="Return"/>
    <s v="Sales Tax"/>
    <n v="1300"/>
    <s v="E"/>
    <x v="0"/>
    <s v="BS-600"/>
    <x v="15"/>
  </r>
  <r>
    <x v="15"/>
    <s v="Example (Pty) Ltd"/>
    <s v="Payroll"/>
    <s v="Salaries"/>
    <n v="20000"/>
    <s v="E"/>
    <x v="1"/>
    <s v="IS-365"/>
    <x v="16"/>
  </r>
  <r>
    <x v="15"/>
    <s v="Furniture City"/>
    <s v="Invoice"/>
    <s v="Furniture"/>
    <n v="3000"/>
    <s v="A"/>
    <x v="0"/>
    <s v="BS-100"/>
    <x v="17"/>
  </r>
  <r>
    <x v="15"/>
    <s v="HP Finance"/>
    <s v="Debit Order"/>
    <s v="Capital repayment"/>
    <n v="220"/>
    <s v="E"/>
    <x v="0"/>
    <s v="BS-700"/>
    <x v="16"/>
  </r>
  <r>
    <x v="15"/>
    <s v="HP Finance"/>
    <s v="Debit Order"/>
    <s v="Interest paid"/>
    <n v="100"/>
    <s v="E"/>
    <x v="0"/>
    <s v="IS-500"/>
    <x v="16"/>
  </r>
  <r>
    <x v="15"/>
    <s v="PR Properties"/>
    <s v="Debit Order"/>
    <s v="Rent"/>
    <n v="6400"/>
    <s v="A"/>
    <x v="0"/>
    <s v="IS-350"/>
    <x v="16"/>
  </r>
  <r>
    <x v="16"/>
    <s v="GF Supplies"/>
    <s v="IN1179"/>
    <s v="Consumables"/>
    <n v="41"/>
    <s v="A"/>
    <x v="2"/>
    <s v="IS-325"/>
    <x v="18"/>
  </r>
  <r>
    <x v="17"/>
    <s v="Example (Pty) Ltd"/>
    <s v="Bank Statement"/>
    <s v="Petty Cash Reimbursement"/>
    <n v="100"/>
    <s v="E"/>
    <x v="0"/>
    <s v="BS-399"/>
    <x v="19"/>
  </r>
  <r>
    <x v="17"/>
    <s v="Example (Pty) Ltd"/>
    <s v="Bank Statement"/>
    <s v="Petty Cash Reimbursement"/>
    <n v="-100"/>
    <s v="E"/>
    <x v="2"/>
    <s v="BS-399"/>
    <x v="19"/>
  </r>
  <r>
    <x v="18"/>
    <s v="IS Communications"/>
    <s v="Invoice EXP24"/>
    <s v="Internet Service Provider"/>
    <n v="179"/>
    <s v="A"/>
    <x v="0"/>
    <s v="IS-380"/>
    <x v="20"/>
  </r>
  <r>
    <x v="18"/>
    <s v="Training Inc"/>
    <s v="Invoice"/>
    <s v="Course"/>
    <n v="220"/>
    <s v="A"/>
    <x v="0"/>
    <s v="IS-385"/>
    <x v="20"/>
  </r>
  <r>
    <x v="19"/>
    <s v="EAG Brokers"/>
    <s v="Debit Order"/>
    <s v="Insurance"/>
    <n v="340"/>
    <s v="A"/>
    <x v="0"/>
    <s v="IS-340"/>
    <x v="21"/>
  </r>
  <r>
    <x v="20"/>
    <s v="City Lodge"/>
    <s v="S50037"/>
    <s v="Accommodation"/>
    <n v="563"/>
    <s v="A"/>
    <x v="0"/>
    <s v="IS-390"/>
    <x v="22"/>
  </r>
  <r>
    <x v="20"/>
    <s v="Waltons"/>
    <s v="Invoice"/>
    <s v="Stationery"/>
    <n v="982"/>
    <s v="A"/>
    <x v="0"/>
    <s v="IS-370"/>
    <x v="23"/>
  </r>
  <r>
    <x v="21"/>
    <s v="Capital Bank"/>
    <s v="Bank Statement"/>
    <s v="Service Fees"/>
    <n v="80"/>
    <s v="A"/>
    <x v="0"/>
    <s v="IS-315"/>
    <x v="24"/>
  </r>
  <r>
    <x v="21"/>
    <s v="Capital Bank"/>
    <s v="Bank Statement"/>
    <s v="Service Fees"/>
    <n v="35"/>
    <s v="A"/>
    <x v="1"/>
    <s v="IS-315"/>
    <x v="24"/>
  </r>
  <r>
    <x v="21"/>
    <s v="IAS Accountants"/>
    <s v="Invoice"/>
    <s v="Bookkeeping"/>
    <n v="1000"/>
    <s v="A"/>
    <x v="0"/>
    <s v="IS-305"/>
    <x v="25"/>
  </r>
  <r>
    <x v="22"/>
    <s v="Example (Pty) Ltd"/>
    <s v="Transfer"/>
    <s v="Inter Account Transfer"/>
    <n v="-20000"/>
    <s v="E"/>
    <x v="1"/>
    <s v="BS-399"/>
    <x v="26"/>
  </r>
  <r>
    <x v="22"/>
    <s v="Example (Pty) Ltd"/>
    <s v="Transfer"/>
    <s v="Inter Account Transfer"/>
    <n v="20000"/>
    <s v="E"/>
    <x v="0"/>
    <s v="BS-399"/>
    <x v="26"/>
  </r>
  <r>
    <x v="23"/>
    <s v="Example (Pty) Ltd"/>
    <s v="Payroll"/>
    <s v="Salaries"/>
    <n v="20000"/>
    <s v="E"/>
    <x v="1"/>
    <s v="IS-365"/>
    <x v="17"/>
  </r>
  <r>
    <x v="23"/>
    <s v="HP Finance"/>
    <s v="Debit Order"/>
    <s v="Capital repayment"/>
    <n v="220"/>
    <s v="E"/>
    <x v="0"/>
    <s v="BS-700"/>
    <x v="17"/>
  </r>
  <r>
    <x v="23"/>
    <s v="HP Finance"/>
    <s v="Debit Order"/>
    <s v="Interest paid"/>
    <n v="100"/>
    <s v="E"/>
    <x v="0"/>
    <s v="IS-500"/>
    <x v="17"/>
  </r>
  <r>
    <x v="23"/>
    <s v="PR Properties"/>
    <s v="Debit Order"/>
    <s v="Rent"/>
    <n v="6400"/>
    <s v="A"/>
    <x v="0"/>
    <s v="IS-350"/>
    <x v="17"/>
  </r>
  <r>
    <x v="24"/>
    <s v="Interflora"/>
    <s v="Cash"/>
    <s v="Flowers"/>
    <n v="65"/>
    <s v="A"/>
    <x v="2"/>
    <s v="IS-345"/>
    <x v="18"/>
  </r>
  <r>
    <x v="25"/>
    <s v="Example (Pty) Ltd"/>
    <s v="Bank Statement"/>
    <s v="Petty Cash Reimbursement"/>
    <n v="100"/>
    <s v="E"/>
    <x v="0"/>
    <s v="BS-399"/>
    <x v="20"/>
  </r>
  <r>
    <x v="25"/>
    <s v="Example (Pty) Ltd"/>
    <s v="Bank Statement"/>
    <s v="Petty Cash Reimbursement"/>
    <n v="-100"/>
    <s v="E"/>
    <x v="2"/>
    <s v="BS-399"/>
    <x v="20"/>
  </r>
  <r>
    <x v="26"/>
    <s v="IS Communications"/>
    <s v="Invoice EXP25"/>
    <s v="Internet Service Provider"/>
    <n v="179"/>
    <s v="A"/>
    <x v="0"/>
    <s v="IS-380"/>
    <x v="27"/>
  </r>
  <r>
    <x v="27"/>
    <s v="EAG Brokers"/>
    <s v="Debit Order"/>
    <s v="Insurance"/>
    <n v="340"/>
    <s v="A"/>
    <x v="0"/>
    <s v="IS-340"/>
    <x v="28"/>
  </r>
  <r>
    <x v="28"/>
    <s v="Capital Bank"/>
    <s v="Bank Statement"/>
    <s v="Service Fees"/>
    <n v="80"/>
    <s v="A"/>
    <x v="0"/>
    <s v="IS-315"/>
    <x v="29"/>
  </r>
  <r>
    <x v="28"/>
    <s v="Capital Bank"/>
    <s v="Bank Statement"/>
    <s v="Service Fees"/>
    <n v="35"/>
    <s v="A"/>
    <x v="1"/>
    <s v="IS-315"/>
    <x v="29"/>
  </r>
  <r>
    <x v="28"/>
    <s v="IAS Accountants"/>
    <s v="Invoice"/>
    <s v="Bookkeeping"/>
    <n v="1000"/>
    <s v="A"/>
    <x v="0"/>
    <s v="IS-305"/>
    <x v="30"/>
  </r>
  <r>
    <x v="29"/>
    <s v="Example (Pty) Ltd"/>
    <s v="Transfer"/>
    <s v="Inter Account Transfer"/>
    <n v="-20000"/>
    <s v="E"/>
    <x v="1"/>
    <s v="BS-399"/>
    <x v="31"/>
  </r>
  <r>
    <x v="29"/>
    <s v="Example (Pty) Ltd"/>
    <s v="Transfer"/>
    <s v="Inter Account Transfer"/>
    <n v="20000"/>
    <s v="E"/>
    <x v="0"/>
    <s v="BS-399"/>
    <x v="31"/>
  </r>
  <r>
    <x v="30"/>
    <s v="Interflora"/>
    <s v="Cash"/>
    <s v="Flowers"/>
    <n v="110"/>
    <s v="A"/>
    <x v="2"/>
    <s v="IS-345"/>
    <x v="32"/>
  </r>
  <r>
    <x v="31"/>
    <s v="Inland Revenue"/>
    <s v="Return"/>
    <s v="Sales Tax"/>
    <n v="8700"/>
    <s v="E"/>
    <x v="0"/>
    <s v="BS-600"/>
    <x v="33"/>
  </r>
  <r>
    <x v="32"/>
    <s v="Example (Pty) Ltd"/>
    <s v="Payroll"/>
    <s v="Salaries"/>
    <n v="20000"/>
    <s v="E"/>
    <x v="1"/>
    <s v="IS-365"/>
    <x v="34"/>
  </r>
  <r>
    <x v="32"/>
    <s v="HP Finance"/>
    <s v="Debit Order"/>
    <s v="Capital repayment"/>
    <n v="220"/>
    <s v="E"/>
    <x v="0"/>
    <s v="BS-700"/>
    <x v="34"/>
  </r>
  <r>
    <x v="32"/>
    <s v="HP Finance"/>
    <s v="Debit Order"/>
    <s v="Interest paid"/>
    <n v="100"/>
    <s v="E"/>
    <x v="0"/>
    <s v="IS-500"/>
    <x v="34"/>
  </r>
  <r>
    <x v="32"/>
    <s v="PR Properties"/>
    <s v="Debit Order"/>
    <s v="Rent"/>
    <n v="6400"/>
    <s v="A"/>
    <x v="0"/>
    <s v="IS-350"/>
    <x v="34"/>
  </r>
  <r>
    <x v="32"/>
    <s v="SA Airlines"/>
    <s v="SA11235"/>
    <s v="Travel"/>
    <n v="1782"/>
    <s v="A"/>
    <x v="0"/>
    <s v="IS-390"/>
    <x v="34"/>
  </r>
  <r>
    <x v="33"/>
    <s v="Example (Pty) Ltd"/>
    <s v="Bank Statement"/>
    <s v="Petty Cash Reimbursement"/>
    <n v="100"/>
    <s v="E"/>
    <x v="0"/>
    <s v="BS-399"/>
    <x v="35"/>
  </r>
  <r>
    <x v="33"/>
    <s v="Example (Pty) Ltd"/>
    <s v="Bank Statement"/>
    <s v="Petty Cash Reimbursement"/>
    <n v="-100"/>
    <s v="E"/>
    <x v="2"/>
    <s v="BS-399"/>
    <x v="35"/>
  </r>
  <r>
    <x v="34"/>
    <s v="IS Communications"/>
    <s v="Invoice EXP26"/>
    <s v="Internet Service Provider"/>
    <n v="179"/>
    <s v="A"/>
    <x v="0"/>
    <s v="IS-380"/>
    <x v="36"/>
  </r>
  <r>
    <x v="35"/>
    <s v="Waltons"/>
    <s v="Invoice"/>
    <s v="Stationery"/>
    <n v="761"/>
    <s v="A"/>
    <x v="0"/>
    <s v="IS-370"/>
    <x v="37"/>
  </r>
  <r>
    <x v="36"/>
    <s v="EAG Brokers"/>
    <s v="Debit Order"/>
    <s v="Insurance"/>
    <n v="340"/>
    <s v="A"/>
    <x v="0"/>
    <s v="IS-340"/>
    <x v="38"/>
  </r>
  <r>
    <x v="37"/>
    <s v="Capital Bank"/>
    <s v="Bank Statement"/>
    <s v="Service Fees"/>
    <n v="80"/>
    <s v="A"/>
    <x v="0"/>
    <s v="IS-315"/>
    <x v="39"/>
  </r>
  <r>
    <x v="37"/>
    <s v="Capital Bank"/>
    <s v="Bank Statement"/>
    <s v="Service Fees"/>
    <n v="35"/>
    <s v="A"/>
    <x v="1"/>
    <s v="IS-315"/>
    <x v="39"/>
  </r>
  <r>
    <x v="37"/>
    <s v="IAS Accountants"/>
    <s v="Invoice"/>
    <s v="Bookkeeping"/>
    <n v="1000"/>
    <s v="A"/>
    <x v="0"/>
    <s v="IS-305"/>
    <x v="40"/>
  </r>
  <r>
    <x v="38"/>
    <s v="Interflora"/>
    <s v="Cash"/>
    <s v="Flowers"/>
    <n v="29"/>
    <s v="A"/>
    <x v="2"/>
    <s v="IS-345"/>
    <x v="41"/>
  </r>
  <r>
    <x v="39"/>
    <s v="GF Supplies"/>
    <s v="IN1181"/>
    <s v="Consumables"/>
    <n v="937"/>
    <s v="A"/>
    <x v="0"/>
    <s v="IS-325"/>
    <x v="42"/>
  </r>
  <r>
    <x v="40"/>
    <s v="Example (Pty) Ltd"/>
    <s v="Transfer"/>
    <s v="Inter Account Transfer"/>
    <n v="-20000"/>
    <s v="E"/>
    <x v="1"/>
    <s v="BS-399"/>
    <x v="43"/>
  </r>
  <r>
    <x v="40"/>
    <s v="Example (Pty) Ltd"/>
    <s v="Transfer"/>
    <s v="Inter Account Transfer"/>
    <n v="20000"/>
    <s v="E"/>
    <x v="0"/>
    <s v="BS-399"/>
    <x v="43"/>
  </r>
  <r>
    <x v="41"/>
    <s v="ACC Institute"/>
    <s v="M00321037"/>
    <s v="Annual Membership"/>
    <n v="2000"/>
    <s v="A"/>
    <x v="0"/>
    <s v="IS-375"/>
    <x v="44"/>
  </r>
  <r>
    <x v="42"/>
    <s v="Example (Pty) Ltd"/>
    <s v="Payroll"/>
    <s v="Salaries"/>
    <n v="20000"/>
    <s v="E"/>
    <x v="1"/>
    <s v="IS-365"/>
    <x v="45"/>
  </r>
  <r>
    <x v="42"/>
    <s v="HP Finance"/>
    <s v="Debit Order"/>
    <s v="Capital repayment"/>
    <n v="220"/>
    <s v="E"/>
    <x v="0"/>
    <s v="BS-700"/>
    <x v="45"/>
  </r>
  <r>
    <x v="42"/>
    <s v="HP Finance"/>
    <s v="Debit Order"/>
    <s v="Interest paid"/>
    <n v="100"/>
    <s v="E"/>
    <x v="0"/>
    <s v="IS-500"/>
    <x v="45"/>
  </r>
  <r>
    <x v="42"/>
    <s v="PR Properties"/>
    <s v="Debit Order"/>
    <s v="Rent"/>
    <n v="6400"/>
    <s v="A"/>
    <x v="0"/>
    <s v="IS-350"/>
    <x v="45"/>
  </r>
  <r>
    <x v="43"/>
    <s v="Example (Pty) Ltd"/>
    <s v="Bank Statement"/>
    <s v="Petty Cash Reimbursement"/>
    <n v="50"/>
    <s v="E"/>
    <x v="0"/>
    <s v="BS-399"/>
    <x v="36"/>
  </r>
  <r>
    <x v="43"/>
    <s v="Example (Pty) Ltd"/>
    <s v="Bank Statement"/>
    <s v="Petty Cash Reimbursement"/>
    <n v="-50"/>
    <s v="E"/>
    <x v="2"/>
    <s v="BS-399"/>
    <x v="36"/>
  </r>
  <r>
    <x v="44"/>
    <s v="IS Communications"/>
    <s v="Invoice EXP27"/>
    <s v="Internet Service Provider"/>
    <n v="179"/>
    <s v="A"/>
    <x v="0"/>
    <s v="IS-380"/>
    <x v="46"/>
  </r>
  <r>
    <x v="45"/>
    <s v="EAG Brokers"/>
    <s v="Debit Order"/>
    <s v="Insurance"/>
    <n v="340"/>
    <s v="A"/>
    <x v="0"/>
    <s v="IS-340"/>
    <x v="47"/>
  </r>
  <r>
    <x v="46"/>
    <s v="Interflora"/>
    <s v="Cash"/>
    <s v="Flowers"/>
    <n v="78"/>
    <s v="A"/>
    <x v="2"/>
    <s v="IS-345"/>
    <x v="48"/>
  </r>
  <r>
    <x v="47"/>
    <s v="XY Traders"/>
    <s v="Invoice 9987"/>
    <s v="Commission"/>
    <n v="747"/>
    <s v="A"/>
    <x v="0"/>
    <s v="IS-320"/>
    <x v="49"/>
  </r>
  <r>
    <x v="48"/>
    <s v="Capital Bank"/>
    <s v="Bank Statement"/>
    <s v="Service Fees"/>
    <n v="80"/>
    <s v="A"/>
    <x v="0"/>
    <s v="IS-315"/>
    <x v="50"/>
  </r>
  <r>
    <x v="48"/>
    <s v="Capital Bank"/>
    <s v="Bank Statement"/>
    <s v="Service Fees"/>
    <n v="35"/>
    <s v="A"/>
    <x v="1"/>
    <s v="IS-315"/>
    <x v="50"/>
  </r>
  <r>
    <x v="48"/>
    <s v="IAS Accountants"/>
    <s v="Invoice"/>
    <s v="Bookkeeping"/>
    <n v="1000"/>
    <s v="A"/>
    <x v="0"/>
    <s v="IS-305"/>
    <x v="51"/>
  </r>
  <r>
    <x v="48"/>
    <s v="SA Airlines"/>
    <s v="SA11988"/>
    <s v="Travel"/>
    <n v="1278"/>
    <s v="A"/>
    <x v="0"/>
    <s v="IS-390"/>
    <x v="50"/>
  </r>
  <r>
    <x v="49"/>
    <s v="Example (Pty) Ltd"/>
    <s v="Transfer"/>
    <s v="Inter Account Transfer"/>
    <n v="-20000"/>
    <s v="E"/>
    <x v="1"/>
    <s v="BS-399"/>
    <x v="52"/>
  </r>
  <r>
    <x v="49"/>
    <s v="Example (Pty) Ltd"/>
    <s v="Transfer"/>
    <s v="Inter Account Transfer"/>
    <n v="20000"/>
    <s v="E"/>
    <x v="0"/>
    <s v="BS-399"/>
    <x v="52"/>
  </r>
  <r>
    <x v="50"/>
    <s v="JSE Brokers"/>
    <s v="Remittance"/>
    <s v="Share investment"/>
    <n v="3750"/>
    <s v="E"/>
    <x v="0"/>
    <s v="BS-200"/>
    <x v="53"/>
  </r>
  <r>
    <x v="51"/>
    <s v="Inland Revenue"/>
    <s v="Return"/>
    <s v="Sales Tax"/>
    <n v="6600"/>
    <s v="E"/>
    <x v="0"/>
    <s v="BS-600"/>
    <x v="54"/>
  </r>
  <r>
    <x v="52"/>
    <s v="Example (Pty) Ltd"/>
    <s v="Payroll"/>
    <s v="Salaries"/>
    <n v="20000"/>
    <s v="E"/>
    <x v="1"/>
    <s v="IS-365"/>
    <x v="55"/>
  </r>
  <r>
    <x v="52"/>
    <s v="HP Finance"/>
    <s v="Debit Order"/>
    <s v="Capital repayment"/>
    <n v="220"/>
    <s v="E"/>
    <x v="0"/>
    <s v="BS-700"/>
    <x v="55"/>
  </r>
  <r>
    <x v="52"/>
    <s v="HP Finance"/>
    <s v="Debit Order"/>
    <s v="Interest paid"/>
    <n v="100"/>
    <s v="E"/>
    <x v="0"/>
    <s v="IS-500"/>
    <x v="55"/>
  </r>
  <r>
    <x v="52"/>
    <s v="PR Properties"/>
    <s v="Debit Order"/>
    <s v="Rent"/>
    <n v="6400"/>
    <s v="A"/>
    <x v="0"/>
    <s v="IS-350"/>
    <x v="55"/>
  </r>
  <r>
    <x v="53"/>
    <s v="Waltons"/>
    <s v="Invoice"/>
    <s v="Stationery"/>
    <n v="234"/>
    <s v="A"/>
    <x v="0"/>
    <s v="IS-370"/>
    <x v="56"/>
  </r>
  <r>
    <x v="54"/>
    <s v="Example (Pty) Ltd"/>
    <s v="Bank Statement"/>
    <s v="Petty Cash Reimbursement"/>
    <n v="50"/>
    <s v="E"/>
    <x v="0"/>
    <s v="BS-399"/>
    <x v="46"/>
  </r>
  <r>
    <x v="54"/>
    <s v="Example (Pty) Ltd"/>
    <s v="Bank Statement"/>
    <s v="Petty Cash Reimbursement"/>
    <n v="-50"/>
    <s v="E"/>
    <x v="2"/>
    <s v="BS-399"/>
    <x v="46"/>
  </r>
  <r>
    <x v="54"/>
    <s v="Inland Revenue"/>
    <s v="Return"/>
    <s v="Provisional Tax"/>
    <n v="2600"/>
    <s v="E"/>
    <x v="0"/>
    <s v="IS-600"/>
    <x v="46"/>
  </r>
  <r>
    <x v="55"/>
    <s v="IS Communications"/>
    <s v="Invoice EXP28"/>
    <s v="Internet Service Provider"/>
    <n v="179"/>
    <s v="A"/>
    <x v="0"/>
    <s v="IS-380"/>
    <x v="57"/>
  </r>
  <r>
    <x v="56"/>
    <s v="EAG Brokers"/>
    <s v="Debit Order"/>
    <s v="Insurance"/>
    <n v="340"/>
    <s v="A"/>
    <x v="0"/>
    <s v="IS-340"/>
    <x v="58"/>
  </r>
  <r>
    <x v="57"/>
    <s v="Training Inc"/>
    <s v="Invoice"/>
    <s v="Course"/>
    <n v="277.48"/>
    <s v="A"/>
    <x v="0"/>
    <s v="IS-385"/>
    <x v="59"/>
  </r>
  <r>
    <x v="58"/>
    <s v="Capital Bank"/>
    <s v="Bank Statement"/>
    <s v="Service Fees"/>
    <n v="80"/>
    <s v="A"/>
    <x v="0"/>
    <s v="IS-315"/>
    <x v="60"/>
  </r>
  <r>
    <x v="58"/>
    <s v="Capital Bank"/>
    <s v="Bank Statement"/>
    <s v="Service Fees"/>
    <n v="35"/>
    <s v="A"/>
    <x v="1"/>
    <s v="IS-315"/>
    <x v="60"/>
  </r>
  <r>
    <x v="58"/>
    <s v="IAS Accountants"/>
    <s v="Invoice"/>
    <s v="Bookkeeping"/>
    <n v="1000"/>
    <s v="A"/>
    <x v="0"/>
    <s v="IS-305"/>
    <x v="61"/>
  </r>
  <r>
    <x v="59"/>
    <s v="Municipality"/>
    <s v="Statement"/>
    <s v="Rates"/>
    <n v="5620"/>
    <s v="A"/>
    <x v="0"/>
    <s v="IS-395"/>
    <x v="62"/>
  </r>
  <r>
    <x v="59"/>
    <s v="QA Attorneys"/>
    <s v="Invoice"/>
    <s v="Legal advice"/>
    <n v="12500"/>
    <s v="A"/>
    <x v="0"/>
    <s v="IS-360"/>
    <x v="62"/>
  </r>
  <r>
    <x v="60"/>
    <s v="Example (Pty) Ltd"/>
    <s v="Transfer"/>
    <s v="Inter Account Transfer"/>
    <n v="-20000"/>
    <s v="E"/>
    <x v="1"/>
    <s v="BS-399"/>
    <x v="63"/>
  </r>
  <r>
    <x v="60"/>
    <s v="Example (Pty) Ltd"/>
    <s v="Transfer"/>
    <s v="Inter Account Transfer"/>
    <n v="20000"/>
    <s v="E"/>
    <x v="0"/>
    <s v="BS-399"/>
    <x v="63"/>
  </r>
  <r>
    <x v="61"/>
    <s v="Interflora"/>
    <s v="Cash"/>
    <s v="Flowers"/>
    <n v="90"/>
    <s v="A"/>
    <x v="2"/>
    <s v="IS-345"/>
    <x v="64"/>
  </r>
  <r>
    <x v="62"/>
    <s v="XY Traders"/>
    <s v="Invoice11203"/>
    <s v="Commission"/>
    <n v="4242"/>
    <s v="A"/>
    <x v="0"/>
    <s v="IS-320"/>
    <x v="65"/>
  </r>
  <r>
    <x v="63"/>
    <s v="Example (Pty) Ltd"/>
    <s v="Payroll"/>
    <s v="Salaries"/>
    <n v="20000"/>
    <s v="E"/>
    <x v="1"/>
    <s v="IS-365"/>
    <x v="56"/>
  </r>
  <r>
    <x v="63"/>
    <s v="HP Finance"/>
    <s v="Debit Order"/>
    <s v="Capital repayment"/>
    <n v="220"/>
    <s v="E"/>
    <x v="0"/>
    <s v="BS-700"/>
    <x v="56"/>
  </r>
  <r>
    <x v="63"/>
    <s v="HP Finance"/>
    <s v="Debit Order"/>
    <s v="Interest paid"/>
    <n v="100"/>
    <s v="E"/>
    <x v="0"/>
    <s v="IS-500"/>
    <x v="56"/>
  </r>
  <r>
    <x v="63"/>
    <s v="PR Properties"/>
    <s v="Debit Order"/>
    <s v="Rent"/>
    <n v="6400"/>
    <s v="A"/>
    <x v="0"/>
    <s v="IS-350"/>
    <x v="56"/>
  </r>
  <r>
    <x v="64"/>
    <s v="Example (Pty) Ltd"/>
    <s v="Bank Statement"/>
    <s v="Petty Cash Reimbursement"/>
    <n v="100"/>
    <s v="E"/>
    <x v="0"/>
    <s v="BS-399"/>
    <x v="66"/>
  </r>
  <r>
    <x v="64"/>
    <s v="Example (Pty) Ltd"/>
    <s v="Bank Statement"/>
    <s v="Petty Cash Reimbursement"/>
    <n v="-100"/>
    <s v="E"/>
    <x v="2"/>
    <s v="BS-399"/>
    <x v="66"/>
  </r>
  <r>
    <x v="65"/>
    <s v="IS Communications"/>
    <s v="Invoice EXP29"/>
    <s v="Internet Service Provider"/>
    <n v="179"/>
    <s v="A"/>
    <x v="0"/>
    <s v="IS-380"/>
    <x v="67"/>
  </r>
  <r>
    <x v="66"/>
    <s v="GF Supplies"/>
    <s v="IN1185"/>
    <s v="Consumables"/>
    <n v="62"/>
    <s v="A"/>
    <x v="2"/>
    <s v="IS-325"/>
    <x v="68"/>
  </r>
  <r>
    <x v="66"/>
    <s v="SA Airlines"/>
    <s v="SA12741"/>
    <s v="Travel"/>
    <n v="1887"/>
    <s v="A"/>
    <x v="0"/>
    <s v="IS-390"/>
    <x v="69"/>
  </r>
  <r>
    <x v="67"/>
    <s v="EAG Brokers"/>
    <s v="Debit Order"/>
    <s v="Insurance"/>
    <n v="340"/>
    <s v="A"/>
    <x v="0"/>
    <s v="IS-340"/>
    <x v="70"/>
  </r>
  <r>
    <x v="68"/>
    <s v="Capital Bank"/>
    <s v="Bank Statement"/>
    <s v="Service Fees"/>
    <n v="80"/>
    <s v="A"/>
    <x v="0"/>
    <s v="IS-315"/>
    <x v="71"/>
  </r>
  <r>
    <x v="68"/>
    <s v="Capital Bank"/>
    <s v="Bank Statement"/>
    <s v="Service Fees"/>
    <n v="35"/>
    <s v="A"/>
    <x v="1"/>
    <s v="IS-315"/>
    <x v="71"/>
  </r>
  <r>
    <x v="68"/>
    <s v="IAS Accountants"/>
    <s v="Invoice"/>
    <s v="Bookkeeping"/>
    <n v="1000"/>
    <s v="A"/>
    <x v="0"/>
    <s v="IS-305"/>
    <x v="72"/>
  </r>
  <r>
    <x v="69"/>
    <s v="Example (Pty) Ltd"/>
    <s v="Transfer"/>
    <s v="Inter Account Transfer"/>
    <n v="-20000"/>
    <s v="E"/>
    <x v="1"/>
    <s v="BS-399"/>
    <x v="73"/>
  </r>
  <r>
    <x v="69"/>
    <s v="Example (Pty) Ltd"/>
    <s v="Transfer"/>
    <s v="Inter Account Transfer"/>
    <n v="20000"/>
    <s v="E"/>
    <x v="0"/>
    <s v="BS-399"/>
    <x v="73"/>
  </r>
  <r>
    <x v="70"/>
    <s v="Waltons"/>
    <s v="Invoice"/>
    <s v="Stationery"/>
    <n v="289"/>
    <s v="A"/>
    <x v="0"/>
    <s v="IS-370"/>
    <x v="74"/>
  </r>
  <r>
    <x v="71"/>
    <s v="Inland Revenue"/>
    <s v="Return"/>
    <s v="Sales Tax"/>
    <n v="3300"/>
    <s v="E"/>
    <x v="0"/>
    <s v="BS-600"/>
    <x v="75"/>
  </r>
  <r>
    <x v="72"/>
    <s v="Example (Pty) Ltd"/>
    <s v="Payroll"/>
    <s v="Salaries"/>
    <n v="20000"/>
    <s v="E"/>
    <x v="1"/>
    <s v="IS-365"/>
    <x v="76"/>
  </r>
  <r>
    <x v="72"/>
    <s v="HP Finance"/>
    <s v="Debit Order"/>
    <s v="Capital repayment"/>
    <n v="220"/>
    <s v="E"/>
    <x v="0"/>
    <s v="BS-700"/>
    <x v="76"/>
  </r>
  <r>
    <x v="72"/>
    <s v="HP Finance"/>
    <s v="Debit Order"/>
    <s v="Interest paid"/>
    <n v="100"/>
    <s v="E"/>
    <x v="0"/>
    <s v="IS-500"/>
    <x v="76"/>
  </r>
  <r>
    <x v="72"/>
    <s v="PR Properties"/>
    <s v="Debit Order"/>
    <s v="Rent"/>
    <n v="6400"/>
    <s v="A"/>
    <x v="0"/>
    <s v="IS-350"/>
    <x v="76"/>
  </r>
  <r>
    <x v="73"/>
    <s v="Interflora"/>
    <s v="Cash"/>
    <s v="Flowers"/>
    <n v="218"/>
    <s v="A"/>
    <x v="2"/>
    <s v="IS-345"/>
    <x v="77"/>
  </r>
  <r>
    <x v="74"/>
    <s v="Example (Pty) Ltd"/>
    <s v="Bank Statement"/>
    <s v="Petty Cash Reimbursement"/>
    <n v="200"/>
    <s v="E"/>
    <x v="0"/>
    <s v="BS-399"/>
    <x v="67"/>
  </r>
  <r>
    <x v="74"/>
    <s v="Example (Pty) Ltd"/>
    <s v="Bank Statement"/>
    <s v="Petty Cash Reimbursement"/>
    <n v="-200"/>
    <s v="E"/>
    <x v="2"/>
    <s v="BS-399"/>
    <x v="67"/>
  </r>
  <r>
    <x v="75"/>
    <s v="IS Communications"/>
    <s v="Invoice EXP30"/>
    <s v="Internet Service Provider"/>
    <n v="179"/>
    <s v="A"/>
    <x v="0"/>
    <s v="IS-380"/>
    <x v="78"/>
  </r>
  <r>
    <x v="76"/>
    <s v="EAG Brokers"/>
    <s v="Debit Order"/>
    <s v="Insurance"/>
    <n v="340"/>
    <s v="A"/>
    <x v="0"/>
    <s v="IS-340"/>
    <x v="79"/>
  </r>
  <r>
    <x v="76"/>
    <s v="XY Traders"/>
    <s v="Invoice 12987"/>
    <s v="Commission"/>
    <n v="982"/>
    <s v="A"/>
    <x v="0"/>
    <s v="IS-320"/>
    <x v="80"/>
  </r>
  <r>
    <x v="77"/>
    <s v="Capital Bank"/>
    <s v="Bank Statement"/>
    <s v="Service Fees"/>
    <n v="80"/>
    <s v="A"/>
    <x v="0"/>
    <s v="IS-315"/>
    <x v="81"/>
  </r>
  <r>
    <x v="77"/>
    <s v="Capital Bank"/>
    <s v="Bank Statement"/>
    <s v="Service Fees"/>
    <n v="35"/>
    <s v="A"/>
    <x v="1"/>
    <s v="IS-315"/>
    <x v="81"/>
  </r>
  <r>
    <x v="77"/>
    <s v="IAS Accountants"/>
    <s v="Invoice"/>
    <s v="Bookkeeping"/>
    <n v="1000"/>
    <s v="A"/>
    <x v="0"/>
    <s v="IS-305"/>
    <x v="82"/>
  </r>
  <r>
    <x v="78"/>
    <s v="Interflora"/>
    <s v="Cash"/>
    <s v="Flowers"/>
    <n v="102"/>
    <s v="A"/>
    <x v="2"/>
    <s v="IS-345"/>
    <x v="83"/>
  </r>
  <r>
    <x v="79"/>
    <s v="Example (Pty) Ltd"/>
    <s v="Transfer"/>
    <s v="Inter Account Transfer"/>
    <n v="-20000"/>
    <s v="E"/>
    <x v="1"/>
    <s v="BS-399"/>
    <x v="84"/>
  </r>
  <r>
    <x v="79"/>
    <s v="Example (Pty) Ltd"/>
    <s v="Transfer"/>
    <s v="Inter Account Transfer"/>
    <n v="20000"/>
    <s v="E"/>
    <x v="0"/>
    <s v="BS-399"/>
    <x v="84"/>
  </r>
  <r>
    <x v="80"/>
    <s v="Example (Pty) Ltd"/>
    <s v="Payroll"/>
    <s v="Salaries"/>
    <n v="20000"/>
    <s v="E"/>
    <x v="1"/>
    <s v="IS-365"/>
    <x v="85"/>
  </r>
  <r>
    <x v="80"/>
    <s v="HP Finance"/>
    <s v="Debit Order"/>
    <s v="Capital repayment"/>
    <n v="220"/>
    <s v="E"/>
    <x v="0"/>
    <s v="BS-700"/>
    <x v="85"/>
  </r>
  <r>
    <x v="80"/>
    <s v="HP Finance"/>
    <s v="Debit Order"/>
    <s v="Interest paid"/>
    <n v="100"/>
    <s v="E"/>
    <x v="0"/>
    <s v="IS-500"/>
    <x v="85"/>
  </r>
  <r>
    <x v="80"/>
    <s v="PR Properties"/>
    <s v="Debit Order"/>
    <s v="Rent"/>
    <n v="6400"/>
    <s v="A"/>
    <x v="0"/>
    <s v="IS-350"/>
    <x v="85"/>
  </r>
  <r>
    <x v="81"/>
    <s v="Example (Pty) Ltd"/>
    <s v="Bank Statement"/>
    <s v="Petty Cash Reimbursement"/>
    <n v="170"/>
    <s v="E"/>
    <x v="0"/>
    <s v="BS-399"/>
    <x v="86"/>
  </r>
  <r>
    <x v="81"/>
    <s v="Example (Pty) Ltd"/>
    <s v="Bank Statement"/>
    <s v="Petty Cash Reimbursement"/>
    <n v="-170"/>
    <s v="E"/>
    <x v="2"/>
    <s v="BS-399"/>
    <x v="86"/>
  </r>
  <r>
    <x v="82"/>
    <s v="IS Communications"/>
    <s v="Invoice EXP31"/>
    <s v="Internet Service Provider"/>
    <n v="179"/>
    <s v="A"/>
    <x v="0"/>
    <s v="IS-380"/>
    <x v="87"/>
  </r>
  <r>
    <x v="83"/>
    <s v="EAG Brokers"/>
    <s v="Debit Order"/>
    <s v="Insurance"/>
    <n v="340"/>
    <s v="A"/>
    <x v="0"/>
    <s v="IS-340"/>
    <x v="80"/>
  </r>
  <r>
    <x v="84"/>
    <s v="Interflora"/>
    <s v="Cash"/>
    <s v="Flowers"/>
    <n v="96"/>
    <s v="A"/>
    <x v="2"/>
    <s v="IS-345"/>
    <x v="88"/>
  </r>
  <r>
    <x v="85"/>
    <s v="Capital Bank"/>
    <s v="Bank Statement"/>
    <s v="Service Fees"/>
    <n v="80"/>
    <s v="A"/>
    <x v="0"/>
    <s v="IS-315"/>
    <x v="89"/>
  </r>
  <r>
    <x v="85"/>
    <s v="Capital Bank"/>
    <s v="Bank Statement"/>
    <s v="Service Fees"/>
    <n v="35"/>
    <s v="A"/>
    <x v="1"/>
    <s v="IS-315"/>
    <x v="89"/>
  </r>
  <r>
    <x v="85"/>
    <s v="IAS Accountants"/>
    <s v="Invoice"/>
    <s v="Bookkeeping"/>
    <n v="1000"/>
    <s v="A"/>
    <x v="0"/>
    <s v="IS-305"/>
    <x v="90"/>
  </r>
  <r>
    <x v="86"/>
    <s v="Newscorp"/>
    <s v="M00353051"/>
    <s v="Subscriptions"/>
    <n v="120"/>
    <s v="A"/>
    <x v="0"/>
    <s v="IS-375"/>
    <x v="91"/>
  </r>
  <r>
    <x v="86"/>
    <s v="Waltons"/>
    <s v="Invoice"/>
    <s v="Stationery"/>
    <n v="310"/>
    <s v="A"/>
    <x v="0"/>
    <s v="IS-370"/>
    <x v="91"/>
  </r>
  <r>
    <x v="86"/>
    <s v="XY Traders"/>
    <s v="Invoice 13432"/>
    <s v="Commission"/>
    <n v="962"/>
    <s v="A"/>
    <x v="0"/>
    <s v="IS-320"/>
    <x v="91"/>
  </r>
  <r>
    <x v="87"/>
    <s v="Example (Pty) Ltd"/>
    <s v="Transfer"/>
    <s v="Inter Account Transfer"/>
    <n v="-20000"/>
    <s v="E"/>
    <x v="1"/>
    <s v="BS-399"/>
    <x v="92"/>
  </r>
  <r>
    <x v="87"/>
    <s v="Example (Pty) Ltd"/>
    <s v="Transfer"/>
    <s v="Inter Account Transfer"/>
    <n v="20000"/>
    <s v="E"/>
    <x v="0"/>
    <s v="BS-399"/>
    <x v="92"/>
  </r>
  <r>
    <x v="88"/>
    <s v="GF Supplies"/>
    <s v="IN1192"/>
    <s v="Consumables"/>
    <n v="61"/>
    <s v="A"/>
    <x v="2"/>
    <s v="IS-325"/>
    <x v="93"/>
  </r>
  <r>
    <x v="89"/>
    <s v="Inland Revenue"/>
    <s v="Return"/>
    <s v="Sales Tax"/>
    <n v="8400"/>
    <s v="E"/>
    <x v="0"/>
    <s v="BS-600"/>
    <x v="94"/>
  </r>
  <r>
    <x v="90"/>
    <s v="Example (Pty) Ltd"/>
    <s v="Payroll"/>
    <s v="Salaries"/>
    <n v="20000"/>
    <s v="E"/>
    <x v="1"/>
    <s v="IS-365"/>
    <x v="95"/>
  </r>
  <r>
    <x v="90"/>
    <s v="HP Finance"/>
    <s v="Debit Order"/>
    <s v="Capital repayment"/>
    <n v="220"/>
    <s v="E"/>
    <x v="0"/>
    <s v="BS-700"/>
    <x v="95"/>
  </r>
  <r>
    <x v="90"/>
    <s v="HP Finance"/>
    <s v="Debit Order"/>
    <s v="Interest paid"/>
    <n v="100"/>
    <s v="E"/>
    <x v="0"/>
    <s v="IS-500"/>
    <x v="95"/>
  </r>
  <r>
    <x v="90"/>
    <s v="PR Properties"/>
    <s v="Debit Order"/>
    <s v="Rent"/>
    <n v="6400"/>
    <s v="A"/>
    <x v="0"/>
    <s v="IS-350"/>
    <x v="95"/>
  </r>
  <r>
    <x v="91"/>
    <s v="Example (Pty) Ltd"/>
    <s v="Bank Statement"/>
    <s v="Petty Cash Reimbursement"/>
    <n v="100"/>
    <s v="E"/>
    <x v="0"/>
    <s v="BS-399"/>
    <x v="87"/>
  </r>
  <r>
    <x v="91"/>
    <s v="Example (Pty) Ltd"/>
    <s v="Bank Statement"/>
    <s v="Petty Cash Reimbursement"/>
    <n v="-100"/>
    <s v="E"/>
    <x v="2"/>
    <s v="BS-399"/>
    <x v="87"/>
  </r>
  <r>
    <x v="92"/>
    <s v="IS Communications"/>
    <s v="Invoice EXP32"/>
    <s v="Internet Service Provider"/>
    <n v="179"/>
    <s v="A"/>
    <x v="0"/>
    <s v="IS-380"/>
    <x v="96"/>
  </r>
  <r>
    <x v="93"/>
    <s v="EAG Brokers"/>
    <s v="Debit Order"/>
    <s v="Insurance"/>
    <n v="340"/>
    <s v="A"/>
    <x v="0"/>
    <s v="IS-340"/>
    <x v="97"/>
  </r>
  <r>
    <x v="94"/>
    <s v="Capital Bank"/>
    <s v="Bank Statement"/>
    <s v="Service Fees"/>
    <n v="80"/>
    <s v="A"/>
    <x v="0"/>
    <s v="IS-315"/>
    <x v="98"/>
  </r>
  <r>
    <x v="94"/>
    <s v="Capital Bank"/>
    <s v="Bank Statement"/>
    <s v="Service Fees"/>
    <n v="35"/>
    <s v="A"/>
    <x v="1"/>
    <s v="IS-315"/>
    <x v="98"/>
  </r>
  <r>
    <x v="94"/>
    <s v="IAS Accountants"/>
    <s v="Invoice"/>
    <s v="Bookkeeping"/>
    <n v="1000"/>
    <s v="A"/>
    <x v="0"/>
    <s v="IS-305"/>
    <x v="99"/>
  </r>
  <r>
    <x v="95"/>
    <s v="Interflora"/>
    <s v="Cash"/>
    <s v="Flowers"/>
    <n v="105"/>
    <s v="A"/>
    <x v="2"/>
    <s v="IS-345"/>
    <x v="91"/>
  </r>
  <r>
    <x v="96"/>
    <s v="Example (Pty) Ltd"/>
    <s v="Transfer"/>
    <s v="Inter Account Transfer"/>
    <n v="-20000"/>
    <s v="E"/>
    <x v="1"/>
    <s v="BS-399"/>
    <x v="100"/>
  </r>
  <r>
    <x v="96"/>
    <s v="Example (Pty) Ltd"/>
    <s v="Transfer"/>
    <s v="Inter Account Transfer"/>
    <n v="20000"/>
    <s v="E"/>
    <x v="0"/>
    <s v="BS-399"/>
    <x v="100"/>
  </r>
  <r>
    <x v="97"/>
    <s v="Example (Pty) Ltd"/>
    <s v="Payroll"/>
    <s v="Salaries"/>
    <n v="20000"/>
    <s v="E"/>
    <x v="1"/>
    <s v="IS-365"/>
    <x v="101"/>
  </r>
  <r>
    <x v="97"/>
    <s v="HP Finance"/>
    <s v="Debit Order"/>
    <s v="Capital repayment"/>
    <n v="220"/>
    <s v="E"/>
    <x v="0"/>
    <s v="BS-700"/>
    <x v="101"/>
  </r>
  <r>
    <x v="97"/>
    <s v="HP Finance"/>
    <s v="Debit Order"/>
    <s v="Interest paid"/>
    <n v="100"/>
    <s v="E"/>
    <x v="0"/>
    <s v="IS-500"/>
    <x v="101"/>
  </r>
  <r>
    <x v="97"/>
    <s v="PR Properties"/>
    <s v="Debit Order"/>
    <s v="Rent"/>
    <n v="6400"/>
    <s v="A"/>
    <x v="0"/>
    <s v="IS-350"/>
    <x v="101"/>
  </r>
  <r>
    <x v="97"/>
    <s v="Training Inc"/>
    <s v="Invoice"/>
    <s v="Training"/>
    <n v="389.25"/>
    <s v="A"/>
    <x v="0"/>
    <s v="IS-385"/>
    <x v="96"/>
  </r>
  <r>
    <x v="98"/>
    <s v="XY Traders"/>
    <s v="Invoice 14278"/>
    <s v="Commission"/>
    <n v="514"/>
    <s v="A"/>
    <x v="0"/>
    <s v="IS-320"/>
    <x v="102"/>
  </r>
  <r>
    <x v="99"/>
    <s v="Example (Pty) Ltd"/>
    <s v="Bank Statement"/>
    <s v="Petty Cash Reimbursement"/>
    <n v="170"/>
    <s v="E"/>
    <x v="0"/>
    <s v="BS-399"/>
    <x v="96"/>
  </r>
  <r>
    <x v="99"/>
    <s v="Example (Pty) Ltd"/>
    <s v="Bank Statement"/>
    <s v="Petty Cash Reimbursement"/>
    <n v="-170"/>
    <s v="E"/>
    <x v="2"/>
    <s v="BS-399"/>
    <x v="96"/>
  </r>
  <r>
    <x v="100"/>
    <s v="IS Communications"/>
    <s v="Invoice EXP33"/>
    <s v="Internet Service Provider"/>
    <n v="179"/>
    <s v="A"/>
    <x v="0"/>
    <s v="IS-380"/>
    <x v="103"/>
  </r>
  <r>
    <x v="101"/>
    <s v="EAG Brokers"/>
    <s v="Debit Order"/>
    <s v="Insurance"/>
    <n v="340"/>
    <s v="A"/>
    <x v="0"/>
    <s v="IS-340"/>
    <x v="104"/>
  </r>
  <r>
    <x v="102"/>
    <s v="Waltons"/>
    <s v="Invoice"/>
    <s v="Stationery"/>
    <n v="289"/>
    <s v="A"/>
    <x v="0"/>
    <s v="IS-370"/>
    <x v="103"/>
  </r>
  <r>
    <x v="103"/>
    <s v="Capital Bank"/>
    <s v="Bank Statement"/>
    <s v="Service Fees"/>
    <n v="80"/>
    <s v="A"/>
    <x v="0"/>
    <s v="IS-315"/>
    <x v="105"/>
  </r>
  <r>
    <x v="103"/>
    <s v="Capital Bank"/>
    <s v="Bank Statement"/>
    <s v="Service Fees"/>
    <n v="35"/>
    <s v="A"/>
    <x v="1"/>
    <s v="IS-315"/>
    <x v="105"/>
  </r>
  <r>
    <x v="103"/>
    <s v="IAS Accountants"/>
    <s v="Invoice"/>
    <s v="Bookkeeping"/>
    <n v="1000"/>
    <s v="A"/>
    <x v="0"/>
    <s v="IS-305"/>
    <x v="103"/>
  </r>
  <r>
    <x v="104"/>
    <s v="Example (Pty) Ltd"/>
    <s v="Transfer"/>
    <s v="Inter Account Transfer"/>
    <n v="-20000"/>
    <s v="E"/>
    <x v="1"/>
    <s v="BS-399"/>
    <x v="106"/>
  </r>
  <r>
    <x v="104"/>
    <s v="Example (Pty) Ltd"/>
    <s v="Transfer"/>
    <s v="Inter Account Transfer"/>
    <n v="20000"/>
    <s v="E"/>
    <x v="0"/>
    <s v="BS-399"/>
    <x v="106"/>
  </r>
  <r>
    <x v="105"/>
    <s v="Inland Revenue"/>
    <s v="Return"/>
    <s v="Sales Tax"/>
    <n v="2200"/>
    <s v="E"/>
    <x v="0"/>
    <s v="BS-600"/>
    <x v="107"/>
  </r>
  <r>
    <x v="105"/>
    <s v="Interflora"/>
    <s v="Cash"/>
    <s v="Flowers"/>
    <n v="75"/>
    <s v="A"/>
    <x v="2"/>
    <s v="IS-345"/>
    <x v="107"/>
  </r>
  <r>
    <x v="106"/>
    <s v="DF Equipment"/>
    <s v="Invoice"/>
    <s v="Office equipment"/>
    <n v="10000"/>
    <s v="A"/>
    <x v="0"/>
    <s v="BS-100"/>
    <x v="103"/>
  </r>
  <r>
    <x v="106"/>
    <s v="Example (Pty) Ltd"/>
    <s v="Payroll"/>
    <s v="Salaries"/>
    <n v="20000"/>
    <s v="E"/>
    <x v="1"/>
    <s v="IS-365"/>
    <x v="108"/>
  </r>
  <r>
    <x v="106"/>
    <s v="HP Finance"/>
    <s v="Debit Order"/>
    <s v="Capital repayment"/>
    <n v="220"/>
    <s v="E"/>
    <x v="0"/>
    <s v="BS-700"/>
    <x v="108"/>
  </r>
  <r>
    <x v="106"/>
    <s v="HP Finance"/>
    <s v="Debit Order"/>
    <s v="Interest paid"/>
    <n v="100"/>
    <s v="E"/>
    <x v="0"/>
    <s v="IS-500"/>
    <x v="108"/>
  </r>
  <r>
    <x v="106"/>
    <s v="PR Properties"/>
    <s v="Debit Order"/>
    <s v="Rent"/>
    <n v="6400"/>
    <s v="A"/>
    <x v="0"/>
    <s v="IS-350"/>
    <x v="108"/>
  </r>
  <r>
    <x v="107"/>
    <s v="Example (Pty) Ltd"/>
    <s v="Bank Statement"/>
    <s v="Petty Cash Reimbursement"/>
    <n v="70"/>
    <s v="E"/>
    <x v="0"/>
    <s v="BS-399"/>
    <x v="109"/>
  </r>
  <r>
    <x v="107"/>
    <s v="Example (Pty) Ltd"/>
    <s v="Bank Statement"/>
    <s v="Petty Cash Reimbursement"/>
    <n v="-70"/>
    <s v="E"/>
    <x v="2"/>
    <s v="BS-399"/>
    <x v="109"/>
  </r>
  <r>
    <x v="107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8C09A-D89A-4CFB-B9CB-287A9FCBEA7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5">
    <pivotField numFmtId="14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multipleItemSelectionAllowed="1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3" numFmtId="44"/>
  </dataFields>
  <formats count="31">
    <format dxfId="214">
      <pivotArea type="all" dataOnly="0" outline="0" fieldPosition="0"/>
    </format>
    <format dxfId="215">
      <pivotArea outline="0" collapsedLevelsAreSubtotals="1" fieldPosition="0"/>
    </format>
    <format dxfId="216">
      <pivotArea field="11" type="button" dataOnly="0" labelOnly="1" outline="0"/>
    </format>
    <format dxfId="217">
      <pivotArea dataOnly="0" labelOnly="1" grandCol="1" outline="0" fieldPosition="0"/>
    </format>
    <format dxfId="218">
      <pivotArea type="all" dataOnly="0" outline="0" fieldPosition="0"/>
    </format>
    <format dxfId="219">
      <pivotArea outline="0" collapsedLevelsAreSubtotals="1" fieldPosition="0"/>
    </format>
    <format dxfId="220">
      <pivotArea field="11" type="button" dataOnly="0" labelOnly="1" outline="0"/>
    </format>
    <format dxfId="213">
      <pivotArea dataOnly="0" labelOnly="1" grandCol="1" outline="0" fieldPosition="0"/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type="origin" dataOnly="0" labelOnly="1" outline="0" fieldPosition="0"/>
    </format>
    <format dxfId="80">
      <pivotArea field="8" type="button" dataOnly="0" labelOnly="1" outline="0" axis="axisRow" fieldPosition="0"/>
    </format>
    <format dxfId="79">
      <pivotArea dataOnly="0" labelOnly="1" fieldPosition="0">
        <references count="1">
          <reference field="8" count="0"/>
        </references>
      </pivotArea>
    </format>
    <format dxfId="78">
      <pivotArea dataOnly="0" labelOnly="1" grandRow="1" outline="0" fieldPosition="0"/>
    </format>
    <format dxfId="7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5">
      <pivotArea field="6" type="button" dataOnly="0" labelOnly="1" outline="0" axis="axisCol" fieldPosition="0"/>
    </format>
    <format dxfId="73">
      <pivotArea dataOnly="0" labelOnly="1" fieldPosition="0">
        <references count="1">
          <reference field="6" count="1">
            <x v="0"/>
          </reference>
        </references>
      </pivotArea>
    </format>
    <format dxfId="72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71">
      <pivotArea type="topRight" dataOnly="0" labelOnly="1" outline="0" fieldPosition="0"/>
    </format>
    <format dxfId="69">
      <pivotArea dataOnly="0" labelOnly="1" fieldPosition="0">
        <references count="1">
          <reference field="6" count="1">
            <x v="1"/>
          </reference>
        </references>
      </pivotArea>
    </format>
    <format dxfId="68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52">
      <pivotArea type="origin" dataOnly="0" labelOnly="1" outline="0" fieldPosition="0"/>
    </format>
    <format dxfId="50">
      <pivotArea field="8" type="button" dataOnly="0" labelOnly="1" outline="0" axis="axisRow" fieldPosition="0"/>
    </format>
    <format dxfId="48">
      <pivotArea dataOnly="0" labelOnly="1" fieldPosition="0">
        <references count="1">
          <reference field="8" count="0"/>
        </references>
      </pivotArea>
    </format>
    <format dxfId="46">
      <pivotArea dataOnly="0" labelOnly="1" grandRow="1" outline="0" fieldPosition="0"/>
    </format>
    <format dxfId="44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42">
      <pivotArea field="6" type="button" dataOnly="0" labelOnly="1" outline="0" axis="axisCol" fieldPosition="0"/>
    </format>
    <format dxfId="40">
      <pivotArea dataOnly="0" labelOnly="1" fieldPosition="0">
        <references count="1">
          <reference field="6" count="1">
            <x v="0"/>
          </reference>
        </references>
      </pivotArea>
    </format>
    <format dxfId="38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36">
      <pivotArea type="topRight" dataOnly="0" labelOnly="1" outline="0" fieldPosition="0"/>
    </format>
    <format dxfId="34">
      <pivotArea dataOnly="0" labelOnly="1" fieldPosition="0">
        <references count="1">
          <reference field="6" count="1">
            <x v="1"/>
          </reference>
        </references>
      </pivotArea>
    </format>
    <format dxfId="32">
      <pivotArea outline="0" collapsedLevelsAreSubtotals="1" fieldPosition="0">
        <references count="1">
          <reference field="6" count="1" selected="0">
            <x v="2"/>
          </reference>
        </references>
      </pivotArea>
    </format>
  </formats>
  <chartFormats count="3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ED82-33B7-44CC-B725-DE16C554031B}">
  <dimension ref="A1:E21"/>
  <sheetViews>
    <sheetView workbookViewId="0">
      <selection activeCell="H22" sqref="H22"/>
    </sheetView>
  </sheetViews>
  <sheetFormatPr defaultRowHeight="15" x14ac:dyDescent="0.25"/>
  <cols>
    <col min="1" max="1" width="22.7109375" bestFit="1" customWidth="1"/>
    <col min="2" max="2" width="20" bestFit="1" customWidth="1"/>
    <col min="5" max="5" width="13.28515625" bestFit="1" customWidth="1"/>
  </cols>
  <sheetData>
    <row r="1" spans="1:5" ht="21" x14ac:dyDescent="0.35">
      <c r="A1" s="30" t="s">
        <v>145</v>
      </c>
      <c r="B1" s="30"/>
      <c r="C1" s="30"/>
      <c r="D1" s="30"/>
      <c r="E1" s="30"/>
    </row>
    <row r="3" spans="1:5" ht="21" x14ac:dyDescent="0.35">
      <c r="B3" s="21" t="s">
        <v>129</v>
      </c>
      <c r="C3" s="21" t="s">
        <v>130</v>
      </c>
      <c r="D3" s="21" t="s">
        <v>131</v>
      </c>
      <c r="E3" s="21" t="s">
        <v>132</v>
      </c>
    </row>
    <row r="4" spans="1:5" ht="34.5" x14ac:dyDescent="0.25">
      <c r="B4" s="19" t="s">
        <v>133</v>
      </c>
      <c r="C4" s="20">
        <v>12</v>
      </c>
      <c r="D4" s="20">
        <v>85</v>
      </c>
      <c r="E4" s="20" t="s">
        <v>144</v>
      </c>
    </row>
    <row r="5" spans="1:5" ht="34.5" x14ac:dyDescent="0.25">
      <c r="B5" s="19" t="s">
        <v>134</v>
      </c>
      <c r="C5" s="20">
        <v>11</v>
      </c>
      <c r="D5" s="20">
        <v>72</v>
      </c>
      <c r="E5" s="20" t="s">
        <v>144</v>
      </c>
    </row>
    <row r="6" spans="1:5" ht="17.25" x14ac:dyDescent="0.25">
      <c r="B6" s="19" t="s">
        <v>135</v>
      </c>
      <c r="C6" s="20">
        <v>13</v>
      </c>
      <c r="D6" s="20">
        <v>60</v>
      </c>
      <c r="E6" s="20" t="s">
        <v>144</v>
      </c>
    </row>
    <row r="7" spans="1:5" ht="34.5" x14ac:dyDescent="0.25">
      <c r="B7" s="19" t="s">
        <v>136</v>
      </c>
      <c r="C7" s="20">
        <v>12</v>
      </c>
      <c r="D7" s="20">
        <v>95</v>
      </c>
      <c r="E7" s="20" t="s">
        <v>144</v>
      </c>
    </row>
    <row r="8" spans="1:5" ht="34.5" x14ac:dyDescent="0.25">
      <c r="B8" s="19" t="s">
        <v>137</v>
      </c>
      <c r="C8" s="20">
        <v>14</v>
      </c>
      <c r="D8" s="20">
        <v>88</v>
      </c>
      <c r="E8" s="20" t="s">
        <v>144</v>
      </c>
    </row>
    <row r="9" spans="1:5" ht="51.75" x14ac:dyDescent="0.25">
      <c r="B9" s="19" t="s">
        <v>138</v>
      </c>
      <c r="C9" s="20">
        <v>12</v>
      </c>
      <c r="D9" s="20">
        <v>99</v>
      </c>
      <c r="E9" s="20" t="s">
        <v>144</v>
      </c>
    </row>
    <row r="10" spans="1:5" ht="34.5" x14ac:dyDescent="0.25">
      <c r="B10" s="19" t="s">
        <v>139</v>
      </c>
      <c r="C10" s="20">
        <v>11</v>
      </c>
      <c r="D10" s="20">
        <v>75</v>
      </c>
      <c r="E10" s="20" t="s">
        <v>144</v>
      </c>
    </row>
    <row r="11" spans="1:5" ht="51.75" x14ac:dyDescent="0.25">
      <c r="B11" s="19" t="s">
        <v>140</v>
      </c>
      <c r="C11" s="20">
        <v>13</v>
      </c>
      <c r="D11" s="20">
        <v>100</v>
      </c>
      <c r="E11" s="20" t="s">
        <v>144</v>
      </c>
    </row>
    <row r="12" spans="1:5" ht="34.5" x14ac:dyDescent="0.25">
      <c r="B12" s="19" t="s">
        <v>141</v>
      </c>
      <c r="C12" s="20">
        <v>13</v>
      </c>
      <c r="D12" s="20">
        <v>75</v>
      </c>
      <c r="E12" s="20" t="s">
        <v>144</v>
      </c>
    </row>
    <row r="13" spans="1:5" ht="34.5" x14ac:dyDescent="0.25">
      <c r="B13" s="19" t="s">
        <v>142</v>
      </c>
      <c r="C13" s="20">
        <v>15</v>
      </c>
      <c r="D13" s="20">
        <v>85</v>
      </c>
      <c r="E13" s="20" t="s">
        <v>144</v>
      </c>
    </row>
    <row r="14" spans="1:5" ht="34.5" x14ac:dyDescent="0.25">
      <c r="B14" s="19" t="s">
        <v>143</v>
      </c>
      <c r="C14" s="20">
        <v>11</v>
      </c>
      <c r="D14" s="20">
        <v>85</v>
      </c>
      <c r="E14" s="20" t="s">
        <v>144</v>
      </c>
    </row>
    <row r="16" spans="1:5" x14ac:dyDescent="0.25">
      <c r="A16" s="20" t="s">
        <v>146</v>
      </c>
      <c r="B16" s="20"/>
      <c r="C16" s="20">
        <f>MIN(C4:C14)</f>
        <v>11</v>
      </c>
      <c r="D16" s="20">
        <f>MIN(D4:D14)</f>
        <v>60</v>
      </c>
    </row>
    <row r="17" spans="1:4" x14ac:dyDescent="0.25">
      <c r="A17" s="20" t="s">
        <v>147</v>
      </c>
      <c r="B17" s="20"/>
      <c r="C17" s="20">
        <f>MAX(C4:C14)</f>
        <v>15</v>
      </c>
      <c r="D17" s="20">
        <f>MAX(D4:D14)</f>
        <v>100</v>
      </c>
    </row>
    <row r="18" spans="1:4" x14ac:dyDescent="0.25">
      <c r="A18" s="20" t="s">
        <v>148</v>
      </c>
      <c r="B18" s="20"/>
      <c r="C18" s="20">
        <f>AVERAGE(C4:C14)</f>
        <v>12.454545454545455</v>
      </c>
      <c r="D18" s="20">
        <f>AVERAGE(D4:D14)</f>
        <v>83.545454545454547</v>
      </c>
    </row>
    <row r="19" spans="1:4" x14ac:dyDescent="0.25">
      <c r="A19" s="20" t="s">
        <v>149</v>
      </c>
      <c r="B19" s="20"/>
      <c r="C19" s="20">
        <f>MODE(C4:C14)</f>
        <v>12</v>
      </c>
      <c r="D19" s="20">
        <f>MODE(D4:D14)</f>
        <v>85</v>
      </c>
    </row>
    <row r="20" spans="1:4" x14ac:dyDescent="0.25">
      <c r="A20" s="20" t="s">
        <v>150</v>
      </c>
      <c r="B20" s="20"/>
      <c r="C20" s="20">
        <f>MEDIAN(C4:C14)</f>
        <v>12</v>
      </c>
      <c r="D20" s="20">
        <f>MEDIAN(D4:D14)</f>
        <v>85</v>
      </c>
    </row>
    <row r="21" spans="1:4" x14ac:dyDescent="0.25">
      <c r="A21" s="20" t="s">
        <v>151</v>
      </c>
      <c r="B21" s="20">
        <f>COUNTA(B4:B14)</f>
        <v>11</v>
      </c>
      <c r="C21" s="20">
        <f>COUNT(C4:C14)</f>
        <v>11</v>
      </c>
      <c r="D21" s="20">
        <f>COUNT(D4:D14)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34AC-A3AF-4313-B645-03D1A11F4805}">
  <dimension ref="A3:E21"/>
  <sheetViews>
    <sheetView tabSelected="1" workbookViewId="0">
      <selection activeCell="E3" sqref="E3"/>
    </sheetView>
  </sheetViews>
  <sheetFormatPr defaultRowHeight="15" x14ac:dyDescent="0.25"/>
  <cols>
    <col min="1" max="4" width="16.7109375" style="28" customWidth="1"/>
    <col min="5" max="5" width="16.7109375" style="32" customWidth="1"/>
    <col min="6" max="6" width="10.5703125" bestFit="1" customWidth="1"/>
    <col min="7" max="7" width="8.85546875" bestFit="1" customWidth="1"/>
    <col min="8" max="8" width="11" bestFit="1" customWidth="1"/>
    <col min="9" max="9" width="8.85546875" bestFit="1" customWidth="1"/>
    <col min="10" max="10" width="8.7109375" bestFit="1" customWidth="1"/>
    <col min="11" max="11" width="9.7109375" bestFit="1" customWidth="1"/>
    <col min="12" max="12" width="11" bestFit="1" customWidth="1"/>
    <col min="13" max="14" width="10" bestFit="1" customWidth="1"/>
    <col min="15" max="15" width="9.7109375" bestFit="1" customWidth="1"/>
    <col min="16" max="16" width="10" bestFit="1" customWidth="1"/>
    <col min="17" max="17" width="11" bestFit="1" customWidth="1"/>
    <col min="18" max="18" width="9.7109375" bestFit="1" customWidth="1"/>
    <col min="19" max="19" width="12" bestFit="1" customWidth="1"/>
    <col min="20" max="20" width="11" bestFit="1" customWidth="1"/>
    <col min="21" max="21" width="9.7109375" bestFit="1" customWidth="1"/>
    <col min="22" max="22" width="12" bestFit="1" customWidth="1"/>
    <col min="23" max="23" width="11" bestFit="1" customWidth="1"/>
    <col min="24" max="24" width="8" bestFit="1" customWidth="1"/>
    <col min="25" max="29" width="9.7109375" bestFit="1" customWidth="1"/>
    <col min="30" max="30" width="8.140625" bestFit="1" customWidth="1"/>
    <col min="31" max="31" width="11" bestFit="1" customWidth="1"/>
  </cols>
  <sheetData>
    <row r="3" spans="1:5" ht="30" x14ac:dyDescent="0.25">
      <c r="A3" s="27" t="s">
        <v>168</v>
      </c>
      <c r="B3" s="27" t="s">
        <v>169</v>
      </c>
      <c r="E3" s="28"/>
    </row>
    <row r="4" spans="1:5" x14ac:dyDescent="0.25">
      <c r="A4" s="27" t="s">
        <v>165</v>
      </c>
      <c r="B4" s="28" t="s">
        <v>13</v>
      </c>
      <c r="C4" s="28" t="s">
        <v>31</v>
      </c>
      <c r="D4" s="28" t="s">
        <v>39</v>
      </c>
      <c r="E4" s="29" t="s">
        <v>166</v>
      </c>
    </row>
    <row r="5" spans="1:5" x14ac:dyDescent="0.25">
      <c r="A5" s="31">
        <v>40910</v>
      </c>
      <c r="B5" s="29">
        <v>1000</v>
      </c>
      <c r="C5" s="29"/>
      <c r="D5" s="29"/>
      <c r="E5" s="29">
        <v>1000</v>
      </c>
    </row>
    <row r="6" spans="1:5" x14ac:dyDescent="0.25">
      <c r="A6" s="31">
        <v>40913</v>
      </c>
      <c r="B6" s="29">
        <v>340</v>
      </c>
      <c r="C6" s="29"/>
      <c r="D6" s="29"/>
      <c r="E6" s="29">
        <v>340</v>
      </c>
    </row>
    <row r="7" spans="1:5" x14ac:dyDescent="0.25">
      <c r="A7" s="31">
        <v>40923</v>
      </c>
      <c r="B7" s="29">
        <v>80</v>
      </c>
      <c r="C7" s="29">
        <v>35</v>
      </c>
      <c r="D7" s="29"/>
      <c r="E7" s="29">
        <v>115</v>
      </c>
    </row>
    <row r="8" spans="1:5" x14ac:dyDescent="0.25">
      <c r="A8" s="31">
        <v>40924</v>
      </c>
      <c r="B8" s="29">
        <v>1392</v>
      </c>
      <c r="C8" s="29"/>
      <c r="D8" s="29">
        <v>105</v>
      </c>
      <c r="E8" s="29">
        <v>1497</v>
      </c>
    </row>
    <row r="9" spans="1:5" x14ac:dyDescent="0.25">
      <c r="A9" s="31">
        <v>40928</v>
      </c>
      <c r="B9" s="29">
        <v>20000</v>
      </c>
      <c r="C9" s="29">
        <v>-20000</v>
      </c>
      <c r="D9" s="29"/>
      <c r="E9" s="29">
        <v>0</v>
      </c>
    </row>
    <row r="10" spans="1:5" x14ac:dyDescent="0.25">
      <c r="A10" s="31">
        <v>40929</v>
      </c>
      <c r="B10" s="29"/>
      <c r="C10" s="29"/>
      <c r="D10" s="29">
        <v>61</v>
      </c>
      <c r="E10" s="29">
        <v>61</v>
      </c>
    </row>
    <row r="11" spans="1:5" x14ac:dyDescent="0.25">
      <c r="A11" s="31">
        <v>40934</v>
      </c>
      <c r="B11" s="29">
        <v>6720</v>
      </c>
      <c r="C11" s="29">
        <v>20000</v>
      </c>
      <c r="D11" s="29"/>
      <c r="E11" s="29">
        <v>26720</v>
      </c>
    </row>
    <row r="12" spans="1:5" x14ac:dyDescent="0.25">
      <c r="A12" s="31">
        <v>40939</v>
      </c>
      <c r="B12" s="29">
        <v>738.25</v>
      </c>
      <c r="C12" s="29"/>
      <c r="D12" s="29">
        <v>-170</v>
      </c>
      <c r="E12" s="29">
        <v>568.25</v>
      </c>
    </row>
    <row r="13" spans="1:5" x14ac:dyDescent="0.25">
      <c r="A13" s="31">
        <v>40941</v>
      </c>
      <c r="B13" s="29">
        <v>1000</v>
      </c>
      <c r="C13" s="29"/>
      <c r="D13" s="29"/>
      <c r="E13" s="29">
        <v>1000</v>
      </c>
    </row>
    <row r="14" spans="1:5" x14ac:dyDescent="0.25">
      <c r="A14" s="31">
        <v>40944</v>
      </c>
      <c r="B14" s="29">
        <v>340</v>
      </c>
      <c r="C14" s="29"/>
      <c r="D14" s="29"/>
      <c r="E14" s="29">
        <v>340</v>
      </c>
    </row>
    <row r="15" spans="1:5" x14ac:dyDescent="0.25">
      <c r="A15" s="31">
        <v>40954</v>
      </c>
      <c r="B15" s="29">
        <v>80</v>
      </c>
      <c r="C15" s="29">
        <v>35</v>
      </c>
      <c r="D15" s="29"/>
      <c r="E15" s="29">
        <v>115</v>
      </c>
    </row>
    <row r="16" spans="1:5" x14ac:dyDescent="0.25">
      <c r="A16" s="31">
        <v>40959</v>
      </c>
      <c r="B16" s="29">
        <v>20000</v>
      </c>
      <c r="C16" s="29">
        <v>-20000</v>
      </c>
      <c r="D16" s="29"/>
      <c r="E16" s="29">
        <v>0</v>
      </c>
    </row>
    <row r="17" spans="1:5" x14ac:dyDescent="0.25">
      <c r="A17" s="31">
        <v>40964</v>
      </c>
      <c r="B17" s="29">
        <v>2200</v>
      </c>
      <c r="C17" s="29"/>
      <c r="D17" s="29">
        <v>75</v>
      </c>
      <c r="E17" s="29">
        <v>2275</v>
      </c>
    </row>
    <row r="18" spans="1:5" x14ac:dyDescent="0.25">
      <c r="A18" s="31">
        <v>40965</v>
      </c>
      <c r="B18" s="29">
        <v>6720</v>
      </c>
      <c r="C18" s="29">
        <v>20000</v>
      </c>
      <c r="D18" s="29"/>
      <c r="E18" s="29">
        <v>26720</v>
      </c>
    </row>
    <row r="19" spans="1:5" x14ac:dyDescent="0.25">
      <c r="A19" s="31">
        <v>40966</v>
      </c>
      <c r="B19" s="29">
        <v>514</v>
      </c>
      <c r="C19" s="29"/>
      <c r="D19" s="29"/>
      <c r="E19" s="29">
        <v>514</v>
      </c>
    </row>
    <row r="20" spans="1:5" x14ac:dyDescent="0.25">
      <c r="A20" s="31">
        <v>40968</v>
      </c>
      <c r="B20" s="29">
        <v>3770</v>
      </c>
      <c r="C20" s="29"/>
      <c r="D20" s="29">
        <v>-70</v>
      </c>
      <c r="E20" s="29">
        <v>3700</v>
      </c>
    </row>
    <row r="21" spans="1:5" x14ac:dyDescent="0.25">
      <c r="A21" s="28" t="s">
        <v>166</v>
      </c>
      <c r="B21" s="29">
        <v>64894.25</v>
      </c>
      <c r="C21" s="29">
        <v>70</v>
      </c>
      <c r="D21" s="29">
        <v>1</v>
      </c>
      <c r="E21" s="29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7109375" style="16" bestFit="1" customWidth="1"/>
    <col min="6" max="6" width="7" style="4" customWidth="1"/>
    <col min="7" max="7" width="7.140625" style="4" bestFit="1" customWidth="1"/>
    <col min="8" max="8" width="10.42578125" style="4" bestFit="1" customWidth="1"/>
    <col min="9" max="9" width="12.5703125" style="17" bestFit="1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4" customFormat="1" ht="47.25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167</v>
      </c>
      <c r="G2" s="8" t="s">
        <v>6</v>
      </c>
      <c r="H2" s="8" t="s">
        <v>7</v>
      </c>
      <c r="I2" s="8" t="s">
        <v>8</v>
      </c>
    </row>
    <row r="3" spans="1:9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5419-4B5E-4B75-9FEF-F26B218048DD}">
  <dimension ref="A1:G8"/>
  <sheetViews>
    <sheetView workbookViewId="0">
      <selection activeCell="L31" sqref="L31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ht="17.25" x14ac:dyDescent="0.25">
      <c r="A4" s="18" t="s">
        <v>160</v>
      </c>
      <c r="B4" s="22">
        <v>2000</v>
      </c>
      <c r="C4" s="23">
        <v>0.21</v>
      </c>
      <c r="D4" s="24">
        <v>3</v>
      </c>
      <c r="E4" s="25">
        <f>(B4*C4)</f>
        <v>420</v>
      </c>
      <c r="F4" s="26">
        <f>SUM(B4+E4)</f>
        <v>2420</v>
      </c>
      <c r="G4" s="26">
        <f>SUM(F4/D4)</f>
        <v>806.66666666666663</v>
      </c>
    </row>
    <row r="5" spans="1:7" ht="17.25" x14ac:dyDescent="0.25">
      <c r="A5" s="18" t="s">
        <v>161</v>
      </c>
      <c r="B5" s="22">
        <v>450</v>
      </c>
      <c r="C5" s="23">
        <v>0.25</v>
      </c>
      <c r="D5" s="24">
        <v>3</v>
      </c>
      <c r="E5" s="25">
        <f>SUM(B5*C5)</f>
        <v>112.5</v>
      </c>
      <c r="F5" s="26">
        <f t="shared" ref="F5:F8" si="0">SUM(B5+E5)</f>
        <v>562.5</v>
      </c>
      <c r="G5" s="26">
        <f t="shared" ref="G5:G8" si="1">SUM(F5/D5)</f>
        <v>187.5</v>
      </c>
    </row>
    <row r="6" spans="1:7" ht="17.25" x14ac:dyDescent="0.25">
      <c r="A6" s="18" t="s">
        <v>162</v>
      </c>
      <c r="B6" s="22">
        <v>975</v>
      </c>
      <c r="C6" s="23">
        <v>0.27</v>
      </c>
      <c r="D6" s="24">
        <v>3</v>
      </c>
      <c r="E6" s="25">
        <f t="shared" ref="E5:E8" si="2">SUM(B6*C6)</f>
        <v>263.25</v>
      </c>
      <c r="F6" s="26">
        <f t="shared" si="0"/>
        <v>1238.25</v>
      </c>
      <c r="G6" s="26">
        <f t="shared" si="1"/>
        <v>412.75</v>
      </c>
    </row>
    <row r="7" spans="1:7" ht="17.25" x14ac:dyDescent="0.25">
      <c r="A7" s="18" t="s">
        <v>163</v>
      </c>
      <c r="B7" s="22">
        <v>1500</v>
      </c>
      <c r="C7" s="23">
        <v>0.15</v>
      </c>
      <c r="D7" s="24">
        <v>3</v>
      </c>
      <c r="E7" s="25">
        <f t="shared" si="2"/>
        <v>225</v>
      </c>
      <c r="F7" s="26">
        <f t="shared" si="0"/>
        <v>1725</v>
      </c>
      <c r="G7" s="26">
        <f t="shared" si="1"/>
        <v>575</v>
      </c>
    </row>
    <row r="8" spans="1:7" ht="17.25" x14ac:dyDescent="0.25">
      <c r="A8" s="18" t="s">
        <v>164</v>
      </c>
      <c r="B8" s="22">
        <v>780</v>
      </c>
      <c r="C8" s="23">
        <v>0.25</v>
      </c>
      <c r="D8" s="24">
        <v>3</v>
      </c>
      <c r="E8" s="25">
        <f t="shared" si="2"/>
        <v>195</v>
      </c>
      <c r="F8" s="26">
        <f t="shared" si="0"/>
        <v>975</v>
      </c>
      <c r="G8" s="26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Payments</vt:lpstr>
      <vt:lpstr>Expenses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Loehnert</dc:creator>
  <cp:keywords/>
  <dc:description/>
  <cp:lastModifiedBy>Daniel Loehnert</cp:lastModifiedBy>
  <cp:revision/>
  <dcterms:created xsi:type="dcterms:W3CDTF">2023-04-22T13:58:31Z</dcterms:created>
  <dcterms:modified xsi:type="dcterms:W3CDTF">2023-10-23T19:34:51Z</dcterms:modified>
  <cp:category/>
  <cp:contentStatus/>
</cp:coreProperties>
</file>